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felixjannitsch/Research/01_Projects/inSubmission/2018-07-01_GARP-Stress/code/2021-05-07_Analysis-Publishable/"/>
    </mc:Choice>
  </mc:AlternateContent>
  <xr:revisionPtr revIDLastSave="0" documentId="13_ncr:1_{9DB2093F-9D54-E047-8F75-BDEBF9A07183}" xr6:coauthVersionLast="36" xr6:coauthVersionMax="36" xr10:uidLastSave="{00000000-0000-0000-0000-000000000000}"/>
  <bookViews>
    <workbookView xWindow="0" yWindow="460" windowWidth="28800" windowHeight="16080" xr2:uid="{00000000-000D-0000-FFFF-FFFF00000000}"/>
  </bookViews>
  <sheets>
    <sheet name="Mastersheet" sheetId="1" r:id="rId1"/>
    <sheet name="Codesheet" sheetId="5" r:id="rId2"/>
    <sheet name="Saliva_Sample_Encoding" sheetId="2" r:id="rId3"/>
    <sheet name="Salivettes_Data" sheetId="4" r:id="rId4"/>
  </sheets>
  <definedNames>
    <definedName name="_xlnm._FilterDatabase" localSheetId="2" hidden="1">Saliva_Sample_Encoding!$A$1:$P$1</definedName>
    <definedName name="_xlnm._FilterDatabase" localSheetId="3" hidden="1">Salivettes_Data!$A$1:$H$1</definedName>
  </definedNames>
  <calcPr calcId="181029"/>
</workbook>
</file>

<file path=xl/calcChain.xml><?xml version="1.0" encoding="utf-8"?>
<calcChain xmlns="http://schemas.openxmlformats.org/spreadsheetml/2006/main">
  <c r="GZ3" i="1" l="1"/>
  <c r="GZ4" i="1"/>
  <c r="GZ5" i="1"/>
  <c r="GZ6" i="1"/>
  <c r="GZ7" i="1"/>
  <c r="GZ8" i="1"/>
  <c r="GZ9" i="1"/>
  <c r="GZ10" i="1"/>
  <c r="GZ11" i="1"/>
  <c r="GZ12" i="1"/>
  <c r="GZ13" i="1"/>
  <c r="GZ14" i="1"/>
  <c r="GZ15" i="1"/>
  <c r="GZ16" i="1"/>
  <c r="GZ17" i="1"/>
  <c r="GZ18" i="1"/>
  <c r="GZ19" i="1"/>
  <c r="GZ20" i="1"/>
  <c r="GZ21" i="1"/>
  <c r="GZ22" i="1"/>
  <c r="GZ23" i="1"/>
  <c r="GZ24" i="1"/>
  <c r="GZ25" i="1"/>
  <c r="GZ26" i="1"/>
  <c r="GZ27" i="1"/>
  <c r="GZ28" i="1"/>
  <c r="GZ29" i="1"/>
  <c r="GZ30" i="1"/>
  <c r="GZ31" i="1"/>
  <c r="GZ32" i="1"/>
  <c r="GZ33" i="1"/>
  <c r="GZ34" i="1"/>
  <c r="GZ35" i="1"/>
  <c r="GZ36" i="1"/>
  <c r="GZ37" i="1"/>
  <c r="GZ38" i="1"/>
  <c r="GZ39" i="1"/>
  <c r="GZ40" i="1"/>
  <c r="GZ41" i="1"/>
  <c r="GZ42" i="1"/>
  <c r="GZ43" i="1"/>
  <c r="GZ44" i="1"/>
  <c r="GZ45" i="1"/>
  <c r="GZ46" i="1"/>
  <c r="GZ47" i="1"/>
  <c r="GZ48" i="1"/>
  <c r="GZ49" i="1"/>
  <c r="GZ50" i="1"/>
  <c r="GZ51" i="1"/>
  <c r="GZ52" i="1"/>
  <c r="GZ53" i="1"/>
  <c r="GZ54" i="1"/>
  <c r="GZ55" i="1"/>
  <c r="GZ56" i="1"/>
  <c r="GZ57" i="1"/>
  <c r="GZ58" i="1"/>
  <c r="GZ59" i="1"/>
  <c r="GZ60" i="1"/>
  <c r="GZ61" i="1"/>
  <c r="GZ62" i="1"/>
  <c r="GZ63" i="1"/>
  <c r="GZ64" i="1"/>
  <c r="GZ65" i="1"/>
  <c r="GZ66" i="1"/>
  <c r="GZ67" i="1"/>
  <c r="GZ68" i="1"/>
  <c r="GZ69" i="1"/>
  <c r="GZ70" i="1"/>
  <c r="GZ71" i="1"/>
  <c r="GZ72" i="1"/>
  <c r="GZ73" i="1"/>
  <c r="GZ74" i="1"/>
  <c r="GZ75" i="1"/>
  <c r="GZ76" i="1"/>
  <c r="GZ77" i="1"/>
  <c r="GZ78" i="1"/>
  <c r="GZ79" i="1"/>
  <c r="GZ80" i="1"/>
  <c r="GZ81" i="1"/>
  <c r="GZ82" i="1"/>
  <c r="GZ83" i="1"/>
  <c r="GZ84" i="1"/>
  <c r="GZ85" i="1"/>
  <c r="GZ86" i="1"/>
  <c r="GZ87" i="1"/>
  <c r="GZ88" i="1"/>
  <c r="GZ89" i="1"/>
  <c r="GZ90" i="1"/>
  <c r="GZ91" i="1"/>
  <c r="GZ92" i="1"/>
  <c r="GZ93" i="1"/>
  <c r="GZ94" i="1"/>
  <c r="GZ95" i="1"/>
  <c r="GZ96" i="1"/>
  <c r="GZ97" i="1"/>
  <c r="GZ98" i="1"/>
  <c r="GZ99" i="1"/>
  <c r="GZ100" i="1"/>
  <c r="GZ101" i="1"/>
  <c r="GZ102" i="1"/>
  <c r="GZ103" i="1"/>
  <c r="GZ104" i="1"/>
  <c r="GZ105" i="1"/>
  <c r="GZ106" i="1"/>
  <c r="GZ107" i="1"/>
  <c r="GZ108" i="1"/>
  <c r="GZ109" i="1"/>
  <c r="GZ110" i="1"/>
  <c r="GZ111" i="1"/>
  <c r="GZ112" i="1"/>
  <c r="GZ113" i="1"/>
  <c r="GZ114" i="1"/>
  <c r="GZ115" i="1"/>
  <c r="GZ116" i="1"/>
  <c r="GZ117" i="1"/>
  <c r="GZ118" i="1"/>
  <c r="GZ119" i="1"/>
  <c r="GZ120" i="1"/>
  <c r="GZ121" i="1"/>
  <c r="GZ122" i="1"/>
  <c r="GZ123" i="1"/>
  <c r="GZ124" i="1"/>
  <c r="GZ125" i="1"/>
  <c r="GZ126" i="1"/>
  <c r="GZ127" i="1"/>
  <c r="GZ128" i="1"/>
  <c r="GZ129" i="1"/>
  <c r="GZ130" i="1"/>
  <c r="GZ131" i="1"/>
  <c r="GZ132" i="1"/>
  <c r="GZ133" i="1"/>
  <c r="GZ134" i="1"/>
  <c r="GZ135" i="1"/>
  <c r="GZ136" i="1"/>
  <c r="GZ137" i="1"/>
  <c r="GZ138" i="1"/>
  <c r="GZ139" i="1"/>
  <c r="GZ140" i="1"/>
  <c r="GZ141" i="1"/>
  <c r="GZ142" i="1"/>
  <c r="GZ143" i="1"/>
  <c r="GZ144" i="1"/>
  <c r="GZ145" i="1"/>
  <c r="GY3" i="1"/>
  <c r="GY4" i="1"/>
  <c r="GY5" i="1"/>
  <c r="GY6" i="1"/>
  <c r="GY7" i="1"/>
  <c r="GY8" i="1"/>
  <c r="GY9" i="1"/>
  <c r="GY10" i="1"/>
  <c r="GY11" i="1"/>
  <c r="GY12" i="1"/>
  <c r="GY13" i="1"/>
  <c r="GY14" i="1"/>
  <c r="GY15" i="1"/>
  <c r="GY16" i="1"/>
  <c r="GY17" i="1"/>
  <c r="GY18" i="1"/>
  <c r="GY19" i="1"/>
  <c r="GY20" i="1"/>
  <c r="GY21" i="1"/>
  <c r="GY22" i="1"/>
  <c r="GY23" i="1"/>
  <c r="GY24" i="1"/>
  <c r="GY25" i="1"/>
  <c r="GY26" i="1"/>
  <c r="GY27" i="1"/>
  <c r="GY28" i="1"/>
  <c r="GY29" i="1"/>
  <c r="GY30" i="1"/>
  <c r="GY31" i="1"/>
  <c r="GY32" i="1"/>
  <c r="GY33" i="1"/>
  <c r="GY34" i="1"/>
  <c r="GY35" i="1"/>
  <c r="GY36" i="1"/>
  <c r="GY37" i="1"/>
  <c r="GY38" i="1"/>
  <c r="GY39" i="1"/>
  <c r="GY40" i="1"/>
  <c r="GY41" i="1"/>
  <c r="GY42" i="1"/>
  <c r="GY43" i="1"/>
  <c r="GY44" i="1"/>
  <c r="GY45" i="1"/>
  <c r="GY46" i="1"/>
  <c r="GY47" i="1"/>
  <c r="GY48" i="1"/>
  <c r="GY49" i="1"/>
  <c r="GY50" i="1"/>
  <c r="GY51" i="1"/>
  <c r="GY52" i="1"/>
  <c r="GY53" i="1"/>
  <c r="GY54" i="1"/>
  <c r="GY55" i="1"/>
  <c r="GY56" i="1"/>
  <c r="GY57" i="1"/>
  <c r="GY58" i="1"/>
  <c r="GY59" i="1"/>
  <c r="GY60" i="1"/>
  <c r="GY61" i="1"/>
  <c r="GY62" i="1"/>
  <c r="GY63" i="1"/>
  <c r="GY64" i="1"/>
  <c r="GY65" i="1"/>
  <c r="GY66" i="1"/>
  <c r="GY67" i="1"/>
  <c r="GY68" i="1"/>
  <c r="GY69" i="1"/>
  <c r="GY70" i="1"/>
  <c r="GY71" i="1"/>
  <c r="GY72" i="1"/>
  <c r="GY73" i="1"/>
  <c r="GY74" i="1"/>
  <c r="GY75" i="1"/>
  <c r="GY76" i="1"/>
  <c r="GY77" i="1"/>
  <c r="GY78" i="1"/>
  <c r="GY79" i="1"/>
  <c r="GY80" i="1"/>
  <c r="GY81" i="1"/>
  <c r="GY82" i="1"/>
  <c r="GY83" i="1"/>
  <c r="GY84" i="1"/>
  <c r="GY85" i="1"/>
  <c r="GY86" i="1"/>
  <c r="GY87" i="1"/>
  <c r="GY88" i="1"/>
  <c r="GY89" i="1"/>
  <c r="GY90" i="1"/>
  <c r="GY91" i="1"/>
  <c r="GY92" i="1"/>
  <c r="GY93" i="1"/>
  <c r="GY94" i="1"/>
  <c r="GY95" i="1"/>
  <c r="GY96" i="1"/>
  <c r="GY97" i="1"/>
  <c r="GY98" i="1"/>
  <c r="GY99" i="1"/>
  <c r="GY100" i="1"/>
  <c r="GY101" i="1"/>
  <c r="GY102" i="1"/>
  <c r="GY103" i="1"/>
  <c r="GY104" i="1"/>
  <c r="GY105" i="1"/>
  <c r="GY106" i="1"/>
  <c r="GY107" i="1"/>
  <c r="GY108" i="1"/>
  <c r="GY109" i="1"/>
  <c r="GY110" i="1"/>
  <c r="GY111" i="1"/>
  <c r="GY112" i="1"/>
  <c r="GY113" i="1"/>
  <c r="GY114" i="1"/>
  <c r="GY115" i="1"/>
  <c r="GY116" i="1"/>
  <c r="GY117" i="1"/>
  <c r="GY118" i="1"/>
  <c r="GY119" i="1"/>
  <c r="GY120" i="1"/>
  <c r="GY121" i="1"/>
  <c r="GY122" i="1"/>
  <c r="GY123" i="1"/>
  <c r="GY124" i="1"/>
  <c r="GY125" i="1"/>
  <c r="GY126" i="1"/>
  <c r="GY127" i="1"/>
  <c r="GY128" i="1"/>
  <c r="GY129" i="1"/>
  <c r="GY130" i="1"/>
  <c r="GY131" i="1"/>
  <c r="GY132" i="1"/>
  <c r="GY133" i="1"/>
  <c r="GY134" i="1"/>
  <c r="GY135" i="1"/>
  <c r="GY136" i="1"/>
  <c r="GY137" i="1"/>
  <c r="GY138" i="1"/>
  <c r="GY139" i="1"/>
  <c r="GY140" i="1"/>
  <c r="GY141" i="1"/>
  <c r="GY142" i="1"/>
  <c r="GY143" i="1"/>
  <c r="GY144" i="1"/>
  <c r="GY145" i="1"/>
  <c r="GX3" i="1"/>
  <c r="GX4" i="1"/>
  <c r="GX5" i="1"/>
  <c r="GX6" i="1"/>
  <c r="GX7" i="1"/>
  <c r="GX8" i="1"/>
  <c r="GX9" i="1"/>
  <c r="GX10" i="1"/>
  <c r="GX11" i="1"/>
  <c r="GX12" i="1"/>
  <c r="GX13" i="1"/>
  <c r="GX14" i="1"/>
  <c r="GX15" i="1"/>
  <c r="GX16" i="1"/>
  <c r="GX17" i="1"/>
  <c r="GX18" i="1"/>
  <c r="GX19" i="1"/>
  <c r="GX20" i="1"/>
  <c r="GX21" i="1"/>
  <c r="GX22" i="1"/>
  <c r="GX23" i="1"/>
  <c r="GX24" i="1"/>
  <c r="GX25" i="1"/>
  <c r="GX26" i="1"/>
  <c r="GX27" i="1"/>
  <c r="GX28" i="1"/>
  <c r="GX29" i="1"/>
  <c r="GX30" i="1"/>
  <c r="GX31" i="1"/>
  <c r="GX32" i="1"/>
  <c r="GX33" i="1"/>
  <c r="GX34" i="1"/>
  <c r="GX35" i="1"/>
  <c r="GX36" i="1"/>
  <c r="GX37" i="1"/>
  <c r="GX38" i="1"/>
  <c r="GX39" i="1"/>
  <c r="GX40" i="1"/>
  <c r="GX41" i="1"/>
  <c r="GX42" i="1"/>
  <c r="GX43" i="1"/>
  <c r="GX44" i="1"/>
  <c r="GX45" i="1"/>
  <c r="GX46" i="1"/>
  <c r="GX47" i="1"/>
  <c r="GX48" i="1"/>
  <c r="GX49" i="1"/>
  <c r="GX50" i="1"/>
  <c r="GX51" i="1"/>
  <c r="GX52" i="1"/>
  <c r="GX53" i="1"/>
  <c r="GX54" i="1"/>
  <c r="GX55" i="1"/>
  <c r="GX56" i="1"/>
  <c r="GX57" i="1"/>
  <c r="GX58" i="1"/>
  <c r="GX59" i="1"/>
  <c r="GX60" i="1"/>
  <c r="GX61" i="1"/>
  <c r="GX62" i="1"/>
  <c r="GX63" i="1"/>
  <c r="GX64" i="1"/>
  <c r="GX65" i="1"/>
  <c r="GX66" i="1"/>
  <c r="GX67" i="1"/>
  <c r="GX68" i="1"/>
  <c r="GX69" i="1"/>
  <c r="GX70" i="1"/>
  <c r="GX71" i="1"/>
  <c r="GX72" i="1"/>
  <c r="GX73" i="1"/>
  <c r="GX74" i="1"/>
  <c r="GX75" i="1"/>
  <c r="GX76" i="1"/>
  <c r="GX77" i="1"/>
  <c r="GX78" i="1"/>
  <c r="GX79" i="1"/>
  <c r="GX80" i="1"/>
  <c r="GX81" i="1"/>
  <c r="GX82" i="1"/>
  <c r="GX83" i="1"/>
  <c r="GX84" i="1"/>
  <c r="GX85" i="1"/>
  <c r="GX86" i="1"/>
  <c r="GX87" i="1"/>
  <c r="GX88" i="1"/>
  <c r="GX89" i="1"/>
  <c r="GX90" i="1"/>
  <c r="GX91" i="1"/>
  <c r="GX92" i="1"/>
  <c r="GX93" i="1"/>
  <c r="GX94" i="1"/>
  <c r="GX95" i="1"/>
  <c r="GX96" i="1"/>
  <c r="GX97" i="1"/>
  <c r="GX98" i="1"/>
  <c r="GX99" i="1"/>
  <c r="GX100" i="1"/>
  <c r="GX101" i="1"/>
  <c r="GX102" i="1"/>
  <c r="GX103" i="1"/>
  <c r="GX104" i="1"/>
  <c r="GX105" i="1"/>
  <c r="GX106" i="1"/>
  <c r="GX107" i="1"/>
  <c r="GX108" i="1"/>
  <c r="GX109" i="1"/>
  <c r="GX110" i="1"/>
  <c r="GX111" i="1"/>
  <c r="GX112" i="1"/>
  <c r="GX113" i="1"/>
  <c r="GX114" i="1"/>
  <c r="GX115" i="1"/>
  <c r="GX116" i="1"/>
  <c r="GX117" i="1"/>
  <c r="GX118" i="1"/>
  <c r="GX119" i="1"/>
  <c r="GX120" i="1"/>
  <c r="GX121" i="1"/>
  <c r="GX122" i="1"/>
  <c r="GX123" i="1"/>
  <c r="GX124" i="1"/>
  <c r="GX125" i="1"/>
  <c r="GX126" i="1"/>
  <c r="GX127" i="1"/>
  <c r="GX128" i="1"/>
  <c r="GX129" i="1"/>
  <c r="GX130" i="1"/>
  <c r="GX131" i="1"/>
  <c r="GX132" i="1"/>
  <c r="GX133" i="1"/>
  <c r="GX134" i="1"/>
  <c r="GX135" i="1"/>
  <c r="GX136" i="1"/>
  <c r="GX137" i="1"/>
  <c r="GX138" i="1"/>
  <c r="GX139" i="1"/>
  <c r="GX140" i="1"/>
  <c r="GX141" i="1"/>
  <c r="GX142" i="1"/>
  <c r="GX143" i="1"/>
  <c r="GX144" i="1"/>
  <c r="GX145" i="1"/>
  <c r="GW3" i="1"/>
  <c r="GW4" i="1"/>
  <c r="GW5" i="1"/>
  <c r="GW6" i="1"/>
  <c r="GW7" i="1"/>
  <c r="GW8" i="1"/>
  <c r="GW9" i="1"/>
  <c r="GW10" i="1"/>
  <c r="GW11" i="1"/>
  <c r="GW12" i="1"/>
  <c r="GW13" i="1"/>
  <c r="GW14" i="1"/>
  <c r="GW15" i="1"/>
  <c r="GW16" i="1"/>
  <c r="GW17" i="1"/>
  <c r="GW18" i="1"/>
  <c r="GW19" i="1"/>
  <c r="GW20" i="1"/>
  <c r="GW21" i="1"/>
  <c r="GW22" i="1"/>
  <c r="GW23" i="1"/>
  <c r="GW24" i="1"/>
  <c r="GW25" i="1"/>
  <c r="GW26" i="1"/>
  <c r="GW27" i="1"/>
  <c r="GW28" i="1"/>
  <c r="GW29" i="1"/>
  <c r="GW30" i="1"/>
  <c r="GW31" i="1"/>
  <c r="GW32" i="1"/>
  <c r="GW33" i="1"/>
  <c r="GW34" i="1"/>
  <c r="GW35" i="1"/>
  <c r="GW36" i="1"/>
  <c r="GW37" i="1"/>
  <c r="GW38" i="1"/>
  <c r="GW39" i="1"/>
  <c r="GW40" i="1"/>
  <c r="GW41" i="1"/>
  <c r="GW42" i="1"/>
  <c r="GW43" i="1"/>
  <c r="GW44" i="1"/>
  <c r="GW45" i="1"/>
  <c r="GW46" i="1"/>
  <c r="GW47" i="1"/>
  <c r="GW48" i="1"/>
  <c r="GW49" i="1"/>
  <c r="GW50" i="1"/>
  <c r="GW51" i="1"/>
  <c r="GW52" i="1"/>
  <c r="GW53" i="1"/>
  <c r="GW54" i="1"/>
  <c r="GW55" i="1"/>
  <c r="GW56" i="1"/>
  <c r="GW57" i="1"/>
  <c r="GW58" i="1"/>
  <c r="GW59" i="1"/>
  <c r="GW60" i="1"/>
  <c r="GW61" i="1"/>
  <c r="GW62" i="1"/>
  <c r="GW63" i="1"/>
  <c r="GW64" i="1"/>
  <c r="GW65" i="1"/>
  <c r="GW66" i="1"/>
  <c r="GW67" i="1"/>
  <c r="GW68" i="1"/>
  <c r="GW69" i="1"/>
  <c r="GW70" i="1"/>
  <c r="GW71" i="1"/>
  <c r="GW72" i="1"/>
  <c r="GW73" i="1"/>
  <c r="GW74" i="1"/>
  <c r="GW75" i="1"/>
  <c r="GW76" i="1"/>
  <c r="GW77" i="1"/>
  <c r="GW78" i="1"/>
  <c r="GW79" i="1"/>
  <c r="GW80" i="1"/>
  <c r="GW81" i="1"/>
  <c r="GW82" i="1"/>
  <c r="GW83" i="1"/>
  <c r="GW84" i="1"/>
  <c r="GW85" i="1"/>
  <c r="GW86" i="1"/>
  <c r="GW87" i="1"/>
  <c r="GW88" i="1"/>
  <c r="GW89" i="1"/>
  <c r="GW90" i="1"/>
  <c r="GW91" i="1"/>
  <c r="GW92" i="1"/>
  <c r="GW93" i="1"/>
  <c r="GW94" i="1"/>
  <c r="GW95" i="1"/>
  <c r="GW96" i="1"/>
  <c r="GW97" i="1"/>
  <c r="GW98" i="1"/>
  <c r="GW99" i="1"/>
  <c r="GW100" i="1"/>
  <c r="GW101" i="1"/>
  <c r="GW102" i="1"/>
  <c r="GW103" i="1"/>
  <c r="GW104" i="1"/>
  <c r="GW105" i="1"/>
  <c r="GW106" i="1"/>
  <c r="GW107" i="1"/>
  <c r="GW108" i="1"/>
  <c r="GW109" i="1"/>
  <c r="GW110" i="1"/>
  <c r="GW111" i="1"/>
  <c r="GW112" i="1"/>
  <c r="GW113" i="1"/>
  <c r="GW114" i="1"/>
  <c r="GW115" i="1"/>
  <c r="GW116" i="1"/>
  <c r="GW117" i="1"/>
  <c r="GW118" i="1"/>
  <c r="GW119" i="1"/>
  <c r="GW120" i="1"/>
  <c r="GW121" i="1"/>
  <c r="GW122" i="1"/>
  <c r="GW123" i="1"/>
  <c r="GW124" i="1"/>
  <c r="GW125" i="1"/>
  <c r="GW126" i="1"/>
  <c r="GW127" i="1"/>
  <c r="GW128" i="1"/>
  <c r="GW129" i="1"/>
  <c r="GW130" i="1"/>
  <c r="GW131" i="1"/>
  <c r="GW132" i="1"/>
  <c r="GW133" i="1"/>
  <c r="GW134" i="1"/>
  <c r="GW135" i="1"/>
  <c r="GW136" i="1"/>
  <c r="GW137" i="1"/>
  <c r="GW138" i="1"/>
  <c r="GW139" i="1"/>
  <c r="GW140" i="1"/>
  <c r="GW141" i="1"/>
  <c r="GW142" i="1"/>
  <c r="GW143" i="1"/>
  <c r="GW144" i="1"/>
  <c r="GW145" i="1"/>
  <c r="GV145" i="1"/>
  <c r="GV3" i="1"/>
  <c r="GV4" i="1"/>
  <c r="GV5" i="1"/>
  <c r="GV6" i="1"/>
  <c r="GV7" i="1"/>
  <c r="GV8" i="1"/>
  <c r="GV9" i="1"/>
  <c r="GV10" i="1"/>
  <c r="GV11" i="1"/>
  <c r="GV12" i="1"/>
  <c r="GV13" i="1"/>
  <c r="GV14" i="1"/>
  <c r="GV15" i="1"/>
  <c r="GV16" i="1"/>
  <c r="GV17" i="1"/>
  <c r="GV18" i="1"/>
  <c r="GV19" i="1"/>
  <c r="GV20" i="1"/>
  <c r="GV21" i="1"/>
  <c r="GV22" i="1"/>
  <c r="GV23" i="1"/>
  <c r="GV24" i="1"/>
  <c r="GV25" i="1"/>
  <c r="GV26" i="1"/>
  <c r="GV27" i="1"/>
  <c r="GV28" i="1"/>
  <c r="GV29" i="1"/>
  <c r="GV30" i="1"/>
  <c r="GV31" i="1"/>
  <c r="GV32" i="1"/>
  <c r="GV33" i="1"/>
  <c r="GV34" i="1"/>
  <c r="GV35" i="1"/>
  <c r="GV36" i="1"/>
  <c r="GV37" i="1"/>
  <c r="GV38" i="1"/>
  <c r="GV39" i="1"/>
  <c r="GV40" i="1"/>
  <c r="GV41" i="1"/>
  <c r="GV42" i="1"/>
  <c r="GV43" i="1"/>
  <c r="GV44" i="1"/>
  <c r="GV45" i="1"/>
  <c r="GV46" i="1"/>
  <c r="GV47" i="1"/>
  <c r="GV48" i="1"/>
  <c r="GV49" i="1"/>
  <c r="GV50" i="1"/>
  <c r="GV51" i="1"/>
  <c r="GV52" i="1"/>
  <c r="GV53" i="1"/>
  <c r="GV54" i="1"/>
  <c r="GV55" i="1"/>
  <c r="GV56" i="1"/>
  <c r="GV57" i="1"/>
  <c r="GV58" i="1"/>
  <c r="GV59" i="1"/>
  <c r="GV60" i="1"/>
  <c r="GV61" i="1"/>
  <c r="GV62" i="1"/>
  <c r="GV63" i="1"/>
  <c r="GV64" i="1"/>
  <c r="GV65" i="1"/>
  <c r="GV66" i="1"/>
  <c r="GV67" i="1"/>
  <c r="GV68" i="1"/>
  <c r="GV69" i="1"/>
  <c r="GV70" i="1"/>
  <c r="GV71" i="1"/>
  <c r="GV72" i="1"/>
  <c r="GV73" i="1"/>
  <c r="GV74" i="1"/>
  <c r="GV75" i="1"/>
  <c r="GV76" i="1"/>
  <c r="GV77" i="1"/>
  <c r="GV78" i="1"/>
  <c r="GV79" i="1"/>
  <c r="GV80" i="1"/>
  <c r="GV81" i="1"/>
  <c r="GV82" i="1"/>
  <c r="GV83" i="1"/>
  <c r="GV84" i="1"/>
  <c r="GV85" i="1"/>
  <c r="GV86" i="1"/>
  <c r="GV87" i="1"/>
  <c r="GV88" i="1"/>
  <c r="GV89" i="1"/>
  <c r="GV90" i="1"/>
  <c r="GV91" i="1"/>
  <c r="GV92" i="1"/>
  <c r="GV93" i="1"/>
  <c r="GV94" i="1"/>
  <c r="GV95" i="1"/>
  <c r="GV96" i="1"/>
  <c r="GV97" i="1"/>
  <c r="GV98" i="1"/>
  <c r="GV99" i="1"/>
  <c r="GV100" i="1"/>
  <c r="GV101" i="1"/>
  <c r="GV102" i="1"/>
  <c r="GV103" i="1"/>
  <c r="GV104" i="1"/>
  <c r="GV105" i="1"/>
  <c r="GV106" i="1"/>
  <c r="GV107" i="1"/>
  <c r="GV108" i="1"/>
  <c r="GV109" i="1"/>
  <c r="GV110" i="1"/>
  <c r="GV111" i="1"/>
  <c r="GV112" i="1"/>
  <c r="GV113" i="1"/>
  <c r="GV114" i="1"/>
  <c r="GV115" i="1"/>
  <c r="GV116" i="1"/>
  <c r="GV117" i="1"/>
  <c r="GV118" i="1"/>
  <c r="GV119" i="1"/>
  <c r="GV120" i="1"/>
  <c r="GV121" i="1"/>
  <c r="GV122" i="1"/>
  <c r="GV123" i="1"/>
  <c r="GV124" i="1"/>
  <c r="GV125" i="1"/>
  <c r="GV126" i="1"/>
  <c r="GV127" i="1"/>
  <c r="GV128" i="1"/>
  <c r="GV129" i="1"/>
  <c r="GV130" i="1"/>
  <c r="GV131" i="1"/>
  <c r="GV132" i="1"/>
  <c r="GV133" i="1"/>
  <c r="GV134" i="1"/>
  <c r="GV135" i="1"/>
  <c r="GV136" i="1"/>
  <c r="GV137" i="1"/>
  <c r="GV138" i="1"/>
  <c r="GV139" i="1"/>
  <c r="GV140" i="1"/>
  <c r="GV141" i="1"/>
  <c r="GV142" i="1"/>
  <c r="GV143" i="1"/>
  <c r="GV144" i="1"/>
  <c r="GU3" i="1"/>
  <c r="GU4" i="1"/>
  <c r="GU5" i="1"/>
  <c r="GU6" i="1"/>
  <c r="GU7" i="1"/>
  <c r="GU8" i="1"/>
  <c r="GU9" i="1"/>
  <c r="GU10" i="1"/>
  <c r="GU11" i="1"/>
  <c r="GU12" i="1"/>
  <c r="GU13" i="1"/>
  <c r="GU14" i="1"/>
  <c r="GU15" i="1"/>
  <c r="GU16" i="1"/>
  <c r="GU17" i="1"/>
  <c r="GU18" i="1"/>
  <c r="GU19" i="1"/>
  <c r="GU20" i="1"/>
  <c r="GU21" i="1"/>
  <c r="GU22" i="1"/>
  <c r="GU23" i="1"/>
  <c r="GU24" i="1"/>
  <c r="GU25" i="1"/>
  <c r="GU26" i="1"/>
  <c r="GU27" i="1"/>
  <c r="GU28" i="1"/>
  <c r="GU29" i="1"/>
  <c r="GU30" i="1"/>
  <c r="GU31" i="1"/>
  <c r="GU32" i="1"/>
  <c r="GU33" i="1"/>
  <c r="GU34" i="1"/>
  <c r="GU35" i="1"/>
  <c r="GU36" i="1"/>
  <c r="GU37" i="1"/>
  <c r="GU38" i="1"/>
  <c r="GU39" i="1"/>
  <c r="GU40" i="1"/>
  <c r="GU41" i="1"/>
  <c r="GU42" i="1"/>
  <c r="GU43" i="1"/>
  <c r="GU44" i="1"/>
  <c r="GU45" i="1"/>
  <c r="GU46" i="1"/>
  <c r="GU47" i="1"/>
  <c r="GU48" i="1"/>
  <c r="GU49" i="1"/>
  <c r="GU50" i="1"/>
  <c r="GU51" i="1"/>
  <c r="GU52" i="1"/>
  <c r="GU53" i="1"/>
  <c r="GU54" i="1"/>
  <c r="GU55" i="1"/>
  <c r="GU56" i="1"/>
  <c r="GU57" i="1"/>
  <c r="GU58" i="1"/>
  <c r="GU59" i="1"/>
  <c r="GU60" i="1"/>
  <c r="GU61" i="1"/>
  <c r="GU62" i="1"/>
  <c r="GU63" i="1"/>
  <c r="GU64" i="1"/>
  <c r="GU65" i="1"/>
  <c r="GU66" i="1"/>
  <c r="GU67" i="1"/>
  <c r="GU68" i="1"/>
  <c r="GU69" i="1"/>
  <c r="GU70" i="1"/>
  <c r="GU71" i="1"/>
  <c r="GU72" i="1"/>
  <c r="GU73" i="1"/>
  <c r="GU74" i="1"/>
  <c r="GU75" i="1"/>
  <c r="GU76" i="1"/>
  <c r="GU77" i="1"/>
  <c r="GU78" i="1"/>
  <c r="GU79" i="1"/>
  <c r="GU80" i="1"/>
  <c r="GU81" i="1"/>
  <c r="GU82" i="1"/>
  <c r="GU83" i="1"/>
  <c r="GU84" i="1"/>
  <c r="GU85" i="1"/>
  <c r="GU86" i="1"/>
  <c r="GU87" i="1"/>
  <c r="GU88" i="1"/>
  <c r="GU89" i="1"/>
  <c r="GU90" i="1"/>
  <c r="GU91" i="1"/>
  <c r="GU92" i="1"/>
  <c r="GU93" i="1"/>
  <c r="GU94" i="1"/>
  <c r="GU95" i="1"/>
  <c r="GU96" i="1"/>
  <c r="GU97" i="1"/>
  <c r="GU98" i="1"/>
  <c r="GU99" i="1"/>
  <c r="GU100" i="1"/>
  <c r="GU101" i="1"/>
  <c r="GU102" i="1"/>
  <c r="GU103" i="1"/>
  <c r="GU104" i="1"/>
  <c r="GU105" i="1"/>
  <c r="GU106" i="1"/>
  <c r="GU107" i="1"/>
  <c r="GU108" i="1"/>
  <c r="GU109" i="1"/>
  <c r="GU110" i="1"/>
  <c r="GU111" i="1"/>
  <c r="GU112" i="1"/>
  <c r="GU113" i="1"/>
  <c r="GU114" i="1"/>
  <c r="GU115" i="1"/>
  <c r="GU116" i="1"/>
  <c r="GU117" i="1"/>
  <c r="GU118" i="1"/>
  <c r="GU119" i="1"/>
  <c r="GU120" i="1"/>
  <c r="GU121" i="1"/>
  <c r="GU122" i="1"/>
  <c r="GU123" i="1"/>
  <c r="GU124" i="1"/>
  <c r="GU125" i="1"/>
  <c r="GU126" i="1"/>
  <c r="GU127" i="1"/>
  <c r="GU128" i="1"/>
  <c r="GU129" i="1"/>
  <c r="GU130" i="1"/>
  <c r="GU131" i="1"/>
  <c r="GU132" i="1"/>
  <c r="GU133" i="1"/>
  <c r="GU134" i="1"/>
  <c r="GU135" i="1"/>
  <c r="GU136" i="1"/>
  <c r="GU137" i="1"/>
  <c r="GU138" i="1"/>
  <c r="GU139" i="1"/>
  <c r="GU140" i="1"/>
  <c r="GU141" i="1"/>
  <c r="GU142" i="1"/>
  <c r="GU143" i="1"/>
  <c r="GU144" i="1"/>
  <c r="GU145" i="1"/>
  <c r="GT3" i="1"/>
  <c r="GT4" i="1"/>
  <c r="GT5" i="1"/>
  <c r="GT6" i="1"/>
  <c r="GT7" i="1"/>
  <c r="GT8" i="1"/>
  <c r="GT9" i="1"/>
  <c r="GT10" i="1"/>
  <c r="GT11" i="1"/>
  <c r="GT12" i="1"/>
  <c r="GT13" i="1"/>
  <c r="GT14" i="1"/>
  <c r="GT15" i="1"/>
  <c r="GT16" i="1"/>
  <c r="GT17" i="1"/>
  <c r="GT18" i="1"/>
  <c r="GT19" i="1"/>
  <c r="GT20" i="1"/>
  <c r="GT21" i="1"/>
  <c r="GT22" i="1"/>
  <c r="GT23" i="1"/>
  <c r="GT24" i="1"/>
  <c r="GT25" i="1"/>
  <c r="GT26" i="1"/>
  <c r="GT27" i="1"/>
  <c r="GT28" i="1"/>
  <c r="GT29" i="1"/>
  <c r="GT30" i="1"/>
  <c r="GT31" i="1"/>
  <c r="GT32" i="1"/>
  <c r="GT33" i="1"/>
  <c r="GT34" i="1"/>
  <c r="GT35" i="1"/>
  <c r="GT36" i="1"/>
  <c r="GT37" i="1"/>
  <c r="GT38" i="1"/>
  <c r="GT39" i="1"/>
  <c r="GT40" i="1"/>
  <c r="GT41" i="1"/>
  <c r="GT42" i="1"/>
  <c r="GT43" i="1"/>
  <c r="GT44" i="1"/>
  <c r="GT45" i="1"/>
  <c r="GT46" i="1"/>
  <c r="GT47" i="1"/>
  <c r="GT48" i="1"/>
  <c r="GT49" i="1"/>
  <c r="GT50" i="1"/>
  <c r="GT51" i="1"/>
  <c r="GT52" i="1"/>
  <c r="GT53" i="1"/>
  <c r="GT54" i="1"/>
  <c r="GT55" i="1"/>
  <c r="GT56" i="1"/>
  <c r="GT57" i="1"/>
  <c r="GT58" i="1"/>
  <c r="GT59" i="1"/>
  <c r="GT60" i="1"/>
  <c r="GT61" i="1"/>
  <c r="GT62" i="1"/>
  <c r="GT63" i="1"/>
  <c r="GT64" i="1"/>
  <c r="GT65" i="1"/>
  <c r="GT66" i="1"/>
  <c r="GT67" i="1"/>
  <c r="GT68" i="1"/>
  <c r="GT69" i="1"/>
  <c r="GT70" i="1"/>
  <c r="GT71" i="1"/>
  <c r="GT72" i="1"/>
  <c r="GT73" i="1"/>
  <c r="GT74" i="1"/>
  <c r="GT75" i="1"/>
  <c r="GT76" i="1"/>
  <c r="GT77" i="1"/>
  <c r="GT78" i="1"/>
  <c r="GT79" i="1"/>
  <c r="GT80" i="1"/>
  <c r="GT81" i="1"/>
  <c r="GT82" i="1"/>
  <c r="GT83" i="1"/>
  <c r="GT84" i="1"/>
  <c r="GT85" i="1"/>
  <c r="GT86" i="1"/>
  <c r="GT87" i="1"/>
  <c r="GT88" i="1"/>
  <c r="GT89" i="1"/>
  <c r="GT90" i="1"/>
  <c r="GT91" i="1"/>
  <c r="GT92" i="1"/>
  <c r="GT93" i="1"/>
  <c r="GT94" i="1"/>
  <c r="GT95" i="1"/>
  <c r="GT96" i="1"/>
  <c r="GT97" i="1"/>
  <c r="GT98" i="1"/>
  <c r="GT99" i="1"/>
  <c r="GT100" i="1"/>
  <c r="GT101" i="1"/>
  <c r="GT102" i="1"/>
  <c r="GT103" i="1"/>
  <c r="GT104" i="1"/>
  <c r="GT105" i="1"/>
  <c r="GT106" i="1"/>
  <c r="GT107" i="1"/>
  <c r="GT108" i="1"/>
  <c r="GT109" i="1"/>
  <c r="GT110" i="1"/>
  <c r="GT111" i="1"/>
  <c r="GT112" i="1"/>
  <c r="GT113" i="1"/>
  <c r="GT114" i="1"/>
  <c r="GT115" i="1"/>
  <c r="GT116" i="1"/>
  <c r="GT117" i="1"/>
  <c r="GT118" i="1"/>
  <c r="GT119" i="1"/>
  <c r="GT120" i="1"/>
  <c r="GT121" i="1"/>
  <c r="GT122" i="1"/>
  <c r="GT123" i="1"/>
  <c r="GT124" i="1"/>
  <c r="GT125" i="1"/>
  <c r="GT126" i="1"/>
  <c r="GT127" i="1"/>
  <c r="GT128" i="1"/>
  <c r="GT129" i="1"/>
  <c r="GT130" i="1"/>
  <c r="GT131" i="1"/>
  <c r="GT132" i="1"/>
  <c r="GT133" i="1"/>
  <c r="GT134" i="1"/>
  <c r="GT135" i="1"/>
  <c r="GT136" i="1"/>
  <c r="GT137" i="1"/>
  <c r="GT138" i="1"/>
  <c r="GT139" i="1"/>
  <c r="GT140" i="1"/>
  <c r="GT141" i="1"/>
  <c r="GT142" i="1"/>
  <c r="GT143" i="1"/>
  <c r="GT144" i="1"/>
  <c r="GT145" i="1"/>
  <c r="GS3" i="1"/>
  <c r="GS4" i="1"/>
  <c r="GS5" i="1"/>
  <c r="GS6" i="1"/>
  <c r="GS7" i="1"/>
  <c r="GS8" i="1"/>
  <c r="GS9" i="1"/>
  <c r="GS10" i="1"/>
  <c r="GS11" i="1"/>
  <c r="GS12" i="1"/>
  <c r="GS13" i="1"/>
  <c r="GS14" i="1"/>
  <c r="GS15" i="1"/>
  <c r="GS16" i="1"/>
  <c r="GS17" i="1"/>
  <c r="GS18" i="1"/>
  <c r="GS19" i="1"/>
  <c r="GS20" i="1"/>
  <c r="GS21" i="1"/>
  <c r="GS22" i="1"/>
  <c r="GS23" i="1"/>
  <c r="GS24" i="1"/>
  <c r="GS25" i="1"/>
  <c r="GS26" i="1"/>
  <c r="GS27" i="1"/>
  <c r="GS28" i="1"/>
  <c r="GS29" i="1"/>
  <c r="GS30" i="1"/>
  <c r="GS31" i="1"/>
  <c r="GS32" i="1"/>
  <c r="GS33" i="1"/>
  <c r="GS34" i="1"/>
  <c r="GS35" i="1"/>
  <c r="GS36" i="1"/>
  <c r="GS37" i="1"/>
  <c r="GS38" i="1"/>
  <c r="GS39" i="1"/>
  <c r="GS40" i="1"/>
  <c r="GS41" i="1"/>
  <c r="GS42" i="1"/>
  <c r="GS43" i="1"/>
  <c r="GS44" i="1"/>
  <c r="GS45" i="1"/>
  <c r="GS46" i="1"/>
  <c r="GS47" i="1"/>
  <c r="GS48" i="1"/>
  <c r="GS49" i="1"/>
  <c r="GS50" i="1"/>
  <c r="GS51" i="1"/>
  <c r="GS52" i="1"/>
  <c r="GS53" i="1"/>
  <c r="GS54" i="1"/>
  <c r="GS55" i="1"/>
  <c r="GS56" i="1"/>
  <c r="GS57" i="1"/>
  <c r="GS58" i="1"/>
  <c r="GS59" i="1"/>
  <c r="GS60" i="1"/>
  <c r="GS61" i="1"/>
  <c r="GS62" i="1"/>
  <c r="GS63" i="1"/>
  <c r="GS64" i="1"/>
  <c r="GS65" i="1"/>
  <c r="GS66" i="1"/>
  <c r="GS67" i="1"/>
  <c r="GS68" i="1"/>
  <c r="GS69" i="1"/>
  <c r="GS70" i="1"/>
  <c r="GS71" i="1"/>
  <c r="GS72" i="1"/>
  <c r="GS73" i="1"/>
  <c r="GS74" i="1"/>
  <c r="GS75" i="1"/>
  <c r="GS76" i="1"/>
  <c r="GS77" i="1"/>
  <c r="GS78" i="1"/>
  <c r="GS79" i="1"/>
  <c r="GS80" i="1"/>
  <c r="GS81" i="1"/>
  <c r="GS82" i="1"/>
  <c r="GS83" i="1"/>
  <c r="GS84" i="1"/>
  <c r="GS85" i="1"/>
  <c r="GS86" i="1"/>
  <c r="GS87" i="1"/>
  <c r="GS88" i="1"/>
  <c r="GS89" i="1"/>
  <c r="GS90" i="1"/>
  <c r="GS91" i="1"/>
  <c r="GS92" i="1"/>
  <c r="GS93" i="1"/>
  <c r="GS94" i="1"/>
  <c r="GS95" i="1"/>
  <c r="GS96" i="1"/>
  <c r="GS97" i="1"/>
  <c r="GS98" i="1"/>
  <c r="GS99" i="1"/>
  <c r="GS100" i="1"/>
  <c r="GS101" i="1"/>
  <c r="GS102" i="1"/>
  <c r="GS103" i="1"/>
  <c r="GS104" i="1"/>
  <c r="GS105" i="1"/>
  <c r="GS106" i="1"/>
  <c r="GS107" i="1"/>
  <c r="GS108" i="1"/>
  <c r="GS109" i="1"/>
  <c r="GS110" i="1"/>
  <c r="GS111" i="1"/>
  <c r="GS112" i="1"/>
  <c r="GS113" i="1"/>
  <c r="GS114" i="1"/>
  <c r="GS115" i="1"/>
  <c r="GS116" i="1"/>
  <c r="GS117" i="1"/>
  <c r="GS118" i="1"/>
  <c r="GS119" i="1"/>
  <c r="GS120" i="1"/>
  <c r="GS121" i="1"/>
  <c r="GS122" i="1"/>
  <c r="GS123" i="1"/>
  <c r="GS124" i="1"/>
  <c r="GS125" i="1"/>
  <c r="GS126" i="1"/>
  <c r="GS127" i="1"/>
  <c r="GS128" i="1"/>
  <c r="GS129" i="1"/>
  <c r="GS130" i="1"/>
  <c r="GS131" i="1"/>
  <c r="GS132" i="1"/>
  <c r="GS133" i="1"/>
  <c r="GS134" i="1"/>
  <c r="GS135" i="1"/>
  <c r="GS136" i="1"/>
  <c r="GS137" i="1"/>
  <c r="GS138" i="1"/>
  <c r="GS139" i="1"/>
  <c r="GS140" i="1"/>
  <c r="GS141" i="1"/>
  <c r="GS142" i="1"/>
  <c r="GS143" i="1"/>
  <c r="GS144" i="1"/>
  <c r="GS145" i="1"/>
  <c r="GR3" i="1"/>
  <c r="GR4" i="1"/>
  <c r="GR5" i="1"/>
  <c r="GR6" i="1"/>
  <c r="GR7" i="1"/>
  <c r="GR8" i="1"/>
  <c r="GR9" i="1"/>
  <c r="GR10" i="1"/>
  <c r="GR11" i="1"/>
  <c r="GR12" i="1"/>
  <c r="GR13" i="1"/>
  <c r="GR14" i="1"/>
  <c r="GR15" i="1"/>
  <c r="GR16" i="1"/>
  <c r="GR17" i="1"/>
  <c r="GR18" i="1"/>
  <c r="GR19" i="1"/>
  <c r="GR20" i="1"/>
  <c r="GR21" i="1"/>
  <c r="GR22" i="1"/>
  <c r="GR23" i="1"/>
  <c r="GR24" i="1"/>
  <c r="GR25" i="1"/>
  <c r="GR26" i="1"/>
  <c r="GR27" i="1"/>
  <c r="GR28" i="1"/>
  <c r="GR29" i="1"/>
  <c r="GR30" i="1"/>
  <c r="GR31" i="1"/>
  <c r="GR32" i="1"/>
  <c r="GR33" i="1"/>
  <c r="GR34" i="1"/>
  <c r="GR35" i="1"/>
  <c r="GR36" i="1"/>
  <c r="GR37" i="1"/>
  <c r="GR38" i="1"/>
  <c r="GR39" i="1"/>
  <c r="GR40" i="1"/>
  <c r="GR41" i="1"/>
  <c r="GR42" i="1"/>
  <c r="GR43" i="1"/>
  <c r="GR44" i="1"/>
  <c r="GR45" i="1"/>
  <c r="GR46" i="1"/>
  <c r="GR47" i="1"/>
  <c r="GR48" i="1"/>
  <c r="GR49" i="1"/>
  <c r="GR50" i="1"/>
  <c r="GR51" i="1"/>
  <c r="GR52" i="1"/>
  <c r="GR53" i="1"/>
  <c r="GR54" i="1"/>
  <c r="GR55" i="1"/>
  <c r="GR56" i="1"/>
  <c r="GR57" i="1"/>
  <c r="GR58" i="1"/>
  <c r="GR59" i="1"/>
  <c r="GR60" i="1"/>
  <c r="GR61" i="1"/>
  <c r="GR62" i="1"/>
  <c r="GR63" i="1"/>
  <c r="GR64" i="1"/>
  <c r="GR65" i="1"/>
  <c r="GR66" i="1"/>
  <c r="GR67" i="1"/>
  <c r="GR68" i="1"/>
  <c r="GR69" i="1"/>
  <c r="GR70" i="1"/>
  <c r="GR71" i="1"/>
  <c r="GR72" i="1"/>
  <c r="GR73" i="1"/>
  <c r="GR74" i="1"/>
  <c r="GR75" i="1"/>
  <c r="GR76" i="1"/>
  <c r="GR77" i="1"/>
  <c r="GR78" i="1"/>
  <c r="GR79" i="1"/>
  <c r="GR80" i="1"/>
  <c r="GR81" i="1"/>
  <c r="GR82" i="1"/>
  <c r="GR83" i="1"/>
  <c r="GR84" i="1"/>
  <c r="GR85" i="1"/>
  <c r="GR86" i="1"/>
  <c r="GR87" i="1"/>
  <c r="GR88" i="1"/>
  <c r="GR89" i="1"/>
  <c r="GR90" i="1"/>
  <c r="GR91" i="1"/>
  <c r="GR92" i="1"/>
  <c r="GR93" i="1"/>
  <c r="GR94" i="1"/>
  <c r="GR95" i="1"/>
  <c r="GR96" i="1"/>
  <c r="GR97" i="1"/>
  <c r="GR98" i="1"/>
  <c r="GR99" i="1"/>
  <c r="GR100" i="1"/>
  <c r="GR101" i="1"/>
  <c r="GR102" i="1"/>
  <c r="GR103" i="1"/>
  <c r="GR104" i="1"/>
  <c r="GR105" i="1"/>
  <c r="GR106" i="1"/>
  <c r="GR107" i="1"/>
  <c r="GR108" i="1"/>
  <c r="GR109" i="1"/>
  <c r="GR110" i="1"/>
  <c r="GR111" i="1"/>
  <c r="GR112" i="1"/>
  <c r="GR113" i="1"/>
  <c r="GR114" i="1"/>
  <c r="GR115" i="1"/>
  <c r="GR116" i="1"/>
  <c r="GR117" i="1"/>
  <c r="GR118" i="1"/>
  <c r="GR119" i="1"/>
  <c r="GR120" i="1"/>
  <c r="GR121" i="1"/>
  <c r="GR122" i="1"/>
  <c r="GR123" i="1"/>
  <c r="GR124" i="1"/>
  <c r="GR125" i="1"/>
  <c r="GR126" i="1"/>
  <c r="GR127" i="1"/>
  <c r="GR128" i="1"/>
  <c r="GR129" i="1"/>
  <c r="GR130" i="1"/>
  <c r="GR131" i="1"/>
  <c r="GR132" i="1"/>
  <c r="GR133" i="1"/>
  <c r="GR134" i="1"/>
  <c r="GR135" i="1"/>
  <c r="GR136" i="1"/>
  <c r="GR137" i="1"/>
  <c r="GR138" i="1"/>
  <c r="GR139" i="1"/>
  <c r="GR140" i="1"/>
  <c r="GR141" i="1"/>
  <c r="GR142" i="1"/>
  <c r="GR143" i="1"/>
  <c r="GR144" i="1"/>
  <c r="GR145" i="1"/>
  <c r="GQ3" i="1"/>
  <c r="GQ4" i="1"/>
  <c r="GQ5" i="1"/>
  <c r="GQ6" i="1"/>
  <c r="GQ7" i="1"/>
  <c r="GQ8" i="1"/>
  <c r="GQ9" i="1"/>
  <c r="GQ10" i="1"/>
  <c r="GQ11" i="1"/>
  <c r="GQ12" i="1"/>
  <c r="GQ13" i="1"/>
  <c r="GQ14" i="1"/>
  <c r="GQ15" i="1"/>
  <c r="GQ16" i="1"/>
  <c r="GQ17" i="1"/>
  <c r="GQ18" i="1"/>
  <c r="GQ19" i="1"/>
  <c r="GQ20" i="1"/>
  <c r="GQ21" i="1"/>
  <c r="GQ22" i="1"/>
  <c r="GQ23" i="1"/>
  <c r="GQ24" i="1"/>
  <c r="GQ25" i="1"/>
  <c r="GQ26" i="1"/>
  <c r="GQ27" i="1"/>
  <c r="GQ28" i="1"/>
  <c r="GQ29" i="1"/>
  <c r="GQ30" i="1"/>
  <c r="GQ31" i="1"/>
  <c r="GQ32" i="1"/>
  <c r="GQ33" i="1"/>
  <c r="GQ34" i="1"/>
  <c r="GQ35" i="1"/>
  <c r="GQ36" i="1"/>
  <c r="GQ37" i="1"/>
  <c r="GQ38" i="1"/>
  <c r="GQ39" i="1"/>
  <c r="GQ40" i="1"/>
  <c r="GQ41" i="1"/>
  <c r="GQ42" i="1"/>
  <c r="GQ43" i="1"/>
  <c r="GQ44" i="1"/>
  <c r="GQ45" i="1"/>
  <c r="GQ46" i="1"/>
  <c r="GQ47" i="1"/>
  <c r="GQ48" i="1"/>
  <c r="GQ49" i="1"/>
  <c r="GQ50" i="1"/>
  <c r="GQ51" i="1"/>
  <c r="GQ52" i="1"/>
  <c r="GQ53" i="1"/>
  <c r="GQ54" i="1"/>
  <c r="GQ55" i="1"/>
  <c r="GQ56" i="1"/>
  <c r="GQ57" i="1"/>
  <c r="GQ58" i="1"/>
  <c r="GQ59" i="1"/>
  <c r="GQ60" i="1"/>
  <c r="GQ61" i="1"/>
  <c r="GQ62" i="1"/>
  <c r="GQ63" i="1"/>
  <c r="GQ64" i="1"/>
  <c r="GQ65" i="1"/>
  <c r="GQ66" i="1"/>
  <c r="GQ67" i="1"/>
  <c r="GQ68" i="1"/>
  <c r="GQ69" i="1"/>
  <c r="GQ70" i="1"/>
  <c r="GQ71" i="1"/>
  <c r="GQ72" i="1"/>
  <c r="GQ73" i="1"/>
  <c r="GQ74" i="1"/>
  <c r="GQ75" i="1"/>
  <c r="GQ76" i="1"/>
  <c r="GQ77" i="1"/>
  <c r="GQ78" i="1"/>
  <c r="GQ79" i="1"/>
  <c r="GQ80" i="1"/>
  <c r="GQ81" i="1"/>
  <c r="GQ82" i="1"/>
  <c r="GQ83" i="1"/>
  <c r="GQ84" i="1"/>
  <c r="GQ85" i="1"/>
  <c r="GQ86" i="1"/>
  <c r="GQ87" i="1"/>
  <c r="GQ88" i="1"/>
  <c r="GQ89" i="1"/>
  <c r="GQ90" i="1"/>
  <c r="GQ91" i="1"/>
  <c r="GQ92" i="1"/>
  <c r="GQ93" i="1"/>
  <c r="GQ94" i="1"/>
  <c r="GQ95" i="1"/>
  <c r="GQ96" i="1"/>
  <c r="GQ97" i="1"/>
  <c r="GQ98" i="1"/>
  <c r="GQ99" i="1"/>
  <c r="GQ100" i="1"/>
  <c r="GQ101" i="1"/>
  <c r="GQ102" i="1"/>
  <c r="GQ103" i="1"/>
  <c r="GQ104" i="1"/>
  <c r="GQ105" i="1"/>
  <c r="GQ106" i="1"/>
  <c r="GQ107" i="1"/>
  <c r="GQ108" i="1"/>
  <c r="GQ109" i="1"/>
  <c r="GQ110" i="1"/>
  <c r="GQ111" i="1"/>
  <c r="GQ112" i="1"/>
  <c r="GQ113" i="1"/>
  <c r="GQ114" i="1"/>
  <c r="GQ115" i="1"/>
  <c r="GQ116" i="1"/>
  <c r="GQ117" i="1"/>
  <c r="GQ118" i="1"/>
  <c r="GQ119" i="1"/>
  <c r="GQ120" i="1"/>
  <c r="GQ121" i="1"/>
  <c r="GQ122" i="1"/>
  <c r="GQ123" i="1"/>
  <c r="GQ124" i="1"/>
  <c r="GQ125" i="1"/>
  <c r="GQ126" i="1"/>
  <c r="GQ127" i="1"/>
  <c r="GQ128" i="1"/>
  <c r="GQ129" i="1"/>
  <c r="GQ130" i="1"/>
  <c r="GQ131" i="1"/>
  <c r="GQ132" i="1"/>
  <c r="GQ133" i="1"/>
  <c r="GQ134" i="1"/>
  <c r="GQ135" i="1"/>
  <c r="GQ136" i="1"/>
  <c r="GQ137" i="1"/>
  <c r="GQ138" i="1"/>
  <c r="GQ139" i="1"/>
  <c r="GQ140" i="1"/>
  <c r="GQ141" i="1"/>
  <c r="GQ142" i="1"/>
  <c r="GQ143" i="1"/>
  <c r="GQ144" i="1"/>
  <c r="GQ145" i="1"/>
  <c r="GP3" i="1"/>
  <c r="GP4" i="1"/>
  <c r="GP5" i="1"/>
  <c r="GP6" i="1"/>
  <c r="GP7" i="1"/>
  <c r="GP8" i="1"/>
  <c r="GP9" i="1"/>
  <c r="GP10" i="1"/>
  <c r="GP11" i="1"/>
  <c r="GP12" i="1"/>
  <c r="GP13" i="1"/>
  <c r="GP14" i="1"/>
  <c r="GP15" i="1"/>
  <c r="GP16" i="1"/>
  <c r="GP17" i="1"/>
  <c r="GP18" i="1"/>
  <c r="GP19" i="1"/>
  <c r="GP20" i="1"/>
  <c r="GP21" i="1"/>
  <c r="GP22" i="1"/>
  <c r="GP23" i="1"/>
  <c r="GP24" i="1"/>
  <c r="GP25" i="1"/>
  <c r="GP26" i="1"/>
  <c r="GP27" i="1"/>
  <c r="GP28" i="1"/>
  <c r="GP29" i="1"/>
  <c r="GP30" i="1"/>
  <c r="GP31" i="1"/>
  <c r="GP32" i="1"/>
  <c r="GP33" i="1"/>
  <c r="GP34" i="1"/>
  <c r="GP35" i="1"/>
  <c r="GP36" i="1"/>
  <c r="GP37" i="1"/>
  <c r="GP38" i="1"/>
  <c r="GP39" i="1"/>
  <c r="GP40" i="1"/>
  <c r="GP41" i="1"/>
  <c r="GP42" i="1"/>
  <c r="GP43" i="1"/>
  <c r="GP44" i="1"/>
  <c r="GP45" i="1"/>
  <c r="GP46" i="1"/>
  <c r="GP47" i="1"/>
  <c r="GP48" i="1"/>
  <c r="GP49" i="1"/>
  <c r="GP50" i="1"/>
  <c r="GP51" i="1"/>
  <c r="GP52" i="1"/>
  <c r="GP53" i="1"/>
  <c r="GP54" i="1"/>
  <c r="GP55" i="1"/>
  <c r="GP56" i="1"/>
  <c r="GP57" i="1"/>
  <c r="GP58" i="1"/>
  <c r="GP59" i="1"/>
  <c r="GP60" i="1"/>
  <c r="GP61" i="1"/>
  <c r="GP62" i="1"/>
  <c r="GP63" i="1"/>
  <c r="GP64" i="1"/>
  <c r="GP65" i="1"/>
  <c r="GP66" i="1"/>
  <c r="GP67" i="1"/>
  <c r="GP68" i="1"/>
  <c r="GP69" i="1"/>
  <c r="GP70" i="1"/>
  <c r="GP71" i="1"/>
  <c r="GP72" i="1"/>
  <c r="GP73" i="1"/>
  <c r="GP74" i="1"/>
  <c r="GP75" i="1"/>
  <c r="GP76" i="1"/>
  <c r="GP77" i="1"/>
  <c r="GP78" i="1"/>
  <c r="GP79" i="1"/>
  <c r="GP80" i="1"/>
  <c r="GP81" i="1"/>
  <c r="GP82" i="1"/>
  <c r="GP83" i="1"/>
  <c r="GP84" i="1"/>
  <c r="GP85" i="1"/>
  <c r="GP86" i="1"/>
  <c r="GP87" i="1"/>
  <c r="GP88" i="1"/>
  <c r="GP89" i="1"/>
  <c r="GP90" i="1"/>
  <c r="GP91" i="1"/>
  <c r="GP92" i="1"/>
  <c r="GP93" i="1"/>
  <c r="GP94" i="1"/>
  <c r="GP95" i="1"/>
  <c r="GP96" i="1"/>
  <c r="GP97" i="1"/>
  <c r="GP98" i="1"/>
  <c r="GP99" i="1"/>
  <c r="GP100" i="1"/>
  <c r="GP101" i="1"/>
  <c r="GP102" i="1"/>
  <c r="GP103" i="1"/>
  <c r="GP104" i="1"/>
  <c r="GP105" i="1"/>
  <c r="GP106" i="1"/>
  <c r="GP107" i="1"/>
  <c r="GP108" i="1"/>
  <c r="GP109" i="1"/>
  <c r="GP110" i="1"/>
  <c r="GP111" i="1"/>
  <c r="GP112" i="1"/>
  <c r="GP113" i="1"/>
  <c r="GP114" i="1"/>
  <c r="GP115" i="1"/>
  <c r="GP116" i="1"/>
  <c r="GP117" i="1"/>
  <c r="GP118" i="1"/>
  <c r="GP119" i="1"/>
  <c r="GP120" i="1"/>
  <c r="GP121" i="1"/>
  <c r="GP122" i="1"/>
  <c r="GP123" i="1"/>
  <c r="GP124" i="1"/>
  <c r="GP125" i="1"/>
  <c r="GP126" i="1"/>
  <c r="GP127" i="1"/>
  <c r="GP128" i="1"/>
  <c r="GP129" i="1"/>
  <c r="GP130" i="1"/>
  <c r="GP131" i="1"/>
  <c r="GP132" i="1"/>
  <c r="GP133" i="1"/>
  <c r="GP134" i="1"/>
  <c r="GP135" i="1"/>
  <c r="GP136" i="1"/>
  <c r="GP137" i="1"/>
  <c r="GP138" i="1"/>
  <c r="GP139" i="1"/>
  <c r="GP140" i="1"/>
  <c r="GP141" i="1"/>
  <c r="GP142" i="1"/>
  <c r="GP143" i="1"/>
  <c r="GP144" i="1"/>
  <c r="GP145" i="1"/>
  <c r="GO3" i="1"/>
  <c r="GO4" i="1"/>
  <c r="GO5" i="1"/>
  <c r="GO6" i="1"/>
  <c r="GO7" i="1"/>
  <c r="GO8" i="1"/>
  <c r="GO9" i="1"/>
  <c r="GO10" i="1"/>
  <c r="GO11" i="1"/>
  <c r="GO12" i="1"/>
  <c r="GO13" i="1"/>
  <c r="GO14" i="1"/>
  <c r="GO15" i="1"/>
  <c r="GO16" i="1"/>
  <c r="GO17" i="1"/>
  <c r="GO18" i="1"/>
  <c r="GO19" i="1"/>
  <c r="GO20" i="1"/>
  <c r="GO21" i="1"/>
  <c r="GO22" i="1"/>
  <c r="GO23" i="1"/>
  <c r="GO24" i="1"/>
  <c r="GO25" i="1"/>
  <c r="GO26" i="1"/>
  <c r="GO27" i="1"/>
  <c r="GO28" i="1"/>
  <c r="GO29" i="1"/>
  <c r="GO30" i="1"/>
  <c r="GO31" i="1"/>
  <c r="GO32" i="1"/>
  <c r="GO33" i="1"/>
  <c r="GO34" i="1"/>
  <c r="GO35" i="1"/>
  <c r="GO36" i="1"/>
  <c r="GO37" i="1"/>
  <c r="GO38" i="1"/>
  <c r="GO39" i="1"/>
  <c r="GO40" i="1"/>
  <c r="GO41" i="1"/>
  <c r="GO42" i="1"/>
  <c r="GO43" i="1"/>
  <c r="GO44" i="1"/>
  <c r="GO45" i="1"/>
  <c r="GO46" i="1"/>
  <c r="GO47" i="1"/>
  <c r="GO48" i="1"/>
  <c r="GO49" i="1"/>
  <c r="GO50" i="1"/>
  <c r="GO51" i="1"/>
  <c r="GO52" i="1"/>
  <c r="GO53" i="1"/>
  <c r="GO54" i="1"/>
  <c r="GO55" i="1"/>
  <c r="GO56" i="1"/>
  <c r="GO57" i="1"/>
  <c r="GO58" i="1"/>
  <c r="GO59" i="1"/>
  <c r="GO60" i="1"/>
  <c r="GO61" i="1"/>
  <c r="GO62" i="1"/>
  <c r="GO63" i="1"/>
  <c r="GO64" i="1"/>
  <c r="GO65" i="1"/>
  <c r="GO66" i="1"/>
  <c r="GO67" i="1"/>
  <c r="GO68" i="1"/>
  <c r="GO69" i="1"/>
  <c r="GO70" i="1"/>
  <c r="GO71" i="1"/>
  <c r="GO72" i="1"/>
  <c r="GO73" i="1"/>
  <c r="GO74" i="1"/>
  <c r="GO75" i="1"/>
  <c r="GO76" i="1"/>
  <c r="GO77" i="1"/>
  <c r="GO78" i="1"/>
  <c r="GO79" i="1"/>
  <c r="GO80" i="1"/>
  <c r="GO81" i="1"/>
  <c r="GO82" i="1"/>
  <c r="GO83" i="1"/>
  <c r="GO84" i="1"/>
  <c r="GO85" i="1"/>
  <c r="GO86" i="1"/>
  <c r="GO87" i="1"/>
  <c r="GO88" i="1"/>
  <c r="GO89" i="1"/>
  <c r="GO90" i="1"/>
  <c r="GO91" i="1"/>
  <c r="GO92" i="1"/>
  <c r="GO93" i="1"/>
  <c r="GO94" i="1"/>
  <c r="GO95" i="1"/>
  <c r="GO96" i="1"/>
  <c r="GO97" i="1"/>
  <c r="GO98" i="1"/>
  <c r="GO99" i="1"/>
  <c r="GO100" i="1"/>
  <c r="GO101" i="1"/>
  <c r="GO102" i="1"/>
  <c r="GO103" i="1"/>
  <c r="GO104" i="1"/>
  <c r="GO105" i="1"/>
  <c r="GO106" i="1"/>
  <c r="GO107" i="1"/>
  <c r="GO108" i="1"/>
  <c r="GO109" i="1"/>
  <c r="GO110" i="1"/>
  <c r="GO111" i="1"/>
  <c r="GO112" i="1"/>
  <c r="GO113" i="1"/>
  <c r="GO114" i="1"/>
  <c r="GO115" i="1"/>
  <c r="GO116" i="1"/>
  <c r="GO117" i="1"/>
  <c r="GO118" i="1"/>
  <c r="GO119" i="1"/>
  <c r="GO120" i="1"/>
  <c r="GO121" i="1"/>
  <c r="GO122" i="1"/>
  <c r="GO123" i="1"/>
  <c r="GO124" i="1"/>
  <c r="GO125" i="1"/>
  <c r="GO126" i="1"/>
  <c r="GO127" i="1"/>
  <c r="GO128" i="1"/>
  <c r="GO129" i="1"/>
  <c r="GO130" i="1"/>
  <c r="GO131" i="1"/>
  <c r="GO132" i="1"/>
  <c r="GO133" i="1"/>
  <c r="GO134" i="1"/>
  <c r="GO135" i="1"/>
  <c r="GO136" i="1"/>
  <c r="GO137" i="1"/>
  <c r="GO138" i="1"/>
  <c r="GO139" i="1"/>
  <c r="GO140" i="1"/>
  <c r="GO141" i="1"/>
  <c r="GO142" i="1"/>
  <c r="GO143" i="1"/>
  <c r="GO144" i="1"/>
  <c r="GO145" i="1"/>
  <c r="GN3" i="1"/>
  <c r="GN4" i="1"/>
  <c r="GN5" i="1"/>
  <c r="GN6" i="1"/>
  <c r="GN7" i="1"/>
  <c r="GN8" i="1"/>
  <c r="GN9" i="1"/>
  <c r="GN10" i="1"/>
  <c r="GN11" i="1"/>
  <c r="GN12" i="1"/>
  <c r="GN13" i="1"/>
  <c r="GN14" i="1"/>
  <c r="GN15" i="1"/>
  <c r="GN16" i="1"/>
  <c r="GN17" i="1"/>
  <c r="GN18" i="1"/>
  <c r="GN19" i="1"/>
  <c r="GN20" i="1"/>
  <c r="GN21" i="1"/>
  <c r="GN22" i="1"/>
  <c r="GN23" i="1"/>
  <c r="GN24" i="1"/>
  <c r="GN25" i="1"/>
  <c r="GN26" i="1"/>
  <c r="GN27" i="1"/>
  <c r="GN28" i="1"/>
  <c r="GN29" i="1"/>
  <c r="GN30" i="1"/>
  <c r="GN31" i="1"/>
  <c r="GN32" i="1"/>
  <c r="GN33" i="1"/>
  <c r="GN34" i="1"/>
  <c r="GN35" i="1"/>
  <c r="GN36" i="1"/>
  <c r="GN37" i="1"/>
  <c r="GN38" i="1"/>
  <c r="GN39" i="1"/>
  <c r="GN40" i="1"/>
  <c r="GN41" i="1"/>
  <c r="GN42" i="1"/>
  <c r="GN43" i="1"/>
  <c r="GN44" i="1"/>
  <c r="GN45" i="1"/>
  <c r="GN46" i="1"/>
  <c r="GN47" i="1"/>
  <c r="GN48" i="1"/>
  <c r="GN49" i="1"/>
  <c r="GN50" i="1"/>
  <c r="GN51" i="1"/>
  <c r="GN52" i="1"/>
  <c r="GN53" i="1"/>
  <c r="GN54" i="1"/>
  <c r="GN55" i="1"/>
  <c r="GN56" i="1"/>
  <c r="GN57" i="1"/>
  <c r="GN58" i="1"/>
  <c r="GN59" i="1"/>
  <c r="GN60" i="1"/>
  <c r="GN61" i="1"/>
  <c r="GN62" i="1"/>
  <c r="GN63" i="1"/>
  <c r="GN64" i="1"/>
  <c r="GN65" i="1"/>
  <c r="GN66" i="1"/>
  <c r="GN67" i="1"/>
  <c r="GN68" i="1"/>
  <c r="GN69" i="1"/>
  <c r="GN70" i="1"/>
  <c r="GN71" i="1"/>
  <c r="GN72" i="1"/>
  <c r="GN73" i="1"/>
  <c r="GN74" i="1"/>
  <c r="GN75" i="1"/>
  <c r="GN76" i="1"/>
  <c r="GN77" i="1"/>
  <c r="GN78" i="1"/>
  <c r="GN79" i="1"/>
  <c r="GN80" i="1"/>
  <c r="GN81" i="1"/>
  <c r="GN82" i="1"/>
  <c r="GN83" i="1"/>
  <c r="GN84" i="1"/>
  <c r="GN85" i="1"/>
  <c r="GN86" i="1"/>
  <c r="GN87" i="1"/>
  <c r="GN88" i="1"/>
  <c r="GN89" i="1"/>
  <c r="GN90" i="1"/>
  <c r="GN91" i="1"/>
  <c r="GN92" i="1"/>
  <c r="GN93" i="1"/>
  <c r="GN94" i="1"/>
  <c r="GN95" i="1"/>
  <c r="GN96" i="1"/>
  <c r="GN97" i="1"/>
  <c r="GN98" i="1"/>
  <c r="GN99" i="1"/>
  <c r="GN100" i="1"/>
  <c r="GN101" i="1"/>
  <c r="GN102" i="1"/>
  <c r="GN103" i="1"/>
  <c r="GN104" i="1"/>
  <c r="GN105" i="1"/>
  <c r="GN106" i="1"/>
  <c r="GN107" i="1"/>
  <c r="GN108" i="1"/>
  <c r="GN109" i="1"/>
  <c r="GN110" i="1"/>
  <c r="GN111" i="1"/>
  <c r="GN112" i="1"/>
  <c r="GN113" i="1"/>
  <c r="GN114" i="1"/>
  <c r="GN115" i="1"/>
  <c r="GN116" i="1"/>
  <c r="GN117" i="1"/>
  <c r="GN118" i="1"/>
  <c r="GN119" i="1"/>
  <c r="GN120" i="1"/>
  <c r="GN121" i="1"/>
  <c r="GN122" i="1"/>
  <c r="GN123" i="1"/>
  <c r="GN124" i="1"/>
  <c r="GN125" i="1"/>
  <c r="GN126" i="1"/>
  <c r="GN127" i="1"/>
  <c r="GN128" i="1"/>
  <c r="GN129" i="1"/>
  <c r="GN130" i="1"/>
  <c r="GN131" i="1"/>
  <c r="GN132" i="1"/>
  <c r="GN133" i="1"/>
  <c r="GN134" i="1"/>
  <c r="GN135" i="1"/>
  <c r="GN136" i="1"/>
  <c r="GN137" i="1"/>
  <c r="GN138" i="1"/>
  <c r="GN139" i="1"/>
  <c r="GN140" i="1"/>
  <c r="GN141" i="1"/>
  <c r="GN142" i="1"/>
  <c r="GN143" i="1"/>
  <c r="GN144" i="1"/>
  <c r="GN145" i="1"/>
  <c r="GM3" i="1"/>
  <c r="GM4" i="1"/>
  <c r="GM5" i="1"/>
  <c r="GM6" i="1"/>
  <c r="GM7" i="1"/>
  <c r="GM8" i="1"/>
  <c r="GM9" i="1"/>
  <c r="GM10" i="1"/>
  <c r="GM11" i="1"/>
  <c r="GM12" i="1"/>
  <c r="GM13" i="1"/>
  <c r="GM14" i="1"/>
  <c r="GM15" i="1"/>
  <c r="GM16" i="1"/>
  <c r="GM17" i="1"/>
  <c r="GM18" i="1"/>
  <c r="GM19" i="1"/>
  <c r="GM20" i="1"/>
  <c r="GM21" i="1"/>
  <c r="GM22" i="1"/>
  <c r="GM23" i="1"/>
  <c r="GM24" i="1"/>
  <c r="GM25" i="1"/>
  <c r="GM26" i="1"/>
  <c r="GM27" i="1"/>
  <c r="GM28" i="1"/>
  <c r="GM29" i="1"/>
  <c r="GM30" i="1"/>
  <c r="GM31" i="1"/>
  <c r="GM32" i="1"/>
  <c r="GM33" i="1"/>
  <c r="GM34" i="1"/>
  <c r="GM35" i="1"/>
  <c r="GM36" i="1"/>
  <c r="GM37" i="1"/>
  <c r="GM38" i="1"/>
  <c r="GM39" i="1"/>
  <c r="GM40" i="1"/>
  <c r="GM41" i="1"/>
  <c r="GM42" i="1"/>
  <c r="GM43" i="1"/>
  <c r="GM44" i="1"/>
  <c r="GM45" i="1"/>
  <c r="GM46" i="1"/>
  <c r="GM47" i="1"/>
  <c r="GM48" i="1"/>
  <c r="GM49" i="1"/>
  <c r="GM50" i="1"/>
  <c r="GM51" i="1"/>
  <c r="GM52" i="1"/>
  <c r="GM53" i="1"/>
  <c r="GM54" i="1"/>
  <c r="GM55" i="1"/>
  <c r="GM56" i="1"/>
  <c r="GM57" i="1"/>
  <c r="GM58" i="1"/>
  <c r="GM59" i="1"/>
  <c r="GM60" i="1"/>
  <c r="GM61" i="1"/>
  <c r="GM62" i="1"/>
  <c r="GM63" i="1"/>
  <c r="GM64" i="1"/>
  <c r="GM65" i="1"/>
  <c r="GM66" i="1"/>
  <c r="GM67" i="1"/>
  <c r="GM68" i="1"/>
  <c r="GM69" i="1"/>
  <c r="GM70" i="1"/>
  <c r="GM71" i="1"/>
  <c r="GM72" i="1"/>
  <c r="GM73" i="1"/>
  <c r="GM74" i="1"/>
  <c r="GM75" i="1"/>
  <c r="GM76" i="1"/>
  <c r="GM77" i="1"/>
  <c r="GM78" i="1"/>
  <c r="GM79" i="1"/>
  <c r="GM80" i="1"/>
  <c r="GM81" i="1"/>
  <c r="GM82" i="1"/>
  <c r="GM83" i="1"/>
  <c r="GM84" i="1"/>
  <c r="GM85" i="1"/>
  <c r="GM86" i="1"/>
  <c r="GM87" i="1"/>
  <c r="GM88" i="1"/>
  <c r="GM89" i="1"/>
  <c r="GM90" i="1"/>
  <c r="GM91" i="1"/>
  <c r="GM92" i="1"/>
  <c r="GM93" i="1"/>
  <c r="GM94" i="1"/>
  <c r="GM95" i="1"/>
  <c r="GM96" i="1"/>
  <c r="GM97" i="1"/>
  <c r="GM98" i="1"/>
  <c r="GM99" i="1"/>
  <c r="GM100" i="1"/>
  <c r="GM101" i="1"/>
  <c r="GM102" i="1"/>
  <c r="GM103" i="1"/>
  <c r="GM104" i="1"/>
  <c r="GM105" i="1"/>
  <c r="GM106" i="1"/>
  <c r="GM107" i="1"/>
  <c r="GM108" i="1"/>
  <c r="GM109" i="1"/>
  <c r="GM110" i="1"/>
  <c r="GM111" i="1"/>
  <c r="GM112" i="1"/>
  <c r="GM113" i="1"/>
  <c r="GM114" i="1"/>
  <c r="GM115" i="1"/>
  <c r="GM116" i="1"/>
  <c r="GM117" i="1"/>
  <c r="GM118" i="1"/>
  <c r="GM119" i="1"/>
  <c r="GM120" i="1"/>
  <c r="GM121" i="1"/>
  <c r="GM122" i="1"/>
  <c r="GM123" i="1"/>
  <c r="GM124" i="1"/>
  <c r="GM125" i="1"/>
  <c r="GM126" i="1"/>
  <c r="GM127" i="1"/>
  <c r="GM128" i="1"/>
  <c r="GM129" i="1"/>
  <c r="GM130" i="1"/>
  <c r="GM131" i="1"/>
  <c r="GM132" i="1"/>
  <c r="GM133" i="1"/>
  <c r="GM134" i="1"/>
  <c r="GM135" i="1"/>
  <c r="GM136" i="1"/>
  <c r="GM137" i="1"/>
  <c r="GM138" i="1"/>
  <c r="GM139" i="1"/>
  <c r="GM140" i="1"/>
  <c r="GM141" i="1"/>
  <c r="GM142" i="1"/>
  <c r="GM143" i="1"/>
  <c r="GM144" i="1"/>
  <c r="GM145" i="1"/>
  <c r="GZ2" i="1"/>
  <c r="GY2" i="1"/>
  <c r="GX2" i="1"/>
  <c r="GW2" i="1"/>
  <c r="GV2" i="1"/>
  <c r="GU2" i="1"/>
  <c r="GT2" i="1"/>
  <c r="GS2" i="1"/>
  <c r="GR2" i="1"/>
  <c r="GQ2" i="1"/>
  <c r="GP2" i="1"/>
  <c r="GO2" i="1"/>
  <c r="GN2" i="1"/>
  <c r="GM2" i="1"/>
  <c r="L2" i="2" l="1"/>
  <c r="V2" i="2" l="1"/>
  <c r="U2" i="2"/>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1001" i="4"/>
  <c r="A1002" i="4"/>
  <c r="A1003" i="4"/>
  <c r="A1004" i="4"/>
  <c r="A1005" i="4"/>
  <c r="A1006" i="4"/>
  <c r="A1007" i="4"/>
  <c r="A1008" i="4"/>
  <c r="A1009" i="4"/>
  <c r="A1010" i="4"/>
  <c r="A1011" i="4"/>
  <c r="A1012" i="4"/>
  <c r="A1013" i="4"/>
  <c r="A1014" i="4"/>
  <c r="A1015" i="4"/>
  <c r="A1016" i="4"/>
  <c r="A1017" i="4"/>
  <c r="A1018" i="4"/>
  <c r="A1019" i="4"/>
  <c r="A1020" i="4"/>
  <c r="A1021" i="4"/>
  <c r="A1022" i="4"/>
  <c r="A2" i="4"/>
  <c r="K3" i="2"/>
  <c r="L3" i="2"/>
  <c r="M3" i="2"/>
  <c r="N3" i="2"/>
  <c r="O3" i="2"/>
  <c r="P3" i="2"/>
  <c r="K4" i="2"/>
  <c r="L4" i="2"/>
  <c r="M4" i="2"/>
  <c r="N4" i="2"/>
  <c r="O4" i="2"/>
  <c r="P4" i="2"/>
  <c r="K5" i="2"/>
  <c r="L5" i="2"/>
  <c r="M5" i="2"/>
  <c r="N5" i="2"/>
  <c r="O5" i="2"/>
  <c r="P5" i="2"/>
  <c r="K6" i="2"/>
  <c r="L6" i="2"/>
  <c r="M6" i="2"/>
  <c r="N6" i="2"/>
  <c r="O6" i="2"/>
  <c r="P6" i="2"/>
  <c r="K7" i="2"/>
  <c r="L7" i="2"/>
  <c r="M7" i="2"/>
  <c r="N7" i="2"/>
  <c r="O7" i="2"/>
  <c r="P7" i="2"/>
  <c r="K8" i="2"/>
  <c r="L8" i="2"/>
  <c r="M8" i="2"/>
  <c r="N8" i="2"/>
  <c r="O8" i="2"/>
  <c r="P8" i="2"/>
  <c r="K9" i="2"/>
  <c r="L9" i="2"/>
  <c r="M9" i="2"/>
  <c r="N9" i="2"/>
  <c r="O9" i="2"/>
  <c r="P9" i="2"/>
  <c r="K10" i="2"/>
  <c r="L10" i="2"/>
  <c r="M10" i="2"/>
  <c r="N10" i="2"/>
  <c r="O10" i="2"/>
  <c r="P10" i="2"/>
  <c r="K11" i="2"/>
  <c r="L11" i="2"/>
  <c r="M11" i="2"/>
  <c r="N11" i="2"/>
  <c r="O11" i="2"/>
  <c r="P11" i="2"/>
  <c r="K12" i="2"/>
  <c r="L12" i="2"/>
  <c r="M12" i="2"/>
  <c r="N12" i="2"/>
  <c r="O12" i="2"/>
  <c r="P12" i="2"/>
  <c r="K13" i="2"/>
  <c r="L13" i="2"/>
  <c r="M13" i="2"/>
  <c r="N13" i="2"/>
  <c r="O13" i="2"/>
  <c r="P13" i="2"/>
  <c r="K14" i="2"/>
  <c r="L14" i="2"/>
  <c r="M14" i="2"/>
  <c r="N14" i="2"/>
  <c r="O14" i="2"/>
  <c r="P14" i="2"/>
  <c r="K15" i="2"/>
  <c r="L15" i="2"/>
  <c r="M15" i="2"/>
  <c r="N15" i="2"/>
  <c r="O15" i="2"/>
  <c r="P15" i="2"/>
  <c r="K16" i="2"/>
  <c r="L16" i="2"/>
  <c r="M16" i="2"/>
  <c r="N16" i="2"/>
  <c r="O16" i="2"/>
  <c r="P16" i="2"/>
  <c r="K17" i="2"/>
  <c r="L17" i="2"/>
  <c r="M17" i="2"/>
  <c r="N17" i="2"/>
  <c r="O17" i="2"/>
  <c r="P17" i="2"/>
  <c r="K18" i="2"/>
  <c r="L18" i="2"/>
  <c r="M18" i="2"/>
  <c r="N18" i="2"/>
  <c r="O18" i="2"/>
  <c r="P18" i="2"/>
  <c r="K19" i="2"/>
  <c r="L19" i="2"/>
  <c r="M19" i="2"/>
  <c r="N19" i="2"/>
  <c r="O19" i="2"/>
  <c r="P19" i="2"/>
  <c r="K20" i="2"/>
  <c r="L20" i="2"/>
  <c r="M20" i="2"/>
  <c r="N20" i="2"/>
  <c r="O20" i="2"/>
  <c r="P20" i="2"/>
  <c r="K21" i="2"/>
  <c r="L21" i="2"/>
  <c r="M21" i="2"/>
  <c r="N21" i="2"/>
  <c r="O21" i="2"/>
  <c r="P21" i="2"/>
  <c r="K22" i="2"/>
  <c r="L22" i="2"/>
  <c r="M22" i="2"/>
  <c r="N22" i="2"/>
  <c r="O22" i="2"/>
  <c r="P22" i="2"/>
  <c r="K23" i="2"/>
  <c r="L23" i="2"/>
  <c r="M23" i="2"/>
  <c r="N23" i="2"/>
  <c r="O23" i="2"/>
  <c r="P23" i="2"/>
  <c r="K24" i="2"/>
  <c r="L24" i="2"/>
  <c r="M24" i="2"/>
  <c r="N24" i="2"/>
  <c r="O24" i="2"/>
  <c r="P24" i="2"/>
  <c r="K25" i="2"/>
  <c r="L25" i="2"/>
  <c r="M25" i="2"/>
  <c r="N25" i="2"/>
  <c r="O25" i="2"/>
  <c r="P25" i="2"/>
  <c r="K26" i="2"/>
  <c r="L26" i="2"/>
  <c r="M26" i="2"/>
  <c r="N26" i="2"/>
  <c r="O26" i="2"/>
  <c r="P26" i="2"/>
  <c r="K27" i="2"/>
  <c r="L27" i="2"/>
  <c r="M27" i="2"/>
  <c r="N27" i="2"/>
  <c r="O27" i="2"/>
  <c r="P27" i="2"/>
  <c r="K28" i="2"/>
  <c r="L28" i="2"/>
  <c r="M28" i="2"/>
  <c r="N28" i="2"/>
  <c r="O28" i="2"/>
  <c r="P28" i="2"/>
  <c r="K29" i="2"/>
  <c r="L29" i="2"/>
  <c r="M29" i="2"/>
  <c r="N29" i="2"/>
  <c r="O29" i="2"/>
  <c r="P29" i="2"/>
  <c r="K30" i="2"/>
  <c r="L30" i="2"/>
  <c r="M30" i="2"/>
  <c r="N30" i="2"/>
  <c r="O30" i="2"/>
  <c r="P30" i="2"/>
  <c r="K31" i="2"/>
  <c r="L31" i="2"/>
  <c r="M31" i="2"/>
  <c r="N31" i="2"/>
  <c r="O31" i="2"/>
  <c r="P31" i="2"/>
  <c r="K32" i="2"/>
  <c r="L32" i="2"/>
  <c r="M32" i="2"/>
  <c r="N32" i="2"/>
  <c r="O32" i="2"/>
  <c r="P32" i="2"/>
  <c r="K33" i="2"/>
  <c r="L33" i="2"/>
  <c r="M33" i="2"/>
  <c r="N33" i="2"/>
  <c r="O33" i="2"/>
  <c r="P33" i="2"/>
  <c r="K34" i="2"/>
  <c r="L34" i="2"/>
  <c r="M34" i="2"/>
  <c r="N34" i="2"/>
  <c r="O34" i="2"/>
  <c r="P34" i="2"/>
  <c r="K35" i="2"/>
  <c r="L35" i="2"/>
  <c r="M35" i="2"/>
  <c r="N35" i="2"/>
  <c r="O35" i="2"/>
  <c r="P35" i="2"/>
  <c r="K36" i="2"/>
  <c r="L36" i="2"/>
  <c r="M36" i="2"/>
  <c r="N36" i="2"/>
  <c r="O36" i="2"/>
  <c r="P36" i="2"/>
  <c r="K37" i="2"/>
  <c r="L37" i="2"/>
  <c r="M37" i="2"/>
  <c r="N37" i="2"/>
  <c r="O37" i="2"/>
  <c r="P37" i="2"/>
  <c r="K38" i="2"/>
  <c r="L38" i="2"/>
  <c r="M38" i="2"/>
  <c r="N38" i="2"/>
  <c r="O38" i="2"/>
  <c r="P38" i="2"/>
  <c r="K39" i="2"/>
  <c r="L39" i="2"/>
  <c r="M39" i="2"/>
  <c r="N39" i="2"/>
  <c r="O39" i="2"/>
  <c r="P39" i="2"/>
  <c r="K40" i="2"/>
  <c r="L40" i="2"/>
  <c r="M40" i="2"/>
  <c r="N40" i="2"/>
  <c r="O40" i="2"/>
  <c r="P40" i="2"/>
  <c r="K41" i="2"/>
  <c r="L41" i="2"/>
  <c r="M41" i="2"/>
  <c r="N41" i="2"/>
  <c r="O41" i="2"/>
  <c r="P41" i="2"/>
  <c r="K42" i="2"/>
  <c r="L42" i="2"/>
  <c r="M42" i="2"/>
  <c r="N42" i="2"/>
  <c r="O42" i="2"/>
  <c r="P42" i="2"/>
  <c r="K43" i="2"/>
  <c r="L43" i="2"/>
  <c r="M43" i="2"/>
  <c r="N43" i="2"/>
  <c r="O43" i="2"/>
  <c r="P43" i="2"/>
  <c r="K44" i="2"/>
  <c r="L44" i="2"/>
  <c r="M44" i="2"/>
  <c r="N44" i="2"/>
  <c r="O44" i="2"/>
  <c r="P44" i="2"/>
  <c r="K45" i="2"/>
  <c r="L45" i="2"/>
  <c r="M45" i="2"/>
  <c r="N45" i="2"/>
  <c r="O45" i="2"/>
  <c r="P45" i="2"/>
  <c r="K46" i="2"/>
  <c r="L46" i="2"/>
  <c r="M46" i="2"/>
  <c r="N46" i="2"/>
  <c r="O46" i="2"/>
  <c r="P46" i="2"/>
  <c r="K47" i="2"/>
  <c r="L47" i="2"/>
  <c r="M47" i="2"/>
  <c r="N47" i="2"/>
  <c r="O47" i="2"/>
  <c r="P47" i="2"/>
  <c r="K48" i="2"/>
  <c r="L48" i="2"/>
  <c r="M48" i="2"/>
  <c r="N48" i="2"/>
  <c r="O48" i="2"/>
  <c r="P48" i="2"/>
  <c r="K49" i="2"/>
  <c r="L49" i="2"/>
  <c r="M49" i="2"/>
  <c r="N49" i="2"/>
  <c r="O49" i="2"/>
  <c r="P49" i="2"/>
  <c r="K50" i="2"/>
  <c r="L50" i="2"/>
  <c r="M50" i="2"/>
  <c r="N50" i="2"/>
  <c r="O50" i="2"/>
  <c r="P50" i="2"/>
  <c r="K51" i="2"/>
  <c r="L51" i="2"/>
  <c r="M51" i="2"/>
  <c r="N51" i="2"/>
  <c r="O51" i="2"/>
  <c r="P51" i="2"/>
  <c r="K52" i="2"/>
  <c r="L52" i="2"/>
  <c r="M52" i="2"/>
  <c r="N52" i="2"/>
  <c r="O52" i="2"/>
  <c r="P52" i="2"/>
  <c r="K53" i="2"/>
  <c r="L53" i="2"/>
  <c r="M53" i="2"/>
  <c r="N53" i="2"/>
  <c r="O53" i="2"/>
  <c r="P53" i="2"/>
  <c r="K54" i="2"/>
  <c r="L54" i="2"/>
  <c r="M54" i="2"/>
  <c r="N54" i="2"/>
  <c r="O54" i="2"/>
  <c r="P54" i="2"/>
  <c r="K55" i="2"/>
  <c r="L55" i="2"/>
  <c r="M55" i="2"/>
  <c r="N55" i="2"/>
  <c r="O55" i="2"/>
  <c r="P55" i="2"/>
  <c r="K56" i="2"/>
  <c r="L56" i="2"/>
  <c r="M56" i="2"/>
  <c r="N56" i="2"/>
  <c r="O56" i="2"/>
  <c r="P56" i="2"/>
  <c r="K57" i="2"/>
  <c r="L57" i="2"/>
  <c r="M57" i="2"/>
  <c r="N57" i="2"/>
  <c r="O57" i="2"/>
  <c r="P57" i="2"/>
  <c r="K58" i="2"/>
  <c r="L58" i="2"/>
  <c r="M58" i="2"/>
  <c r="N58" i="2"/>
  <c r="O58" i="2"/>
  <c r="P58" i="2"/>
  <c r="K59" i="2"/>
  <c r="L59" i="2"/>
  <c r="M59" i="2"/>
  <c r="N59" i="2"/>
  <c r="O59" i="2"/>
  <c r="P59" i="2"/>
  <c r="K60" i="2"/>
  <c r="L60" i="2"/>
  <c r="M60" i="2"/>
  <c r="N60" i="2"/>
  <c r="O60" i="2"/>
  <c r="P60" i="2"/>
  <c r="K61" i="2"/>
  <c r="L61" i="2"/>
  <c r="M61" i="2"/>
  <c r="N61" i="2"/>
  <c r="O61" i="2"/>
  <c r="P61" i="2"/>
  <c r="K62" i="2"/>
  <c r="L62" i="2"/>
  <c r="M62" i="2"/>
  <c r="N62" i="2"/>
  <c r="O62" i="2"/>
  <c r="P62" i="2"/>
  <c r="K63" i="2"/>
  <c r="L63" i="2"/>
  <c r="M63" i="2"/>
  <c r="N63" i="2"/>
  <c r="O63" i="2"/>
  <c r="P63" i="2"/>
  <c r="K64" i="2"/>
  <c r="L64" i="2"/>
  <c r="M64" i="2"/>
  <c r="N64" i="2"/>
  <c r="O64" i="2"/>
  <c r="P64" i="2"/>
  <c r="K65" i="2"/>
  <c r="L65" i="2"/>
  <c r="M65" i="2"/>
  <c r="N65" i="2"/>
  <c r="O65" i="2"/>
  <c r="P65" i="2"/>
  <c r="K66" i="2"/>
  <c r="L66" i="2"/>
  <c r="M66" i="2"/>
  <c r="N66" i="2"/>
  <c r="O66" i="2"/>
  <c r="P66" i="2"/>
  <c r="K67" i="2"/>
  <c r="L67" i="2"/>
  <c r="M67" i="2"/>
  <c r="N67" i="2"/>
  <c r="O67" i="2"/>
  <c r="P67" i="2"/>
  <c r="K68" i="2"/>
  <c r="L68" i="2"/>
  <c r="M68" i="2"/>
  <c r="N68" i="2"/>
  <c r="O68" i="2"/>
  <c r="P68" i="2"/>
  <c r="K69" i="2"/>
  <c r="L69" i="2"/>
  <c r="M69" i="2"/>
  <c r="N69" i="2"/>
  <c r="O69" i="2"/>
  <c r="P69" i="2"/>
  <c r="K70" i="2"/>
  <c r="L70" i="2"/>
  <c r="M70" i="2"/>
  <c r="N70" i="2"/>
  <c r="O70" i="2"/>
  <c r="P70" i="2"/>
  <c r="K71" i="2"/>
  <c r="L71" i="2"/>
  <c r="M71" i="2"/>
  <c r="N71" i="2"/>
  <c r="O71" i="2"/>
  <c r="P71" i="2"/>
  <c r="K72" i="2"/>
  <c r="L72" i="2"/>
  <c r="M72" i="2"/>
  <c r="N72" i="2"/>
  <c r="O72" i="2"/>
  <c r="P72" i="2"/>
  <c r="K73" i="2"/>
  <c r="L73" i="2"/>
  <c r="M73" i="2"/>
  <c r="N73" i="2"/>
  <c r="O73" i="2"/>
  <c r="P73" i="2"/>
  <c r="K74" i="2"/>
  <c r="L74" i="2"/>
  <c r="M74" i="2"/>
  <c r="N74" i="2"/>
  <c r="O74" i="2"/>
  <c r="P74" i="2"/>
  <c r="K75" i="2"/>
  <c r="L75" i="2"/>
  <c r="M75" i="2"/>
  <c r="N75" i="2"/>
  <c r="O75" i="2"/>
  <c r="P75" i="2"/>
  <c r="K76" i="2"/>
  <c r="L76" i="2"/>
  <c r="M76" i="2"/>
  <c r="N76" i="2"/>
  <c r="O76" i="2"/>
  <c r="P76" i="2"/>
  <c r="K77" i="2"/>
  <c r="L77" i="2"/>
  <c r="M77" i="2"/>
  <c r="N77" i="2"/>
  <c r="O77" i="2"/>
  <c r="P77" i="2"/>
  <c r="K78" i="2"/>
  <c r="L78" i="2"/>
  <c r="M78" i="2"/>
  <c r="N78" i="2"/>
  <c r="O78" i="2"/>
  <c r="P78" i="2"/>
  <c r="K79" i="2"/>
  <c r="L79" i="2"/>
  <c r="M79" i="2"/>
  <c r="N79" i="2"/>
  <c r="O79" i="2"/>
  <c r="P79" i="2"/>
  <c r="K80" i="2"/>
  <c r="L80" i="2"/>
  <c r="M80" i="2"/>
  <c r="N80" i="2"/>
  <c r="O80" i="2"/>
  <c r="P80" i="2"/>
  <c r="K81" i="2"/>
  <c r="L81" i="2"/>
  <c r="M81" i="2"/>
  <c r="N81" i="2"/>
  <c r="O81" i="2"/>
  <c r="P81" i="2"/>
  <c r="K82" i="2"/>
  <c r="L82" i="2"/>
  <c r="M82" i="2"/>
  <c r="N82" i="2"/>
  <c r="O82" i="2"/>
  <c r="P82" i="2"/>
  <c r="K83" i="2"/>
  <c r="L83" i="2"/>
  <c r="M83" i="2"/>
  <c r="N83" i="2"/>
  <c r="O83" i="2"/>
  <c r="P83" i="2"/>
  <c r="K84" i="2"/>
  <c r="L84" i="2"/>
  <c r="M84" i="2"/>
  <c r="N84" i="2"/>
  <c r="O84" i="2"/>
  <c r="P84" i="2"/>
  <c r="K85" i="2"/>
  <c r="L85" i="2"/>
  <c r="M85" i="2"/>
  <c r="N85" i="2"/>
  <c r="O85" i="2"/>
  <c r="P85" i="2"/>
  <c r="K86" i="2"/>
  <c r="L86" i="2"/>
  <c r="M86" i="2"/>
  <c r="N86" i="2"/>
  <c r="O86" i="2"/>
  <c r="P86" i="2"/>
  <c r="K87" i="2"/>
  <c r="L87" i="2"/>
  <c r="M87" i="2"/>
  <c r="N87" i="2"/>
  <c r="O87" i="2"/>
  <c r="P87" i="2"/>
  <c r="K88" i="2"/>
  <c r="L88" i="2"/>
  <c r="M88" i="2"/>
  <c r="N88" i="2"/>
  <c r="O88" i="2"/>
  <c r="P88" i="2"/>
  <c r="K89" i="2"/>
  <c r="L89" i="2"/>
  <c r="M89" i="2"/>
  <c r="N89" i="2"/>
  <c r="O89" i="2"/>
  <c r="P89" i="2"/>
  <c r="K90" i="2"/>
  <c r="L90" i="2"/>
  <c r="M90" i="2"/>
  <c r="N90" i="2"/>
  <c r="O90" i="2"/>
  <c r="P90" i="2"/>
  <c r="K91" i="2"/>
  <c r="L91" i="2"/>
  <c r="M91" i="2"/>
  <c r="N91" i="2"/>
  <c r="O91" i="2"/>
  <c r="P91" i="2"/>
  <c r="K92" i="2"/>
  <c r="L92" i="2"/>
  <c r="M92" i="2"/>
  <c r="N92" i="2"/>
  <c r="O92" i="2"/>
  <c r="P92" i="2"/>
  <c r="K93" i="2"/>
  <c r="L93" i="2"/>
  <c r="M93" i="2"/>
  <c r="N93" i="2"/>
  <c r="O93" i="2"/>
  <c r="P93" i="2"/>
  <c r="K94" i="2"/>
  <c r="L94" i="2"/>
  <c r="M94" i="2"/>
  <c r="N94" i="2"/>
  <c r="O94" i="2"/>
  <c r="P94" i="2"/>
  <c r="K95" i="2"/>
  <c r="L95" i="2"/>
  <c r="M95" i="2"/>
  <c r="N95" i="2"/>
  <c r="O95" i="2"/>
  <c r="P95" i="2"/>
  <c r="K96" i="2"/>
  <c r="L96" i="2"/>
  <c r="M96" i="2"/>
  <c r="N96" i="2"/>
  <c r="O96" i="2"/>
  <c r="P96" i="2"/>
  <c r="K97" i="2"/>
  <c r="L97" i="2"/>
  <c r="M97" i="2"/>
  <c r="N97" i="2"/>
  <c r="O97" i="2"/>
  <c r="P97" i="2"/>
  <c r="K98" i="2"/>
  <c r="L98" i="2"/>
  <c r="M98" i="2"/>
  <c r="N98" i="2"/>
  <c r="O98" i="2"/>
  <c r="P98" i="2"/>
  <c r="K99" i="2"/>
  <c r="L99" i="2"/>
  <c r="M99" i="2"/>
  <c r="N99" i="2"/>
  <c r="O99" i="2"/>
  <c r="P99" i="2"/>
  <c r="K100" i="2"/>
  <c r="L100" i="2"/>
  <c r="M100" i="2"/>
  <c r="N100" i="2"/>
  <c r="O100" i="2"/>
  <c r="P100" i="2"/>
  <c r="K101" i="2"/>
  <c r="L101" i="2"/>
  <c r="M101" i="2"/>
  <c r="N101" i="2"/>
  <c r="O101" i="2"/>
  <c r="P101" i="2"/>
  <c r="K102" i="2"/>
  <c r="L102" i="2"/>
  <c r="M102" i="2"/>
  <c r="N102" i="2"/>
  <c r="O102" i="2"/>
  <c r="P102" i="2"/>
  <c r="K103" i="2"/>
  <c r="L103" i="2"/>
  <c r="M103" i="2"/>
  <c r="N103" i="2"/>
  <c r="O103" i="2"/>
  <c r="P103" i="2"/>
  <c r="K104" i="2"/>
  <c r="L104" i="2"/>
  <c r="M104" i="2"/>
  <c r="N104" i="2"/>
  <c r="O104" i="2"/>
  <c r="P104" i="2"/>
  <c r="K105" i="2"/>
  <c r="L105" i="2"/>
  <c r="M105" i="2"/>
  <c r="N105" i="2"/>
  <c r="O105" i="2"/>
  <c r="P105" i="2"/>
  <c r="K106" i="2"/>
  <c r="L106" i="2"/>
  <c r="M106" i="2"/>
  <c r="N106" i="2"/>
  <c r="O106" i="2"/>
  <c r="P106" i="2"/>
  <c r="K107" i="2"/>
  <c r="L107" i="2"/>
  <c r="M107" i="2"/>
  <c r="N107" i="2"/>
  <c r="O107" i="2"/>
  <c r="P107" i="2"/>
  <c r="K108" i="2"/>
  <c r="L108" i="2"/>
  <c r="M108" i="2"/>
  <c r="N108" i="2"/>
  <c r="O108" i="2"/>
  <c r="P108" i="2"/>
  <c r="K109" i="2"/>
  <c r="L109" i="2"/>
  <c r="M109" i="2"/>
  <c r="N109" i="2"/>
  <c r="O109" i="2"/>
  <c r="P109" i="2"/>
  <c r="K110" i="2"/>
  <c r="L110" i="2"/>
  <c r="M110" i="2"/>
  <c r="N110" i="2"/>
  <c r="O110" i="2"/>
  <c r="P110" i="2"/>
  <c r="K111" i="2"/>
  <c r="L111" i="2"/>
  <c r="M111" i="2"/>
  <c r="N111" i="2"/>
  <c r="O111" i="2"/>
  <c r="P111" i="2"/>
  <c r="K112" i="2"/>
  <c r="L112" i="2"/>
  <c r="M112" i="2"/>
  <c r="N112" i="2"/>
  <c r="O112" i="2"/>
  <c r="P112" i="2"/>
  <c r="K113" i="2"/>
  <c r="L113" i="2"/>
  <c r="M113" i="2"/>
  <c r="N113" i="2"/>
  <c r="O113" i="2"/>
  <c r="P113" i="2"/>
  <c r="K114" i="2"/>
  <c r="L114" i="2"/>
  <c r="M114" i="2"/>
  <c r="N114" i="2"/>
  <c r="O114" i="2"/>
  <c r="P114" i="2"/>
  <c r="K115" i="2"/>
  <c r="L115" i="2"/>
  <c r="M115" i="2"/>
  <c r="N115" i="2"/>
  <c r="O115" i="2"/>
  <c r="P115" i="2"/>
  <c r="K116" i="2"/>
  <c r="L116" i="2"/>
  <c r="M116" i="2"/>
  <c r="N116" i="2"/>
  <c r="O116" i="2"/>
  <c r="P116" i="2"/>
  <c r="K117" i="2"/>
  <c r="L117" i="2"/>
  <c r="M117" i="2"/>
  <c r="N117" i="2"/>
  <c r="O117" i="2"/>
  <c r="P117" i="2"/>
  <c r="K118" i="2"/>
  <c r="L118" i="2"/>
  <c r="M118" i="2"/>
  <c r="N118" i="2"/>
  <c r="O118" i="2"/>
  <c r="P118" i="2"/>
  <c r="K119" i="2"/>
  <c r="L119" i="2"/>
  <c r="M119" i="2"/>
  <c r="N119" i="2"/>
  <c r="O119" i="2"/>
  <c r="P119" i="2"/>
  <c r="K120" i="2"/>
  <c r="L120" i="2"/>
  <c r="M120" i="2"/>
  <c r="N120" i="2"/>
  <c r="O120" i="2"/>
  <c r="P120" i="2"/>
  <c r="K121" i="2"/>
  <c r="L121" i="2"/>
  <c r="M121" i="2"/>
  <c r="N121" i="2"/>
  <c r="O121" i="2"/>
  <c r="P121" i="2"/>
  <c r="K122" i="2"/>
  <c r="L122" i="2"/>
  <c r="M122" i="2"/>
  <c r="N122" i="2"/>
  <c r="O122" i="2"/>
  <c r="P122" i="2"/>
  <c r="K123" i="2"/>
  <c r="L123" i="2"/>
  <c r="M123" i="2"/>
  <c r="N123" i="2"/>
  <c r="O123" i="2"/>
  <c r="P123" i="2"/>
  <c r="K124" i="2"/>
  <c r="L124" i="2"/>
  <c r="M124" i="2"/>
  <c r="N124" i="2"/>
  <c r="O124" i="2"/>
  <c r="P124" i="2"/>
  <c r="K125" i="2"/>
  <c r="L125" i="2"/>
  <c r="M125" i="2"/>
  <c r="N125" i="2"/>
  <c r="O125" i="2"/>
  <c r="P125" i="2"/>
  <c r="K126" i="2"/>
  <c r="L126" i="2"/>
  <c r="M126" i="2"/>
  <c r="N126" i="2"/>
  <c r="O126" i="2"/>
  <c r="P126" i="2"/>
  <c r="K127" i="2"/>
  <c r="L127" i="2"/>
  <c r="M127" i="2"/>
  <c r="N127" i="2"/>
  <c r="O127" i="2"/>
  <c r="P127" i="2"/>
  <c r="K128" i="2"/>
  <c r="L128" i="2"/>
  <c r="M128" i="2"/>
  <c r="N128" i="2"/>
  <c r="O128" i="2"/>
  <c r="P128" i="2"/>
  <c r="K129" i="2"/>
  <c r="L129" i="2"/>
  <c r="M129" i="2"/>
  <c r="N129" i="2"/>
  <c r="O129" i="2"/>
  <c r="P129" i="2"/>
  <c r="K130" i="2"/>
  <c r="L130" i="2"/>
  <c r="M130" i="2"/>
  <c r="N130" i="2"/>
  <c r="O130" i="2"/>
  <c r="P130" i="2"/>
  <c r="K131" i="2"/>
  <c r="L131" i="2"/>
  <c r="M131" i="2"/>
  <c r="N131" i="2"/>
  <c r="O131" i="2"/>
  <c r="P131" i="2"/>
  <c r="K132" i="2"/>
  <c r="L132" i="2"/>
  <c r="M132" i="2"/>
  <c r="N132" i="2"/>
  <c r="O132" i="2"/>
  <c r="P132" i="2"/>
  <c r="K133" i="2"/>
  <c r="L133" i="2"/>
  <c r="M133" i="2"/>
  <c r="N133" i="2"/>
  <c r="O133" i="2"/>
  <c r="P133" i="2"/>
  <c r="K134" i="2"/>
  <c r="L134" i="2"/>
  <c r="M134" i="2"/>
  <c r="N134" i="2"/>
  <c r="O134" i="2"/>
  <c r="P134" i="2"/>
  <c r="K135" i="2"/>
  <c r="L135" i="2"/>
  <c r="M135" i="2"/>
  <c r="N135" i="2"/>
  <c r="O135" i="2"/>
  <c r="P135" i="2"/>
  <c r="K136" i="2"/>
  <c r="L136" i="2"/>
  <c r="M136" i="2"/>
  <c r="N136" i="2"/>
  <c r="O136" i="2"/>
  <c r="P136" i="2"/>
  <c r="K137" i="2"/>
  <c r="L137" i="2"/>
  <c r="M137" i="2"/>
  <c r="N137" i="2"/>
  <c r="O137" i="2"/>
  <c r="P137" i="2"/>
  <c r="K138" i="2"/>
  <c r="L138" i="2"/>
  <c r="M138" i="2"/>
  <c r="N138" i="2"/>
  <c r="O138" i="2"/>
  <c r="P138" i="2"/>
  <c r="K139" i="2"/>
  <c r="L139" i="2"/>
  <c r="M139" i="2"/>
  <c r="N139" i="2"/>
  <c r="O139" i="2"/>
  <c r="P139" i="2"/>
  <c r="K140" i="2"/>
  <c r="L140" i="2"/>
  <c r="M140" i="2"/>
  <c r="N140" i="2"/>
  <c r="O140" i="2"/>
  <c r="P140" i="2"/>
  <c r="K141" i="2"/>
  <c r="L141" i="2"/>
  <c r="M141" i="2"/>
  <c r="N141" i="2"/>
  <c r="O141" i="2"/>
  <c r="P141" i="2"/>
  <c r="K142" i="2"/>
  <c r="L142" i="2"/>
  <c r="M142" i="2"/>
  <c r="N142" i="2"/>
  <c r="O142" i="2"/>
  <c r="P142" i="2"/>
  <c r="K143" i="2"/>
  <c r="L143" i="2"/>
  <c r="M143" i="2"/>
  <c r="N143" i="2"/>
  <c r="O143" i="2"/>
  <c r="P143" i="2"/>
  <c r="K144" i="2"/>
  <c r="L144" i="2"/>
  <c r="M144" i="2"/>
  <c r="N144" i="2"/>
  <c r="O144" i="2"/>
  <c r="P144" i="2"/>
  <c r="K145" i="2"/>
  <c r="L145" i="2"/>
  <c r="M145" i="2"/>
  <c r="N145" i="2"/>
  <c r="O145" i="2"/>
  <c r="P145" i="2"/>
  <c r="P2" i="2"/>
  <c r="O2" i="2"/>
  <c r="N2" i="2"/>
  <c r="M2" i="2"/>
  <c r="K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2" i="2"/>
  <c r="R2" i="2" l="1"/>
  <c r="Q2" i="2"/>
  <c r="R130" i="2"/>
  <c r="Q130" i="2"/>
  <c r="R114" i="2"/>
  <c r="Q114" i="2"/>
  <c r="R98" i="2"/>
  <c r="Q98" i="2"/>
  <c r="R86" i="2"/>
  <c r="Q86" i="2"/>
  <c r="R70" i="2"/>
  <c r="Q70" i="2"/>
  <c r="R50" i="2"/>
  <c r="Q50" i="2"/>
  <c r="R38" i="2"/>
  <c r="Q38" i="2"/>
  <c r="R18" i="2"/>
  <c r="Q18" i="2"/>
  <c r="AD2" i="2"/>
  <c r="AC2" i="2"/>
  <c r="R137" i="2"/>
  <c r="Q137" i="2"/>
  <c r="R125" i="2"/>
  <c r="Q125" i="2"/>
  <c r="R117" i="2"/>
  <c r="Q117" i="2"/>
  <c r="R105" i="2"/>
  <c r="Q105" i="2"/>
  <c r="R93" i="2"/>
  <c r="Q93" i="2"/>
  <c r="R81" i="2"/>
  <c r="Q81" i="2"/>
  <c r="R69" i="2"/>
  <c r="Q69" i="2"/>
  <c r="R57" i="2"/>
  <c r="Q57" i="2"/>
  <c r="R45" i="2"/>
  <c r="Q45" i="2"/>
  <c r="R33" i="2"/>
  <c r="Q33" i="2"/>
  <c r="R25" i="2"/>
  <c r="Q25" i="2"/>
  <c r="R13" i="2"/>
  <c r="Q13" i="2"/>
  <c r="X2" i="2"/>
  <c r="W2" i="2"/>
  <c r="AD143" i="2"/>
  <c r="AC143" i="2"/>
  <c r="R144" i="2"/>
  <c r="Q144" i="2"/>
  <c r="R136" i="2"/>
  <c r="Q136" i="2"/>
  <c r="R128" i="2"/>
  <c r="Q128" i="2"/>
  <c r="R120" i="2"/>
  <c r="Q120" i="2"/>
  <c r="R112" i="2"/>
  <c r="Q112" i="2"/>
  <c r="R104" i="2"/>
  <c r="Q104" i="2"/>
  <c r="R96" i="2"/>
  <c r="Q96" i="2"/>
  <c r="R88" i="2"/>
  <c r="Q88" i="2"/>
  <c r="R80" i="2"/>
  <c r="Q80" i="2"/>
  <c r="R76" i="2"/>
  <c r="Q76" i="2"/>
  <c r="R72" i="2"/>
  <c r="Q72" i="2"/>
  <c r="R68" i="2"/>
  <c r="Q68" i="2"/>
  <c r="R64" i="2"/>
  <c r="Q64" i="2"/>
  <c r="R60" i="2"/>
  <c r="Q60" i="2"/>
  <c r="R56" i="2"/>
  <c r="Q56" i="2"/>
  <c r="R52" i="2"/>
  <c r="Q52" i="2"/>
  <c r="R48" i="2"/>
  <c r="Q48" i="2"/>
  <c r="R44" i="2"/>
  <c r="Q44" i="2"/>
  <c r="R40" i="2"/>
  <c r="Q40" i="2"/>
  <c r="R36" i="2"/>
  <c r="Q36" i="2"/>
  <c r="R32" i="2"/>
  <c r="Q32" i="2"/>
  <c r="R28" i="2"/>
  <c r="Q28" i="2"/>
  <c r="R24" i="2"/>
  <c r="Q24" i="2"/>
  <c r="R20" i="2"/>
  <c r="Q20" i="2"/>
  <c r="R16" i="2"/>
  <c r="Q16" i="2"/>
  <c r="R12" i="2"/>
  <c r="Q12" i="2"/>
  <c r="R8" i="2"/>
  <c r="Q8" i="2"/>
  <c r="R4" i="2"/>
  <c r="Q4" i="2"/>
  <c r="Z2" i="2"/>
  <c r="Y2" i="2"/>
  <c r="AB145" i="2"/>
  <c r="AA145" i="2"/>
  <c r="T145" i="2"/>
  <c r="S145" i="2"/>
  <c r="X144" i="2"/>
  <c r="W144" i="2"/>
  <c r="AB143" i="2"/>
  <c r="AA143" i="2"/>
  <c r="T143" i="2"/>
  <c r="S143" i="2"/>
  <c r="X142" i="2"/>
  <c r="W142" i="2"/>
  <c r="AB141" i="2"/>
  <c r="AA141" i="2"/>
  <c r="T141" i="2"/>
  <c r="S141" i="2"/>
  <c r="X140" i="2"/>
  <c r="W140" i="2"/>
  <c r="AB139" i="2"/>
  <c r="AA139" i="2"/>
  <c r="T139" i="2"/>
  <c r="S139" i="2"/>
  <c r="X138" i="2"/>
  <c r="W138" i="2"/>
  <c r="AB137" i="2"/>
  <c r="AA137" i="2"/>
  <c r="T137" i="2"/>
  <c r="S137" i="2"/>
  <c r="X136" i="2"/>
  <c r="W136" i="2"/>
  <c r="AB135" i="2"/>
  <c r="AA135" i="2"/>
  <c r="T135" i="2"/>
  <c r="S135" i="2"/>
  <c r="X134" i="2"/>
  <c r="W134" i="2"/>
  <c r="AB133" i="2"/>
  <c r="AA133" i="2"/>
  <c r="T133" i="2"/>
  <c r="S133" i="2"/>
  <c r="X132" i="2"/>
  <c r="W132" i="2"/>
  <c r="AB131" i="2"/>
  <c r="AA131" i="2"/>
  <c r="T131" i="2"/>
  <c r="S131" i="2"/>
  <c r="X130" i="2"/>
  <c r="W130" i="2"/>
  <c r="AB129" i="2"/>
  <c r="AA129" i="2"/>
  <c r="T129" i="2"/>
  <c r="S129" i="2"/>
  <c r="X128" i="2"/>
  <c r="W128" i="2"/>
  <c r="AB127" i="2"/>
  <c r="AA127" i="2"/>
  <c r="T127" i="2"/>
  <c r="S127" i="2"/>
  <c r="X126" i="2"/>
  <c r="W126" i="2"/>
  <c r="AB125" i="2"/>
  <c r="AA125" i="2"/>
  <c r="T125" i="2"/>
  <c r="S125" i="2"/>
  <c r="X124" i="2"/>
  <c r="W124" i="2"/>
  <c r="AB123" i="2"/>
  <c r="AA123" i="2"/>
  <c r="T123" i="2"/>
  <c r="S123" i="2"/>
  <c r="X122" i="2"/>
  <c r="W122" i="2"/>
  <c r="AB121" i="2"/>
  <c r="AA121" i="2"/>
  <c r="T121" i="2"/>
  <c r="S121" i="2"/>
  <c r="X120" i="2"/>
  <c r="W120" i="2"/>
  <c r="AB119" i="2"/>
  <c r="AA119" i="2"/>
  <c r="T119" i="2"/>
  <c r="S119" i="2"/>
  <c r="X118" i="2"/>
  <c r="W118" i="2"/>
  <c r="AB117" i="2"/>
  <c r="AA117" i="2"/>
  <c r="T117" i="2"/>
  <c r="S117" i="2"/>
  <c r="X116" i="2"/>
  <c r="W116" i="2"/>
  <c r="AB115" i="2"/>
  <c r="AA115" i="2"/>
  <c r="T115" i="2"/>
  <c r="S115" i="2"/>
  <c r="X114" i="2"/>
  <c r="W114" i="2"/>
  <c r="AB113" i="2"/>
  <c r="AA113" i="2"/>
  <c r="T113" i="2"/>
  <c r="S113" i="2"/>
  <c r="X112" i="2"/>
  <c r="W112" i="2"/>
  <c r="AB111" i="2"/>
  <c r="AA111" i="2"/>
  <c r="T111" i="2"/>
  <c r="S111" i="2"/>
  <c r="X110" i="2"/>
  <c r="W110" i="2"/>
  <c r="AB109" i="2"/>
  <c r="AA109" i="2"/>
  <c r="T109" i="2"/>
  <c r="S109" i="2"/>
  <c r="X108" i="2"/>
  <c r="W108" i="2"/>
  <c r="AB107" i="2"/>
  <c r="AA107" i="2"/>
  <c r="T107" i="2"/>
  <c r="S107" i="2"/>
  <c r="X106" i="2"/>
  <c r="W106" i="2"/>
  <c r="AB105" i="2"/>
  <c r="AA105" i="2"/>
  <c r="T105" i="2"/>
  <c r="S105" i="2"/>
  <c r="X104" i="2"/>
  <c r="W104" i="2"/>
  <c r="AB103" i="2"/>
  <c r="AA103" i="2"/>
  <c r="T103" i="2"/>
  <c r="S103" i="2"/>
  <c r="X102" i="2"/>
  <c r="W102" i="2"/>
  <c r="AB101" i="2"/>
  <c r="AA101" i="2"/>
  <c r="T101" i="2"/>
  <c r="S101" i="2"/>
  <c r="X100" i="2"/>
  <c r="W100" i="2"/>
  <c r="AB99" i="2"/>
  <c r="AA99" i="2"/>
  <c r="T99" i="2"/>
  <c r="S99" i="2"/>
  <c r="X98" i="2"/>
  <c r="W98" i="2"/>
  <c r="AB97" i="2"/>
  <c r="AA97" i="2"/>
  <c r="T97" i="2"/>
  <c r="S97" i="2"/>
  <c r="X96" i="2"/>
  <c r="W96" i="2"/>
  <c r="AB95" i="2"/>
  <c r="AA95" i="2"/>
  <c r="T95" i="2"/>
  <c r="S95" i="2"/>
  <c r="X94" i="2"/>
  <c r="W94" i="2"/>
  <c r="AB93" i="2"/>
  <c r="AA93" i="2"/>
  <c r="T93" i="2"/>
  <c r="S93" i="2"/>
  <c r="X92" i="2"/>
  <c r="W92" i="2"/>
  <c r="AB91" i="2"/>
  <c r="AA91" i="2"/>
  <c r="T91" i="2"/>
  <c r="S91" i="2"/>
  <c r="X90" i="2"/>
  <c r="W90" i="2"/>
  <c r="AB89" i="2"/>
  <c r="AA89" i="2"/>
  <c r="T89" i="2"/>
  <c r="S89" i="2"/>
  <c r="X88" i="2"/>
  <c r="W88" i="2"/>
  <c r="AB87" i="2"/>
  <c r="AA87" i="2"/>
  <c r="T87" i="2"/>
  <c r="S87" i="2"/>
  <c r="X86" i="2"/>
  <c r="W86" i="2"/>
  <c r="AB85" i="2"/>
  <c r="AA85" i="2"/>
  <c r="T85" i="2"/>
  <c r="S85" i="2"/>
  <c r="X84" i="2"/>
  <c r="W84" i="2"/>
  <c r="AB83" i="2"/>
  <c r="AA83" i="2"/>
  <c r="T83" i="2"/>
  <c r="S83" i="2"/>
  <c r="X82" i="2"/>
  <c r="W82" i="2"/>
  <c r="AB81" i="2"/>
  <c r="AA81" i="2"/>
  <c r="T81" i="2"/>
  <c r="S81" i="2"/>
  <c r="X80" i="2"/>
  <c r="W80" i="2"/>
  <c r="AB79" i="2"/>
  <c r="AA79" i="2"/>
  <c r="T79" i="2"/>
  <c r="S79" i="2"/>
  <c r="X78" i="2"/>
  <c r="W78" i="2"/>
  <c r="AB77" i="2"/>
  <c r="AA77" i="2"/>
  <c r="T77" i="2"/>
  <c r="S77" i="2"/>
  <c r="X76" i="2"/>
  <c r="W76" i="2"/>
  <c r="AB75" i="2"/>
  <c r="AA75" i="2"/>
  <c r="T75" i="2"/>
  <c r="S75" i="2"/>
  <c r="X74" i="2"/>
  <c r="W74" i="2"/>
  <c r="AB73" i="2"/>
  <c r="AA73" i="2"/>
  <c r="T73" i="2"/>
  <c r="S73" i="2"/>
  <c r="X72" i="2"/>
  <c r="W72" i="2"/>
  <c r="AB71" i="2"/>
  <c r="AA71" i="2"/>
  <c r="T71" i="2"/>
  <c r="S71" i="2"/>
  <c r="X70" i="2"/>
  <c r="W70" i="2"/>
  <c r="AB69" i="2"/>
  <c r="AA69" i="2"/>
  <c r="T69" i="2"/>
  <c r="S69" i="2"/>
  <c r="X68" i="2"/>
  <c r="W68" i="2"/>
  <c r="AB67" i="2"/>
  <c r="AA67" i="2"/>
  <c r="T67" i="2"/>
  <c r="S67" i="2"/>
  <c r="X66" i="2"/>
  <c r="W66" i="2"/>
  <c r="AB65" i="2"/>
  <c r="AA65" i="2"/>
  <c r="T65" i="2"/>
  <c r="S65" i="2"/>
  <c r="X64" i="2"/>
  <c r="W64" i="2"/>
  <c r="AB63" i="2"/>
  <c r="AA63" i="2"/>
  <c r="T63" i="2"/>
  <c r="S63" i="2"/>
  <c r="X62" i="2"/>
  <c r="W62" i="2"/>
  <c r="AB61" i="2"/>
  <c r="AA61" i="2"/>
  <c r="T61" i="2"/>
  <c r="S61" i="2"/>
  <c r="X60" i="2"/>
  <c r="W60" i="2"/>
  <c r="AB59" i="2"/>
  <c r="AA59" i="2"/>
  <c r="T59" i="2"/>
  <c r="S59" i="2"/>
  <c r="X58" i="2"/>
  <c r="W58" i="2"/>
  <c r="AB57" i="2"/>
  <c r="AA57" i="2"/>
  <c r="T57" i="2"/>
  <c r="S57" i="2"/>
  <c r="X56" i="2"/>
  <c r="W56" i="2"/>
  <c r="AB55" i="2"/>
  <c r="AA55" i="2"/>
  <c r="T55" i="2"/>
  <c r="S55" i="2"/>
  <c r="X54" i="2"/>
  <c r="W54" i="2"/>
  <c r="AB53" i="2"/>
  <c r="AA53" i="2"/>
  <c r="T53" i="2"/>
  <c r="S53" i="2"/>
  <c r="X52" i="2"/>
  <c r="W52" i="2"/>
  <c r="AB51" i="2"/>
  <c r="AA51" i="2"/>
  <c r="T51" i="2"/>
  <c r="S51" i="2"/>
  <c r="X50" i="2"/>
  <c r="W50" i="2"/>
  <c r="AB49" i="2"/>
  <c r="AA49" i="2"/>
  <c r="T49" i="2"/>
  <c r="S49" i="2"/>
  <c r="X48" i="2"/>
  <c r="W48" i="2"/>
  <c r="AB47" i="2"/>
  <c r="AA47" i="2"/>
  <c r="T47" i="2"/>
  <c r="S47" i="2"/>
  <c r="X46" i="2"/>
  <c r="W46" i="2"/>
  <c r="AB45" i="2"/>
  <c r="AA45" i="2"/>
  <c r="T45" i="2"/>
  <c r="S45" i="2"/>
  <c r="X44" i="2"/>
  <c r="W44" i="2"/>
  <c r="AB43" i="2"/>
  <c r="AA43" i="2"/>
  <c r="T43" i="2"/>
  <c r="S43" i="2"/>
  <c r="X42" i="2"/>
  <c r="W42" i="2"/>
  <c r="AB41" i="2"/>
  <c r="AA41" i="2"/>
  <c r="T41" i="2"/>
  <c r="S41" i="2"/>
  <c r="X40" i="2"/>
  <c r="W40" i="2"/>
  <c r="AB39" i="2"/>
  <c r="AA39" i="2"/>
  <c r="T39" i="2"/>
  <c r="S39" i="2"/>
  <c r="X38" i="2"/>
  <c r="W38" i="2"/>
  <c r="AB37" i="2"/>
  <c r="AA37" i="2"/>
  <c r="T37" i="2"/>
  <c r="S37" i="2"/>
  <c r="X36" i="2"/>
  <c r="W36" i="2"/>
  <c r="AB35" i="2"/>
  <c r="AA35" i="2"/>
  <c r="T35" i="2"/>
  <c r="S35" i="2"/>
  <c r="X34" i="2"/>
  <c r="W34" i="2"/>
  <c r="AB33" i="2"/>
  <c r="AA33" i="2"/>
  <c r="T33" i="2"/>
  <c r="S33" i="2"/>
  <c r="X32" i="2"/>
  <c r="W32" i="2"/>
  <c r="AB31" i="2"/>
  <c r="AA31" i="2"/>
  <c r="T31" i="2"/>
  <c r="S31" i="2"/>
  <c r="X30" i="2"/>
  <c r="W30" i="2"/>
  <c r="AB29" i="2"/>
  <c r="AA29" i="2"/>
  <c r="T29" i="2"/>
  <c r="S29" i="2"/>
  <c r="X28" i="2"/>
  <c r="W28" i="2"/>
  <c r="AB27" i="2"/>
  <c r="AA27" i="2"/>
  <c r="T27" i="2"/>
  <c r="S27" i="2"/>
  <c r="X26" i="2"/>
  <c r="W26" i="2"/>
  <c r="AB25" i="2"/>
  <c r="AA25" i="2"/>
  <c r="T25" i="2"/>
  <c r="S25" i="2"/>
  <c r="X24" i="2"/>
  <c r="W24" i="2"/>
  <c r="AB23" i="2"/>
  <c r="AA23" i="2"/>
  <c r="T23" i="2"/>
  <c r="S23" i="2"/>
  <c r="X22" i="2"/>
  <c r="W22" i="2"/>
  <c r="AB21" i="2"/>
  <c r="AA21" i="2"/>
  <c r="T21" i="2"/>
  <c r="S21" i="2"/>
  <c r="X20" i="2"/>
  <c r="W20" i="2"/>
  <c r="AB19" i="2"/>
  <c r="AA19" i="2"/>
  <c r="T19" i="2"/>
  <c r="S19" i="2"/>
  <c r="X18" i="2"/>
  <c r="W18" i="2"/>
  <c r="AB17" i="2"/>
  <c r="AA17" i="2"/>
  <c r="T17" i="2"/>
  <c r="S17" i="2"/>
  <c r="X16" i="2"/>
  <c r="W16" i="2"/>
  <c r="AB15" i="2"/>
  <c r="AA15" i="2"/>
  <c r="T15" i="2"/>
  <c r="S15" i="2"/>
  <c r="X14" i="2"/>
  <c r="W14" i="2"/>
  <c r="AB13" i="2"/>
  <c r="AA13" i="2"/>
  <c r="T13" i="2"/>
  <c r="S13" i="2"/>
  <c r="X12" i="2"/>
  <c r="W12" i="2"/>
  <c r="AB11" i="2"/>
  <c r="AA11" i="2"/>
  <c r="T11" i="2"/>
  <c r="S11" i="2"/>
  <c r="X10" i="2"/>
  <c r="W10" i="2"/>
  <c r="AB9" i="2"/>
  <c r="AA9" i="2"/>
  <c r="T9" i="2"/>
  <c r="S9" i="2"/>
  <c r="X8" i="2"/>
  <c r="W8" i="2"/>
  <c r="AB7" i="2"/>
  <c r="AA7" i="2"/>
  <c r="T7" i="2"/>
  <c r="S7" i="2"/>
  <c r="X6" i="2"/>
  <c r="W6" i="2"/>
  <c r="AB5" i="2"/>
  <c r="AA5" i="2"/>
  <c r="T5" i="2"/>
  <c r="S5" i="2"/>
  <c r="X4" i="2"/>
  <c r="W4" i="2"/>
  <c r="AB3" i="2"/>
  <c r="AA3" i="2"/>
  <c r="T3" i="2"/>
  <c r="S3" i="2"/>
  <c r="R142" i="2"/>
  <c r="Q142" i="2"/>
  <c r="R122" i="2"/>
  <c r="Q122" i="2"/>
  <c r="R106" i="2"/>
  <c r="Q106" i="2"/>
  <c r="R90" i="2"/>
  <c r="Q90" i="2"/>
  <c r="R74" i="2"/>
  <c r="Q74" i="2"/>
  <c r="R58" i="2"/>
  <c r="Q58" i="2"/>
  <c r="R42" i="2"/>
  <c r="Q42" i="2"/>
  <c r="R26" i="2"/>
  <c r="Q26" i="2"/>
  <c r="R10" i="2"/>
  <c r="Q10" i="2"/>
  <c r="R145" i="2"/>
  <c r="Q145" i="2"/>
  <c r="R133" i="2"/>
  <c r="Q133" i="2"/>
  <c r="R121" i="2"/>
  <c r="Q121" i="2"/>
  <c r="R109" i="2"/>
  <c r="Q109" i="2"/>
  <c r="R97" i="2"/>
  <c r="Q97" i="2"/>
  <c r="R85" i="2"/>
  <c r="Q85" i="2"/>
  <c r="R73" i="2"/>
  <c r="Q73" i="2"/>
  <c r="R61" i="2"/>
  <c r="Q61" i="2"/>
  <c r="R49" i="2"/>
  <c r="Q49" i="2"/>
  <c r="R37" i="2"/>
  <c r="Q37" i="2"/>
  <c r="R21" i="2"/>
  <c r="Q21" i="2"/>
  <c r="R9" i="2"/>
  <c r="Q9" i="2"/>
  <c r="AD145" i="2"/>
  <c r="AC145" i="2"/>
  <c r="V143" i="2"/>
  <c r="U143" i="2"/>
  <c r="R140" i="2"/>
  <c r="Q140" i="2"/>
  <c r="R132" i="2"/>
  <c r="Q132" i="2"/>
  <c r="R124" i="2"/>
  <c r="Q124" i="2"/>
  <c r="R116" i="2"/>
  <c r="Q116" i="2"/>
  <c r="R108" i="2"/>
  <c r="Q108" i="2"/>
  <c r="R100" i="2"/>
  <c r="Q100" i="2"/>
  <c r="R92" i="2"/>
  <c r="Q92" i="2"/>
  <c r="R84" i="2"/>
  <c r="Q84" i="2"/>
  <c r="R143" i="2"/>
  <c r="Q143" i="2"/>
  <c r="R139" i="2"/>
  <c r="Q139" i="2"/>
  <c r="R135" i="2"/>
  <c r="Q135" i="2"/>
  <c r="R131" i="2"/>
  <c r="Q131" i="2"/>
  <c r="Q127" i="2"/>
  <c r="R127" i="2"/>
  <c r="R123" i="2"/>
  <c r="Q123" i="2"/>
  <c r="R119" i="2"/>
  <c r="Q119" i="2"/>
  <c r="R115" i="2"/>
  <c r="Q115" i="2"/>
  <c r="R111" i="2"/>
  <c r="Q111" i="2"/>
  <c r="R107" i="2"/>
  <c r="Q107" i="2"/>
  <c r="R103" i="2"/>
  <c r="Q103" i="2"/>
  <c r="R99" i="2"/>
  <c r="Q99" i="2"/>
  <c r="R95" i="2"/>
  <c r="Q95" i="2"/>
  <c r="R91" i="2"/>
  <c r="Q91" i="2"/>
  <c r="R87" i="2"/>
  <c r="Q87" i="2"/>
  <c r="R83" i="2"/>
  <c r="Q83" i="2"/>
  <c r="R79" i="2"/>
  <c r="Q79" i="2"/>
  <c r="R75" i="2"/>
  <c r="Q75" i="2"/>
  <c r="R71" i="2"/>
  <c r="Q71" i="2"/>
  <c r="R67" i="2"/>
  <c r="Q67" i="2"/>
  <c r="Q63" i="2"/>
  <c r="R63" i="2"/>
  <c r="R59" i="2"/>
  <c r="Q59" i="2"/>
  <c r="R55" i="2"/>
  <c r="Q55" i="2"/>
  <c r="R51" i="2"/>
  <c r="Q51" i="2"/>
  <c r="R47" i="2"/>
  <c r="Q47" i="2"/>
  <c r="R43" i="2"/>
  <c r="Q43" i="2"/>
  <c r="R39" i="2"/>
  <c r="Q39" i="2"/>
  <c r="R35" i="2"/>
  <c r="Q35" i="2"/>
  <c r="Q31" i="2"/>
  <c r="R31" i="2"/>
  <c r="R27" i="2"/>
  <c r="Q27" i="2"/>
  <c r="R23" i="2"/>
  <c r="Q23" i="2"/>
  <c r="R19" i="2"/>
  <c r="Q19" i="2"/>
  <c r="R15" i="2"/>
  <c r="Q15" i="2"/>
  <c r="R11" i="2"/>
  <c r="Q11" i="2"/>
  <c r="R7" i="2"/>
  <c r="Q7" i="2"/>
  <c r="R3" i="2"/>
  <c r="Q3" i="2"/>
  <c r="AB2" i="2"/>
  <c r="AA2" i="2"/>
  <c r="Z145" i="2"/>
  <c r="Y145" i="2"/>
  <c r="AD144" i="2"/>
  <c r="AC144" i="2"/>
  <c r="V144" i="2"/>
  <c r="U144" i="2"/>
  <c r="Z143" i="2"/>
  <c r="Y143" i="2"/>
  <c r="AD142" i="2"/>
  <c r="AC142" i="2"/>
  <c r="V142" i="2"/>
  <c r="U142" i="2"/>
  <c r="Z141" i="2"/>
  <c r="Y141" i="2"/>
  <c r="AD140" i="2"/>
  <c r="AC140" i="2"/>
  <c r="V140" i="2"/>
  <c r="U140" i="2"/>
  <c r="Z139" i="2"/>
  <c r="Y139" i="2"/>
  <c r="AD138" i="2"/>
  <c r="AC138" i="2"/>
  <c r="V138" i="2"/>
  <c r="U138" i="2"/>
  <c r="Z137" i="2"/>
  <c r="Y137" i="2"/>
  <c r="AD136" i="2"/>
  <c r="AC136" i="2"/>
  <c r="V136" i="2"/>
  <c r="U136" i="2"/>
  <c r="Z135" i="2"/>
  <c r="Y135" i="2"/>
  <c r="AD134" i="2"/>
  <c r="AC134" i="2"/>
  <c r="V134" i="2"/>
  <c r="U134" i="2"/>
  <c r="Z133" i="2"/>
  <c r="Y133" i="2"/>
  <c r="AD132" i="2"/>
  <c r="AC132" i="2"/>
  <c r="V132" i="2"/>
  <c r="U132" i="2"/>
  <c r="Z131" i="2"/>
  <c r="Y131" i="2"/>
  <c r="AD130" i="2"/>
  <c r="AC130" i="2"/>
  <c r="V130" i="2"/>
  <c r="U130" i="2"/>
  <c r="Z129" i="2"/>
  <c r="Y129" i="2"/>
  <c r="AD128" i="2"/>
  <c r="AC128" i="2"/>
  <c r="V128" i="2"/>
  <c r="U128" i="2"/>
  <c r="Z127" i="2"/>
  <c r="Y127" i="2"/>
  <c r="AD126" i="2"/>
  <c r="AC126" i="2"/>
  <c r="V126" i="2"/>
  <c r="U126" i="2"/>
  <c r="Z125" i="2"/>
  <c r="Y125" i="2"/>
  <c r="AD124" i="2"/>
  <c r="AC124" i="2"/>
  <c r="V124" i="2"/>
  <c r="U124" i="2"/>
  <c r="Z123" i="2"/>
  <c r="Y123" i="2"/>
  <c r="AD122" i="2"/>
  <c r="AC122" i="2"/>
  <c r="V122" i="2"/>
  <c r="U122" i="2"/>
  <c r="Z121" i="2"/>
  <c r="Y121" i="2"/>
  <c r="AD120" i="2"/>
  <c r="AC120" i="2"/>
  <c r="V120" i="2"/>
  <c r="U120" i="2"/>
  <c r="Z119" i="2"/>
  <c r="Y119" i="2"/>
  <c r="AD118" i="2"/>
  <c r="AC118" i="2"/>
  <c r="V118" i="2"/>
  <c r="U118" i="2"/>
  <c r="Z117" i="2"/>
  <c r="Y117" i="2"/>
  <c r="AD116" i="2"/>
  <c r="AC116" i="2"/>
  <c r="V116" i="2"/>
  <c r="U116" i="2"/>
  <c r="Z115" i="2"/>
  <c r="Y115" i="2"/>
  <c r="AD114" i="2"/>
  <c r="AC114" i="2"/>
  <c r="V114" i="2"/>
  <c r="U114" i="2"/>
  <c r="Z113" i="2"/>
  <c r="Y113" i="2"/>
  <c r="AD112" i="2"/>
  <c r="AC112" i="2"/>
  <c r="V112" i="2"/>
  <c r="U112" i="2"/>
  <c r="Z111" i="2"/>
  <c r="Y111" i="2"/>
  <c r="AD110" i="2"/>
  <c r="AC110" i="2"/>
  <c r="V110" i="2"/>
  <c r="U110" i="2"/>
  <c r="Z109" i="2"/>
  <c r="Y109" i="2"/>
  <c r="AD108" i="2"/>
  <c r="AC108" i="2"/>
  <c r="V108" i="2"/>
  <c r="U108" i="2"/>
  <c r="Z107" i="2"/>
  <c r="Y107" i="2"/>
  <c r="AD106" i="2"/>
  <c r="AC106" i="2"/>
  <c r="V106" i="2"/>
  <c r="U106" i="2"/>
  <c r="Z105" i="2"/>
  <c r="Y105" i="2"/>
  <c r="AD104" i="2"/>
  <c r="AC104" i="2"/>
  <c r="V104" i="2"/>
  <c r="U104" i="2"/>
  <c r="Z103" i="2"/>
  <c r="Y103" i="2"/>
  <c r="AD102" i="2"/>
  <c r="AC102" i="2"/>
  <c r="V102" i="2"/>
  <c r="U102" i="2"/>
  <c r="Z101" i="2"/>
  <c r="Y101" i="2"/>
  <c r="AD100" i="2"/>
  <c r="AC100" i="2"/>
  <c r="V100" i="2"/>
  <c r="U100" i="2"/>
  <c r="Z99" i="2"/>
  <c r="Y99" i="2"/>
  <c r="AD98" i="2"/>
  <c r="AC98" i="2"/>
  <c r="V98" i="2"/>
  <c r="U98" i="2"/>
  <c r="Z97" i="2"/>
  <c r="Y97" i="2"/>
  <c r="AD96" i="2"/>
  <c r="AC96" i="2"/>
  <c r="V96" i="2"/>
  <c r="U96" i="2"/>
  <c r="Z95" i="2"/>
  <c r="Y95" i="2"/>
  <c r="AD94" i="2"/>
  <c r="AC94" i="2"/>
  <c r="V94" i="2"/>
  <c r="U94" i="2"/>
  <c r="Z93" i="2"/>
  <c r="Y93" i="2"/>
  <c r="AD92" i="2"/>
  <c r="AC92" i="2"/>
  <c r="V92" i="2"/>
  <c r="U92" i="2"/>
  <c r="Z91" i="2"/>
  <c r="Y91" i="2"/>
  <c r="AD90" i="2"/>
  <c r="AC90" i="2"/>
  <c r="V90" i="2"/>
  <c r="U90" i="2"/>
  <c r="Z89" i="2"/>
  <c r="Y89" i="2"/>
  <c r="AD88" i="2"/>
  <c r="AC88" i="2"/>
  <c r="V88" i="2"/>
  <c r="U88" i="2"/>
  <c r="Z87" i="2"/>
  <c r="Y87" i="2"/>
  <c r="AD86" i="2"/>
  <c r="AC86" i="2"/>
  <c r="V86" i="2"/>
  <c r="U86" i="2"/>
  <c r="Z85" i="2"/>
  <c r="Y85" i="2"/>
  <c r="AD84" i="2"/>
  <c r="AC84" i="2"/>
  <c r="V84" i="2"/>
  <c r="U84" i="2"/>
  <c r="Z83" i="2"/>
  <c r="Y83" i="2"/>
  <c r="AD82" i="2"/>
  <c r="AC82" i="2"/>
  <c r="V82" i="2"/>
  <c r="U82" i="2"/>
  <c r="Z81" i="2"/>
  <c r="Y81" i="2"/>
  <c r="AD80" i="2"/>
  <c r="AC80" i="2"/>
  <c r="V80" i="2"/>
  <c r="U80" i="2"/>
  <c r="Z79" i="2"/>
  <c r="Y79" i="2"/>
  <c r="AD78" i="2"/>
  <c r="AC78" i="2"/>
  <c r="V78" i="2"/>
  <c r="U78" i="2"/>
  <c r="Z77" i="2"/>
  <c r="Y77" i="2"/>
  <c r="AD76" i="2"/>
  <c r="AC76" i="2"/>
  <c r="V76" i="2"/>
  <c r="U76" i="2"/>
  <c r="Z75" i="2"/>
  <c r="Y75" i="2"/>
  <c r="AD74" i="2"/>
  <c r="AC74" i="2"/>
  <c r="V74" i="2"/>
  <c r="U74" i="2"/>
  <c r="Z73" i="2"/>
  <c r="Y73" i="2"/>
  <c r="AD72" i="2"/>
  <c r="AC72" i="2"/>
  <c r="V72" i="2"/>
  <c r="U72" i="2"/>
  <c r="Z71" i="2"/>
  <c r="Y71" i="2"/>
  <c r="AD70" i="2"/>
  <c r="AC70" i="2"/>
  <c r="V70" i="2"/>
  <c r="U70" i="2"/>
  <c r="Z69" i="2"/>
  <c r="Y69" i="2"/>
  <c r="AD68" i="2"/>
  <c r="AC68" i="2"/>
  <c r="V68" i="2"/>
  <c r="U68" i="2"/>
  <c r="Z67" i="2"/>
  <c r="Y67" i="2"/>
  <c r="AD66" i="2"/>
  <c r="AC66" i="2"/>
  <c r="V66" i="2"/>
  <c r="U66" i="2"/>
  <c r="Z65" i="2"/>
  <c r="Y65" i="2"/>
  <c r="AD64" i="2"/>
  <c r="AC64" i="2"/>
  <c r="V64" i="2"/>
  <c r="U64" i="2"/>
  <c r="Z63" i="2"/>
  <c r="Y63" i="2"/>
  <c r="AD62" i="2"/>
  <c r="AC62" i="2"/>
  <c r="V62" i="2"/>
  <c r="U62" i="2"/>
  <c r="Z61" i="2"/>
  <c r="Y61" i="2"/>
  <c r="AD60" i="2"/>
  <c r="AC60" i="2"/>
  <c r="V60" i="2"/>
  <c r="U60" i="2"/>
  <c r="Z59" i="2"/>
  <c r="Y59" i="2"/>
  <c r="AD58" i="2"/>
  <c r="AC58" i="2"/>
  <c r="V58" i="2"/>
  <c r="U58" i="2"/>
  <c r="Z57" i="2"/>
  <c r="Y57" i="2"/>
  <c r="AD56" i="2"/>
  <c r="AC56" i="2"/>
  <c r="V56" i="2"/>
  <c r="U56" i="2"/>
  <c r="Z55" i="2"/>
  <c r="Y55" i="2"/>
  <c r="AD54" i="2"/>
  <c r="AC54" i="2"/>
  <c r="V54" i="2"/>
  <c r="U54" i="2"/>
  <c r="Z53" i="2"/>
  <c r="Y53" i="2"/>
  <c r="AD52" i="2"/>
  <c r="AC52" i="2"/>
  <c r="V52" i="2"/>
  <c r="U52" i="2"/>
  <c r="Z51" i="2"/>
  <c r="Y51" i="2"/>
  <c r="AD50" i="2"/>
  <c r="AC50" i="2"/>
  <c r="V50" i="2"/>
  <c r="U50" i="2"/>
  <c r="Z49" i="2"/>
  <c r="Y49" i="2"/>
  <c r="AD48" i="2"/>
  <c r="AC48" i="2"/>
  <c r="V48" i="2"/>
  <c r="U48" i="2"/>
  <c r="Z47" i="2"/>
  <c r="Y47" i="2"/>
  <c r="AD46" i="2"/>
  <c r="AC46" i="2"/>
  <c r="V46" i="2"/>
  <c r="U46" i="2"/>
  <c r="Z45" i="2"/>
  <c r="Y45" i="2"/>
  <c r="AD44" i="2"/>
  <c r="AC44" i="2"/>
  <c r="V44" i="2"/>
  <c r="U44" i="2"/>
  <c r="Z43" i="2"/>
  <c r="Y43" i="2"/>
  <c r="AD42" i="2"/>
  <c r="AC42" i="2"/>
  <c r="V42" i="2"/>
  <c r="U42" i="2"/>
  <c r="Z41" i="2"/>
  <c r="Y41" i="2"/>
  <c r="AD40" i="2"/>
  <c r="AC40" i="2"/>
  <c r="V40" i="2"/>
  <c r="U40" i="2"/>
  <c r="Z39" i="2"/>
  <c r="Y39" i="2"/>
  <c r="AD38" i="2"/>
  <c r="AC38" i="2"/>
  <c r="V38" i="2"/>
  <c r="U38" i="2"/>
  <c r="Z37" i="2"/>
  <c r="Y37" i="2"/>
  <c r="AD36" i="2"/>
  <c r="AC36" i="2"/>
  <c r="V36" i="2"/>
  <c r="U36" i="2"/>
  <c r="Z35" i="2"/>
  <c r="Y35" i="2"/>
  <c r="AD34" i="2"/>
  <c r="AC34" i="2"/>
  <c r="V34" i="2"/>
  <c r="U34" i="2"/>
  <c r="Z33" i="2"/>
  <c r="Y33" i="2"/>
  <c r="AD32" i="2"/>
  <c r="AC32" i="2"/>
  <c r="V32" i="2"/>
  <c r="U32" i="2"/>
  <c r="Z31" i="2"/>
  <c r="Y31" i="2"/>
  <c r="AD30" i="2"/>
  <c r="AC30" i="2"/>
  <c r="V30" i="2"/>
  <c r="U30" i="2"/>
  <c r="Z29" i="2"/>
  <c r="Y29" i="2"/>
  <c r="AD28" i="2"/>
  <c r="AC28" i="2"/>
  <c r="V28" i="2"/>
  <c r="U28" i="2"/>
  <c r="Z27" i="2"/>
  <c r="Y27" i="2"/>
  <c r="AD26" i="2"/>
  <c r="AC26" i="2"/>
  <c r="V26" i="2"/>
  <c r="U26" i="2"/>
  <c r="Z25" i="2"/>
  <c r="Y25" i="2"/>
  <c r="AD24" i="2"/>
  <c r="AC24" i="2"/>
  <c r="V24" i="2"/>
  <c r="U24" i="2"/>
  <c r="Z23" i="2"/>
  <c r="Y23" i="2"/>
  <c r="AD22" i="2"/>
  <c r="AC22" i="2"/>
  <c r="V22" i="2"/>
  <c r="U22" i="2"/>
  <c r="Z21" i="2"/>
  <c r="Y21" i="2"/>
  <c r="AD20" i="2"/>
  <c r="AC20" i="2"/>
  <c r="V20" i="2"/>
  <c r="U20" i="2"/>
  <c r="Z19" i="2"/>
  <c r="Y19" i="2"/>
  <c r="AD18" i="2"/>
  <c r="AC18" i="2"/>
  <c r="V18" i="2"/>
  <c r="U18" i="2"/>
  <c r="Z17" i="2"/>
  <c r="Y17" i="2"/>
  <c r="AD16" i="2"/>
  <c r="AC16" i="2"/>
  <c r="V16" i="2"/>
  <c r="U16" i="2"/>
  <c r="Z15" i="2"/>
  <c r="Y15" i="2"/>
  <c r="AD14" i="2"/>
  <c r="AC14" i="2"/>
  <c r="V14" i="2"/>
  <c r="U14" i="2"/>
  <c r="Z13" i="2"/>
  <c r="Y13" i="2"/>
  <c r="AD12" i="2"/>
  <c r="AC12" i="2"/>
  <c r="V12" i="2"/>
  <c r="U12" i="2"/>
  <c r="Z11" i="2"/>
  <c r="Y11" i="2"/>
  <c r="AD10" i="2"/>
  <c r="AC10" i="2"/>
  <c r="V10" i="2"/>
  <c r="U10" i="2"/>
  <c r="Z9" i="2"/>
  <c r="Y9" i="2"/>
  <c r="AD8" i="2"/>
  <c r="AC8" i="2"/>
  <c r="V8" i="2"/>
  <c r="U8" i="2"/>
  <c r="Z7" i="2"/>
  <c r="Y7" i="2"/>
  <c r="AD6" i="2"/>
  <c r="AC6" i="2"/>
  <c r="V6" i="2"/>
  <c r="U6" i="2"/>
  <c r="Z5" i="2"/>
  <c r="Y5" i="2"/>
  <c r="AD4" i="2"/>
  <c r="AC4" i="2"/>
  <c r="V4" i="2"/>
  <c r="U4" i="2"/>
  <c r="Z3" i="2"/>
  <c r="Y3" i="2"/>
  <c r="R138" i="2"/>
  <c r="Q138" i="2"/>
  <c r="R126" i="2"/>
  <c r="Q126" i="2"/>
  <c r="R110" i="2"/>
  <c r="Q110" i="2"/>
  <c r="R94" i="2"/>
  <c r="Q94" i="2"/>
  <c r="R78" i="2"/>
  <c r="Q78" i="2"/>
  <c r="R62" i="2"/>
  <c r="Q62" i="2"/>
  <c r="R46" i="2"/>
  <c r="Q46" i="2"/>
  <c r="R30" i="2"/>
  <c r="Q30" i="2"/>
  <c r="R14" i="2"/>
  <c r="Q14" i="2"/>
  <c r="R6" i="2"/>
  <c r="Q6" i="2"/>
  <c r="X145" i="2"/>
  <c r="W145" i="2"/>
  <c r="AB144" i="2"/>
  <c r="AA144" i="2"/>
  <c r="T144" i="2"/>
  <c r="S144" i="2"/>
  <c r="X143" i="2"/>
  <c r="W143" i="2"/>
  <c r="AB142" i="2"/>
  <c r="AA142" i="2"/>
  <c r="T142" i="2"/>
  <c r="S142" i="2"/>
  <c r="X141" i="2"/>
  <c r="W141" i="2"/>
  <c r="AB140" i="2"/>
  <c r="AA140" i="2"/>
  <c r="T140" i="2"/>
  <c r="S140" i="2"/>
  <c r="X139" i="2"/>
  <c r="W139" i="2"/>
  <c r="AB138" i="2"/>
  <c r="AA138" i="2"/>
  <c r="T138" i="2"/>
  <c r="S138" i="2"/>
  <c r="X137" i="2"/>
  <c r="W137" i="2"/>
  <c r="AB136" i="2"/>
  <c r="AA136" i="2"/>
  <c r="T136" i="2"/>
  <c r="S136" i="2"/>
  <c r="X135" i="2"/>
  <c r="W135" i="2"/>
  <c r="AB134" i="2"/>
  <c r="AA134" i="2"/>
  <c r="T134" i="2"/>
  <c r="S134" i="2"/>
  <c r="X133" i="2"/>
  <c r="W133" i="2"/>
  <c r="AB132" i="2"/>
  <c r="AA132" i="2"/>
  <c r="T132" i="2"/>
  <c r="S132" i="2"/>
  <c r="X131" i="2"/>
  <c r="W131" i="2"/>
  <c r="AB130" i="2"/>
  <c r="AA130" i="2"/>
  <c r="T130" i="2"/>
  <c r="S130" i="2"/>
  <c r="X129" i="2"/>
  <c r="W129" i="2"/>
  <c r="AB128" i="2"/>
  <c r="AA128" i="2"/>
  <c r="T128" i="2"/>
  <c r="S128" i="2"/>
  <c r="X127" i="2"/>
  <c r="W127" i="2"/>
  <c r="AB126" i="2"/>
  <c r="AA126" i="2"/>
  <c r="T126" i="2"/>
  <c r="S126" i="2"/>
  <c r="X125" i="2"/>
  <c r="W125" i="2"/>
  <c r="AB124" i="2"/>
  <c r="AA124" i="2"/>
  <c r="T124" i="2"/>
  <c r="S124" i="2"/>
  <c r="X123" i="2"/>
  <c r="W123" i="2"/>
  <c r="AB122" i="2"/>
  <c r="AA122" i="2"/>
  <c r="T122" i="2"/>
  <c r="S122" i="2"/>
  <c r="X121" i="2"/>
  <c r="W121" i="2"/>
  <c r="AB120" i="2"/>
  <c r="AA120" i="2"/>
  <c r="T120" i="2"/>
  <c r="S120" i="2"/>
  <c r="X119" i="2"/>
  <c r="W119" i="2"/>
  <c r="AB118" i="2"/>
  <c r="AA118" i="2"/>
  <c r="T118" i="2"/>
  <c r="S118" i="2"/>
  <c r="X117" i="2"/>
  <c r="W117" i="2"/>
  <c r="AB116" i="2"/>
  <c r="AA116" i="2"/>
  <c r="T116" i="2"/>
  <c r="S116" i="2"/>
  <c r="X115" i="2"/>
  <c r="W115" i="2"/>
  <c r="AB114" i="2"/>
  <c r="AA114" i="2"/>
  <c r="T114" i="2"/>
  <c r="S114" i="2"/>
  <c r="X113" i="2"/>
  <c r="W113" i="2"/>
  <c r="AB112" i="2"/>
  <c r="AA112" i="2"/>
  <c r="T112" i="2"/>
  <c r="S112" i="2"/>
  <c r="X111" i="2"/>
  <c r="W111" i="2"/>
  <c r="AB110" i="2"/>
  <c r="AA110" i="2"/>
  <c r="T110" i="2"/>
  <c r="S110" i="2"/>
  <c r="X109" i="2"/>
  <c r="W109" i="2"/>
  <c r="AB108" i="2"/>
  <c r="AA108" i="2"/>
  <c r="T108" i="2"/>
  <c r="S108" i="2"/>
  <c r="X107" i="2"/>
  <c r="W107" i="2"/>
  <c r="AB106" i="2"/>
  <c r="AA106" i="2"/>
  <c r="T106" i="2"/>
  <c r="S106" i="2"/>
  <c r="X105" i="2"/>
  <c r="W105" i="2"/>
  <c r="AB104" i="2"/>
  <c r="AA104" i="2"/>
  <c r="T104" i="2"/>
  <c r="S104" i="2"/>
  <c r="X103" i="2"/>
  <c r="W103" i="2"/>
  <c r="AB102" i="2"/>
  <c r="AA102" i="2"/>
  <c r="T102" i="2"/>
  <c r="S102" i="2"/>
  <c r="X101" i="2"/>
  <c r="W101" i="2"/>
  <c r="AB100" i="2"/>
  <c r="AA100" i="2"/>
  <c r="T100" i="2"/>
  <c r="S100" i="2"/>
  <c r="X99" i="2"/>
  <c r="W99" i="2"/>
  <c r="AB98" i="2"/>
  <c r="AA98" i="2"/>
  <c r="T98" i="2"/>
  <c r="S98" i="2"/>
  <c r="X97" i="2"/>
  <c r="W97" i="2"/>
  <c r="AB96" i="2"/>
  <c r="AA96" i="2"/>
  <c r="T96" i="2"/>
  <c r="S96" i="2"/>
  <c r="X95" i="2"/>
  <c r="W95" i="2"/>
  <c r="AB94" i="2"/>
  <c r="AA94" i="2"/>
  <c r="T94" i="2"/>
  <c r="S94" i="2"/>
  <c r="X93" i="2"/>
  <c r="W93" i="2"/>
  <c r="AB92" i="2"/>
  <c r="AA92" i="2"/>
  <c r="T92" i="2"/>
  <c r="S92" i="2"/>
  <c r="X91" i="2"/>
  <c r="W91" i="2"/>
  <c r="AB90" i="2"/>
  <c r="AA90" i="2"/>
  <c r="T90" i="2"/>
  <c r="S90" i="2"/>
  <c r="X89" i="2"/>
  <c r="W89" i="2"/>
  <c r="AB88" i="2"/>
  <c r="AA88" i="2"/>
  <c r="T88" i="2"/>
  <c r="S88" i="2"/>
  <c r="X87" i="2"/>
  <c r="W87" i="2"/>
  <c r="AB86" i="2"/>
  <c r="AA86" i="2"/>
  <c r="T86" i="2"/>
  <c r="S86" i="2"/>
  <c r="X85" i="2"/>
  <c r="W85" i="2"/>
  <c r="AB84" i="2"/>
  <c r="AA84" i="2"/>
  <c r="T84" i="2"/>
  <c r="S84" i="2"/>
  <c r="X83" i="2"/>
  <c r="W83" i="2"/>
  <c r="AB82" i="2"/>
  <c r="AA82" i="2"/>
  <c r="T82" i="2"/>
  <c r="S82" i="2"/>
  <c r="X81" i="2"/>
  <c r="W81" i="2"/>
  <c r="AB80" i="2"/>
  <c r="AA80" i="2"/>
  <c r="T80" i="2"/>
  <c r="S80" i="2"/>
  <c r="X79" i="2"/>
  <c r="W79" i="2"/>
  <c r="AB78" i="2"/>
  <c r="AA78" i="2"/>
  <c r="T78" i="2"/>
  <c r="S78" i="2"/>
  <c r="X77" i="2"/>
  <c r="W77" i="2"/>
  <c r="AB76" i="2"/>
  <c r="AA76" i="2"/>
  <c r="T76" i="2"/>
  <c r="S76" i="2"/>
  <c r="X75" i="2"/>
  <c r="W75" i="2"/>
  <c r="AB74" i="2"/>
  <c r="AA74" i="2"/>
  <c r="T74" i="2"/>
  <c r="S74" i="2"/>
  <c r="X73" i="2"/>
  <c r="W73" i="2"/>
  <c r="AB72" i="2"/>
  <c r="AA72" i="2"/>
  <c r="T72" i="2"/>
  <c r="S72" i="2"/>
  <c r="X71" i="2"/>
  <c r="W71" i="2"/>
  <c r="AB70" i="2"/>
  <c r="AA70" i="2"/>
  <c r="T70" i="2"/>
  <c r="S70" i="2"/>
  <c r="X69" i="2"/>
  <c r="W69" i="2"/>
  <c r="AB68" i="2"/>
  <c r="AA68" i="2"/>
  <c r="T68" i="2"/>
  <c r="S68" i="2"/>
  <c r="X67" i="2"/>
  <c r="W67" i="2"/>
  <c r="AB66" i="2"/>
  <c r="AA66" i="2"/>
  <c r="T66" i="2"/>
  <c r="S66" i="2"/>
  <c r="X65" i="2"/>
  <c r="W65" i="2"/>
  <c r="AB64" i="2"/>
  <c r="AA64" i="2"/>
  <c r="T64" i="2"/>
  <c r="S64" i="2"/>
  <c r="X63" i="2"/>
  <c r="W63" i="2"/>
  <c r="AB62" i="2"/>
  <c r="AA62" i="2"/>
  <c r="T62" i="2"/>
  <c r="S62" i="2"/>
  <c r="X61" i="2"/>
  <c r="W61" i="2"/>
  <c r="AB60" i="2"/>
  <c r="AA60" i="2"/>
  <c r="T60" i="2"/>
  <c r="S60" i="2"/>
  <c r="X59" i="2"/>
  <c r="W59" i="2"/>
  <c r="AB58" i="2"/>
  <c r="AA58" i="2"/>
  <c r="T58" i="2"/>
  <c r="S58" i="2"/>
  <c r="X57" i="2"/>
  <c r="W57" i="2"/>
  <c r="AB56" i="2"/>
  <c r="AA56" i="2"/>
  <c r="T56" i="2"/>
  <c r="S56" i="2"/>
  <c r="X55" i="2"/>
  <c r="W55" i="2"/>
  <c r="AB54" i="2"/>
  <c r="AA54" i="2"/>
  <c r="T54" i="2"/>
  <c r="S54" i="2"/>
  <c r="X53" i="2"/>
  <c r="W53" i="2"/>
  <c r="AB52" i="2"/>
  <c r="AA52" i="2"/>
  <c r="T52" i="2"/>
  <c r="S52" i="2"/>
  <c r="X51" i="2"/>
  <c r="W51" i="2"/>
  <c r="AB50" i="2"/>
  <c r="AA50" i="2"/>
  <c r="T50" i="2"/>
  <c r="S50" i="2"/>
  <c r="X49" i="2"/>
  <c r="W49" i="2"/>
  <c r="AB48" i="2"/>
  <c r="AA48" i="2"/>
  <c r="T48" i="2"/>
  <c r="S48" i="2"/>
  <c r="X47" i="2"/>
  <c r="W47" i="2"/>
  <c r="AB46" i="2"/>
  <c r="AA46" i="2"/>
  <c r="T46" i="2"/>
  <c r="S46" i="2"/>
  <c r="X45" i="2"/>
  <c r="W45" i="2"/>
  <c r="AB44" i="2"/>
  <c r="AA44" i="2"/>
  <c r="T44" i="2"/>
  <c r="S44" i="2"/>
  <c r="X43" i="2"/>
  <c r="W43" i="2"/>
  <c r="AB42" i="2"/>
  <c r="AA42" i="2"/>
  <c r="T42" i="2"/>
  <c r="S42" i="2"/>
  <c r="X41" i="2"/>
  <c r="W41" i="2"/>
  <c r="AB40" i="2"/>
  <c r="AA40" i="2"/>
  <c r="T40" i="2"/>
  <c r="S40" i="2"/>
  <c r="X39" i="2"/>
  <c r="W39" i="2"/>
  <c r="AB38" i="2"/>
  <c r="AA38" i="2"/>
  <c r="T38" i="2"/>
  <c r="S38" i="2"/>
  <c r="X37" i="2"/>
  <c r="W37" i="2"/>
  <c r="AB36" i="2"/>
  <c r="AA36" i="2"/>
  <c r="T36" i="2"/>
  <c r="S36" i="2"/>
  <c r="X35" i="2"/>
  <c r="W35" i="2"/>
  <c r="AB34" i="2"/>
  <c r="AA34" i="2"/>
  <c r="T34" i="2"/>
  <c r="S34" i="2"/>
  <c r="X33" i="2"/>
  <c r="W33" i="2"/>
  <c r="AB32" i="2"/>
  <c r="AA32" i="2"/>
  <c r="T32" i="2"/>
  <c r="S32" i="2"/>
  <c r="X31" i="2"/>
  <c r="W31" i="2"/>
  <c r="AB30" i="2"/>
  <c r="AA30" i="2"/>
  <c r="T30" i="2"/>
  <c r="S30" i="2"/>
  <c r="X29" i="2"/>
  <c r="W29" i="2"/>
  <c r="AB28" i="2"/>
  <c r="AA28" i="2"/>
  <c r="T28" i="2"/>
  <c r="S28" i="2"/>
  <c r="X27" i="2"/>
  <c r="W27" i="2"/>
  <c r="AB26" i="2"/>
  <c r="AA26" i="2"/>
  <c r="T26" i="2"/>
  <c r="S26" i="2"/>
  <c r="X25" i="2"/>
  <c r="W25" i="2"/>
  <c r="AB24" i="2"/>
  <c r="AA24" i="2"/>
  <c r="T24" i="2"/>
  <c r="S24" i="2"/>
  <c r="X23" i="2"/>
  <c r="W23" i="2"/>
  <c r="AB22" i="2"/>
  <c r="AA22" i="2"/>
  <c r="T22" i="2"/>
  <c r="S22" i="2"/>
  <c r="X21" i="2"/>
  <c r="W21" i="2"/>
  <c r="AB20" i="2"/>
  <c r="AA20" i="2"/>
  <c r="T20" i="2"/>
  <c r="S20" i="2"/>
  <c r="X19" i="2"/>
  <c r="W19" i="2"/>
  <c r="AB18" i="2"/>
  <c r="AA18" i="2"/>
  <c r="T18" i="2"/>
  <c r="S18" i="2"/>
  <c r="X17" i="2"/>
  <c r="W17" i="2"/>
  <c r="AB16" i="2"/>
  <c r="AA16" i="2"/>
  <c r="T16" i="2"/>
  <c r="S16" i="2"/>
  <c r="X15" i="2"/>
  <c r="W15" i="2"/>
  <c r="AB14" i="2"/>
  <c r="AA14" i="2"/>
  <c r="T14" i="2"/>
  <c r="S14" i="2"/>
  <c r="X13" i="2"/>
  <c r="W13" i="2"/>
  <c r="AB12" i="2"/>
  <c r="AA12" i="2"/>
  <c r="T12" i="2"/>
  <c r="S12" i="2"/>
  <c r="X11" i="2"/>
  <c r="W11" i="2"/>
  <c r="AB10" i="2"/>
  <c r="AA10" i="2"/>
  <c r="T10" i="2"/>
  <c r="S10" i="2"/>
  <c r="X9" i="2"/>
  <c r="W9" i="2"/>
  <c r="AB8" i="2"/>
  <c r="AA8" i="2"/>
  <c r="T8" i="2"/>
  <c r="S8" i="2"/>
  <c r="X7" i="2"/>
  <c r="W7" i="2"/>
  <c r="AB6" i="2"/>
  <c r="AA6" i="2"/>
  <c r="T6" i="2"/>
  <c r="S6" i="2"/>
  <c r="X5" i="2"/>
  <c r="W5" i="2"/>
  <c r="AB4" i="2"/>
  <c r="AA4" i="2"/>
  <c r="T4" i="2"/>
  <c r="S4" i="2"/>
  <c r="X3" i="2"/>
  <c r="W3" i="2"/>
  <c r="R134" i="2"/>
  <c r="Q134" i="2"/>
  <c r="R118" i="2"/>
  <c r="Q118" i="2"/>
  <c r="R102" i="2"/>
  <c r="Q102" i="2"/>
  <c r="R82" i="2"/>
  <c r="Q82" i="2"/>
  <c r="R66" i="2"/>
  <c r="Q66" i="2"/>
  <c r="R54" i="2"/>
  <c r="Q54" i="2"/>
  <c r="R34" i="2"/>
  <c r="Q34" i="2"/>
  <c r="R22" i="2"/>
  <c r="Q22" i="2"/>
  <c r="T2" i="2"/>
  <c r="S2" i="2"/>
  <c r="R141" i="2"/>
  <c r="Q141" i="2"/>
  <c r="R129" i="2"/>
  <c r="Q129" i="2"/>
  <c r="R113" i="2"/>
  <c r="Q113" i="2"/>
  <c r="R101" i="2"/>
  <c r="Q101" i="2"/>
  <c r="R89" i="2"/>
  <c r="Q89" i="2"/>
  <c r="R77" i="2"/>
  <c r="Q77" i="2"/>
  <c r="R65" i="2"/>
  <c r="Q65" i="2"/>
  <c r="R53" i="2"/>
  <c r="Q53" i="2"/>
  <c r="R41" i="2"/>
  <c r="Q41" i="2"/>
  <c r="R29" i="2"/>
  <c r="Q29" i="2"/>
  <c r="R17" i="2"/>
  <c r="Q17" i="2"/>
  <c r="R5" i="2"/>
  <c r="Q5" i="2"/>
  <c r="V145" i="2"/>
  <c r="U145" i="2"/>
  <c r="Z144" i="2"/>
  <c r="Y144" i="2"/>
  <c r="Z142" i="2"/>
  <c r="Y142" i="2"/>
  <c r="AD141" i="2"/>
  <c r="AC141" i="2"/>
  <c r="V141" i="2"/>
  <c r="U141" i="2"/>
  <c r="Z140" i="2"/>
  <c r="Y140" i="2"/>
  <c r="AD139" i="2"/>
  <c r="AC139" i="2"/>
  <c r="V139" i="2"/>
  <c r="U139" i="2"/>
  <c r="Z138" i="2"/>
  <c r="Y138" i="2"/>
  <c r="AD137" i="2"/>
  <c r="AC137" i="2"/>
  <c r="V137" i="2"/>
  <c r="U137" i="2"/>
  <c r="Z136" i="2"/>
  <c r="Y136" i="2"/>
  <c r="AD135" i="2"/>
  <c r="AC135" i="2"/>
  <c r="V135" i="2"/>
  <c r="U135" i="2"/>
  <c r="Z134" i="2"/>
  <c r="Y134" i="2"/>
  <c r="AD133" i="2"/>
  <c r="AC133" i="2"/>
  <c r="V133" i="2"/>
  <c r="U133" i="2"/>
  <c r="Z132" i="2"/>
  <c r="Y132" i="2"/>
  <c r="AD131" i="2"/>
  <c r="AC131" i="2"/>
  <c r="V131" i="2"/>
  <c r="U131" i="2"/>
  <c r="Z130" i="2"/>
  <c r="Y130" i="2"/>
  <c r="AD129" i="2"/>
  <c r="AC129" i="2"/>
  <c r="V129" i="2"/>
  <c r="U129" i="2"/>
  <c r="Z128" i="2"/>
  <c r="Y128" i="2"/>
  <c r="AD127" i="2"/>
  <c r="AC127" i="2"/>
  <c r="V127" i="2"/>
  <c r="U127" i="2"/>
  <c r="Z126" i="2"/>
  <c r="Y126" i="2"/>
  <c r="AD125" i="2"/>
  <c r="AC125" i="2"/>
  <c r="V125" i="2"/>
  <c r="U125" i="2"/>
  <c r="Z124" i="2"/>
  <c r="Y124" i="2"/>
  <c r="AD123" i="2"/>
  <c r="AC123" i="2"/>
  <c r="V123" i="2"/>
  <c r="U123" i="2"/>
  <c r="Z122" i="2"/>
  <c r="Y122" i="2"/>
  <c r="AD121" i="2"/>
  <c r="AC121" i="2"/>
  <c r="V121" i="2"/>
  <c r="U121" i="2"/>
  <c r="Z120" i="2"/>
  <c r="Y120" i="2"/>
  <c r="AD119" i="2"/>
  <c r="AC119" i="2"/>
  <c r="V119" i="2"/>
  <c r="U119" i="2"/>
  <c r="Z118" i="2"/>
  <c r="Y118" i="2"/>
  <c r="AD117" i="2"/>
  <c r="AC117" i="2"/>
  <c r="V117" i="2"/>
  <c r="U117" i="2"/>
  <c r="Z116" i="2"/>
  <c r="Y116" i="2"/>
  <c r="AD115" i="2"/>
  <c r="AC115" i="2"/>
  <c r="V115" i="2"/>
  <c r="U115" i="2"/>
  <c r="Z114" i="2"/>
  <c r="Y114" i="2"/>
  <c r="AD113" i="2"/>
  <c r="AC113" i="2"/>
  <c r="V113" i="2"/>
  <c r="U113" i="2"/>
  <c r="Z112" i="2"/>
  <c r="Y112" i="2"/>
  <c r="AD111" i="2"/>
  <c r="AC111" i="2"/>
  <c r="V111" i="2"/>
  <c r="U111" i="2"/>
  <c r="Z110" i="2"/>
  <c r="Y110" i="2"/>
  <c r="AD109" i="2"/>
  <c r="AC109" i="2"/>
  <c r="V109" i="2"/>
  <c r="U109" i="2"/>
  <c r="Z108" i="2"/>
  <c r="Y108" i="2"/>
  <c r="AD107" i="2"/>
  <c r="AC107" i="2"/>
  <c r="V107" i="2"/>
  <c r="U107" i="2"/>
  <c r="Z106" i="2"/>
  <c r="Y106" i="2"/>
  <c r="AD105" i="2"/>
  <c r="AC105" i="2"/>
  <c r="V105" i="2"/>
  <c r="U105" i="2"/>
  <c r="Z104" i="2"/>
  <c r="Y104" i="2"/>
  <c r="AD103" i="2"/>
  <c r="AC103" i="2"/>
  <c r="V103" i="2"/>
  <c r="U103" i="2"/>
  <c r="Z102" i="2"/>
  <c r="Y102" i="2"/>
  <c r="AD101" i="2"/>
  <c r="AC101" i="2"/>
  <c r="V101" i="2"/>
  <c r="U101" i="2"/>
  <c r="Z100" i="2"/>
  <c r="Y100" i="2"/>
  <c r="AD99" i="2"/>
  <c r="AC99" i="2"/>
  <c r="V99" i="2"/>
  <c r="U99" i="2"/>
  <c r="Z98" i="2"/>
  <c r="Y98" i="2"/>
  <c r="AD97" i="2"/>
  <c r="AC97" i="2"/>
  <c r="V97" i="2"/>
  <c r="U97" i="2"/>
  <c r="Z96" i="2"/>
  <c r="Y96" i="2"/>
  <c r="AD95" i="2"/>
  <c r="AC95" i="2"/>
  <c r="V95" i="2"/>
  <c r="U95" i="2"/>
  <c r="Z94" i="2"/>
  <c r="Y94" i="2"/>
  <c r="AD93" i="2"/>
  <c r="AC93" i="2"/>
  <c r="V93" i="2"/>
  <c r="U93" i="2"/>
  <c r="Z92" i="2"/>
  <c r="Y92" i="2"/>
  <c r="AD91" i="2"/>
  <c r="AC91" i="2"/>
  <c r="V91" i="2"/>
  <c r="U91" i="2"/>
  <c r="Z90" i="2"/>
  <c r="Y90" i="2"/>
  <c r="AD89" i="2"/>
  <c r="AC89" i="2"/>
  <c r="V89" i="2"/>
  <c r="U89" i="2"/>
  <c r="Z88" i="2"/>
  <c r="Y88" i="2"/>
  <c r="AD87" i="2"/>
  <c r="AC87" i="2"/>
  <c r="V87" i="2"/>
  <c r="U87" i="2"/>
  <c r="Z86" i="2"/>
  <c r="Y86" i="2"/>
  <c r="AD85" i="2"/>
  <c r="AC85" i="2"/>
  <c r="V85" i="2"/>
  <c r="U85" i="2"/>
  <c r="Z84" i="2"/>
  <c r="Y84" i="2"/>
  <c r="AD83" i="2"/>
  <c r="AC83" i="2"/>
  <c r="V83" i="2"/>
  <c r="U83" i="2"/>
  <c r="Z82" i="2"/>
  <c r="Y82" i="2"/>
  <c r="AD81" i="2"/>
  <c r="AC81" i="2"/>
  <c r="V81" i="2"/>
  <c r="U81" i="2"/>
  <c r="Z80" i="2"/>
  <c r="Y80" i="2"/>
  <c r="AD79" i="2"/>
  <c r="AC79" i="2"/>
  <c r="V79" i="2"/>
  <c r="U79" i="2"/>
  <c r="Z78" i="2"/>
  <c r="Y78" i="2"/>
  <c r="AD77" i="2"/>
  <c r="AC77" i="2"/>
  <c r="V77" i="2"/>
  <c r="U77" i="2"/>
  <c r="Z76" i="2"/>
  <c r="Y76" i="2"/>
  <c r="AD75" i="2"/>
  <c r="AC75" i="2"/>
  <c r="V75" i="2"/>
  <c r="U75" i="2"/>
  <c r="Z74" i="2"/>
  <c r="Y74" i="2"/>
  <c r="AD73" i="2"/>
  <c r="AC73" i="2"/>
  <c r="V73" i="2"/>
  <c r="U73" i="2"/>
  <c r="Z72" i="2"/>
  <c r="Y72" i="2"/>
  <c r="AD71" i="2"/>
  <c r="AC71" i="2"/>
  <c r="V71" i="2"/>
  <c r="U71" i="2"/>
  <c r="Z70" i="2"/>
  <c r="Y70" i="2"/>
  <c r="AD69" i="2"/>
  <c r="AC69" i="2"/>
  <c r="V69" i="2"/>
  <c r="U69" i="2"/>
  <c r="Z68" i="2"/>
  <c r="Y68" i="2"/>
  <c r="AD67" i="2"/>
  <c r="AC67" i="2"/>
  <c r="V67" i="2"/>
  <c r="U67" i="2"/>
  <c r="Z66" i="2"/>
  <c r="Y66" i="2"/>
  <c r="AD65" i="2"/>
  <c r="AC65" i="2"/>
  <c r="V65" i="2"/>
  <c r="U65" i="2"/>
  <c r="Z64" i="2"/>
  <c r="Y64" i="2"/>
  <c r="AD63" i="2"/>
  <c r="AC63" i="2"/>
  <c r="V63" i="2"/>
  <c r="U63" i="2"/>
  <c r="Z62" i="2"/>
  <c r="Y62" i="2"/>
  <c r="AD61" i="2"/>
  <c r="AC61" i="2"/>
  <c r="V61" i="2"/>
  <c r="U61" i="2"/>
  <c r="Z60" i="2"/>
  <c r="Y60" i="2"/>
  <c r="AD59" i="2"/>
  <c r="AC59" i="2"/>
  <c r="V59" i="2"/>
  <c r="U59" i="2"/>
  <c r="Z58" i="2"/>
  <c r="Y58" i="2"/>
  <c r="AD57" i="2"/>
  <c r="AC57" i="2"/>
  <c r="V57" i="2"/>
  <c r="U57" i="2"/>
  <c r="Z56" i="2"/>
  <c r="Y56" i="2"/>
  <c r="AD55" i="2"/>
  <c r="AC55" i="2"/>
  <c r="V55" i="2"/>
  <c r="U55" i="2"/>
  <c r="Z54" i="2"/>
  <c r="Y54" i="2"/>
  <c r="AD53" i="2"/>
  <c r="AC53" i="2"/>
  <c r="V53" i="2"/>
  <c r="U53" i="2"/>
  <c r="Z52" i="2"/>
  <c r="Y52" i="2"/>
  <c r="AD51" i="2"/>
  <c r="AC51" i="2"/>
  <c r="V51" i="2"/>
  <c r="U51" i="2"/>
  <c r="Z50" i="2"/>
  <c r="Y50" i="2"/>
  <c r="AD49" i="2"/>
  <c r="AC49" i="2"/>
  <c r="V49" i="2"/>
  <c r="U49" i="2"/>
  <c r="Z48" i="2"/>
  <c r="Y48" i="2"/>
  <c r="AD47" i="2"/>
  <c r="AC47" i="2"/>
  <c r="V47" i="2"/>
  <c r="U47" i="2"/>
  <c r="Z46" i="2"/>
  <c r="Y46" i="2"/>
  <c r="AD45" i="2"/>
  <c r="AC45" i="2"/>
  <c r="V45" i="2"/>
  <c r="U45" i="2"/>
  <c r="Z44" i="2"/>
  <c r="Y44" i="2"/>
  <c r="AD43" i="2"/>
  <c r="AC43" i="2"/>
  <c r="V43" i="2"/>
  <c r="U43" i="2"/>
  <c r="Z42" i="2"/>
  <c r="Y42" i="2"/>
  <c r="AD41" i="2"/>
  <c r="AC41" i="2"/>
  <c r="V41" i="2"/>
  <c r="U41" i="2"/>
  <c r="Z40" i="2"/>
  <c r="Y40" i="2"/>
  <c r="AD39" i="2"/>
  <c r="AC39" i="2"/>
  <c r="V39" i="2"/>
  <c r="U39" i="2"/>
  <c r="Z38" i="2"/>
  <c r="Y38" i="2"/>
  <c r="AD37" i="2"/>
  <c r="AC37" i="2"/>
  <c r="V37" i="2"/>
  <c r="U37" i="2"/>
  <c r="Z36" i="2"/>
  <c r="Y36" i="2"/>
  <c r="AD35" i="2"/>
  <c r="AC35" i="2"/>
  <c r="V35" i="2"/>
  <c r="U35" i="2"/>
  <c r="Z34" i="2"/>
  <c r="Y34" i="2"/>
  <c r="AD33" i="2"/>
  <c r="AC33" i="2"/>
  <c r="V33" i="2"/>
  <c r="U33" i="2"/>
  <c r="Z32" i="2"/>
  <c r="Y32" i="2"/>
  <c r="AD31" i="2"/>
  <c r="AC31" i="2"/>
  <c r="V31" i="2"/>
  <c r="U31" i="2"/>
  <c r="Z30" i="2"/>
  <c r="Y30" i="2"/>
  <c r="AD29" i="2"/>
  <c r="AC29" i="2"/>
  <c r="V29" i="2"/>
  <c r="U29" i="2"/>
  <c r="Z28" i="2"/>
  <c r="Y28" i="2"/>
  <c r="AD27" i="2"/>
  <c r="AC27" i="2"/>
  <c r="V27" i="2"/>
  <c r="U27" i="2"/>
  <c r="Z26" i="2"/>
  <c r="Y26" i="2"/>
  <c r="AD25" i="2"/>
  <c r="AC25" i="2"/>
  <c r="V25" i="2"/>
  <c r="U25" i="2"/>
  <c r="Z24" i="2"/>
  <c r="Y24" i="2"/>
  <c r="AD23" i="2"/>
  <c r="AC23" i="2"/>
  <c r="V23" i="2"/>
  <c r="U23" i="2"/>
  <c r="Z22" i="2"/>
  <c r="Y22" i="2"/>
  <c r="AD21" i="2"/>
  <c r="AC21" i="2"/>
  <c r="V21" i="2"/>
  <c r="U21" i="2"/>
  <c r="Z20" i="2"/>
  <c r="Y20" i="2"/>
  <c r="AD19" i="2"/>
  <c r="AC19" i="2"/>
  <c r="V19" i="2"/>
  <c r="U19" i="2"/>
  <c r="Z18" i="2"/>
  <c r="Y18" i="2"/>
  <c r="AD17" i="2"/>
  <c r="AC17" i="2"/>
  <c r="V17" i="2"/>
  <c r="U17" i="2"/>
  <c r="Z16" i="2"/>
  <c r="Y16" i="2"/>
  <c r="AD15" i="2"/>
  <c r="AC15" i="2"/>
  <c r="V15" i="2"/>
  <c r="U15" i="2"/>
  <c r="Z14" i="2"/>
  <c r="Y14" i="2"/>
  <c r="AD13" i="2"/>
  <c r="AC13" i="2"/>
  <c r="V13" i="2"/>
  <c r="U13" i="2"/>
  <c r="Z12" i="2"/>
  <c r="Y12" i="2"/>
  <c r="AD11" i="2"/>
  <c r="AC11" i="2"/>
  <c r="V11" i="2"/>
  <c r="U11" i="2"/>
  <c r="Z10" i="2"/>
  <c r="Y10" i="2"/>
  <c r="AD9" i="2"/>
  <c r="AC9" i="2"/>
  <c r="V9" i="2"/>
  <c r="U9" i="2"/>
  <c r="Z8" i="2"/>
  <c r="Y8" i="2"/>
  <c r="AD7" i="2"/>
  <c r="AC7" i="2"/>
  <c r="V7" i="2"/>
  <c r="U7" i="2"/>
  <c r="Z6" i="2"/>
  <c r="Y6" i="2"/>
  <c r="AD5" i="2"/>
  <c r="AC5" i="2"/>
  <c r="V5" i="2"/>
  <c r="U5" i="2"/>
  <c r="Z4" i="2"/>
  <c r="Y4" i="2"/>
  <c r="AD3" i="2"/>
  <c r="AC3" i="2"/>
  <c r="V3" i="2"/>
  <c r="U3" i="2"/>
</calcChain>
</file>

<file path=xl/sharedStrings.xml><?xml version="1.0" encoding="utf-8"?>
<sst xmlns="http://schemas.openxmlformats.org/spreadsheetml/2006/main" count="1315" uniqueCount="343">
  <si>
    <t>VPN</t>
  </si>
  <si>
    <t>Date</t>
  </si>
  <si>
    <t>Condition</t>
  </si>
  <si>
    <t>Sex</t>
  </si>
  <si>
    <t>Snack_UG</t>
  </si>
  <si>
    <t>Snack_G</t>
  </si>
  <si>
    <t>PANAS1_1</t>
  </si>
  <si>
    <t>PANAS1_2</t>
  </si>
  <si>
    <t>PANAS1_3</t>
  </si>
  <si>
    <t>PANAS1_4</t>
  </si>
  <si>
    <t>PANAS1_5</t>
  </si>
  <si>
    <t>PANAS1_6</t>
  </si>
  <si>
    <t>PANAS1_7</t>
  </si>
  <si>
    <t>PANAS1_8</t>
  </si>
  <si>
    <t>PANAS1_9</t>
  </si>
  <si>
    <t>PANAS1_10</t>
  </si>
  <si>
    <t>PANAS1_11</t>
  </si>
  <si>
    <t>PANAS1_12</t>
  </si>
  <si>
    <t>PANAS1_13</t>
  </si>
  <si>
    <t>PANAS1_14</t>
  </si>
  <si>
    <t>PANAS1_15</t>
  </si>
  <si>
    <t>PANAS1_16</t>
  </si>
  <si>
    <t>PANAS1_17</t>
  </si>
  <si>
    <t>PANAS1_18</t>
  </si>
  <si>
    <t>PANAS1_19</t>
  </si>
  <si>
    <t>PANAS1_20</t>
  </si>
  <si>
    <t>VAS1_1</t>
  </si>
  <si>
    <t>VAS1_2</t>
  </si>
  <si>
    <t>VAS1_3</t>
  </si>
  <si>
    <t>VAS1_4</t>
  </si>
  <si>
    <t>PANAS2_1</t>
  </si>
  <si>
    <t>PANAS2_2</t>
  </si>
  <si>
    <t>PANAS2_3</t>
  </si>
  <si>
    <t>PANAS2_4</t>
  </si>
  <si>
    <t>PANAS2_5</t>
  </si>
  <si>
    <t>PANAS2_6</t>
  </si>
  <si>
    <t>PANAS2_7</t>
  </si>
  <si>
    <t>PANAS2_8</t>
  </si>
  <si>
    <t>PANAS2_9</t>
  </si>
  <si>
    <t>PANAS2_10</t>
  </si>
  <si>
    <t>PANAS2_11</t>
  </si>
  <si>
    <t>PANAS2_12</t>
  </si>
  <si>
    <t>PANAS2_13</t>
  </si>
  <si>
    <t>PANAS2_14</t>
  </si>
  <si>
    <t>PANAS2_15</t>
  </si>
  <si>
    <t>PANAS2_16</t>
  </si>
  <si>
    <t>PANAS2_17</t>
  </si>
  <si>
    <t>PANAS2_18</t>
  </si>
  <si>
    <t>PANAS2_19</t>
  </si>
  <si>
    <t>PANAS2_20</t>
  </si>
  <si>
    <t>VAS2_1</t>
  </si>
  <si>
    <t>VAS2_2</t>
  </si>
  <si>
    <t>VAS2_3</t>
  </si>
  <si>
    <t>VAS2_4</t>
  </si>
  <si>
    <t>PANAS3_1</t>
  </si>
  <si>
    <t>PANAS3_2</t>
  </si>
  <si>
    <t>PANAS3_3</t>
  </si>
  <si>
    <t>PANAS3_4</t>
  </si>
  <si>
    <t>PANAS3_5</t>
  </si>
  <si>
    <t>PANAS3_6</t>
  </si>
  <si>
    <t>PANAS3_7</t>
  </si>
  <si>
    <t>PANAS3_8</t>
  </si>
  <si>
    <t>PANAS3_9</t>
  </si>
  <si>
    <t>PANAS3_10</t>
  </si>
  <si>
    <t>PANAS3_11</t>
  </si>
  <si>
    <t>PANAS3_12</t>
  </si>
  <si>
    <t>PANAS3_13</t>
  </si>
  <si>
    <t>PANAS3_14</t>
  </si>
  <si>
    <t>PANAS3_15</t>
  </si>
  <si>
    <t>PANAS3_16</t>
  </si>
  <si>
    <t>PANAS3_17</t>
  </si>
  <si>
    <t>PANAS3_18</t>
  </si>
  <si>
    <t>PANAS3_19</t>
  </si>
  <si>
    <t>PANAS3_20</t>
  </si>
  <si>
    <t>VAS3_1</t>
  </si>
  <si>
    <t>VAS3_2</t>
  </si>
  <si>
    <t>VAS3_3</t>
  </si>
  <si>
    <t>VAS3_4</t>
  </si>
  <si>
    <t>PANAS4_1</t>
  </si>
  <si>
    <t>PANAS4_2</t>
  </si>
  <si>
    <t>PANAS4_3</t>
  </si>
  <si>
    <t>PANAS4_4</t>
  </si>
  <si>
    <t>PANAS4_5</t>
  </si>
  <si>
    <t>PANAS4_6</t>
  </si>
  <si>
    <t>PANAS4_7</t>
  </si>
  <si>
    <t>PANAS4_8</t>
  </si>
  <si>
    <t>PANAS4_9</t>
  </si>
  <si>
    <t>PANAS4_10</t>
  </si>
  <si>
    <t>PANAS4_11</t>
  </si>
  <si>
    <t>PANAS4_12</t>
  </si>
  <si>
    <t>PANAS4_13</t>
  </si>
  <si>
    <t>PANAS4_14</t>
  </si>
  <si>
    <t>PANAS4_15</t>
  </si>
  <si>
    <t>PANAS4_16</t>
  </si>
  <si>
    <t>PANAS4_17</t>
  </si>
  <si>
    <t>PANAS4_18</t>
  </si>
  <si>
    <t>PANAS4_19</t>
  </si>
  <si>
    <t>PANAS4_20</t>
  </si>
  <si>
    <t>VAS4_1</t>
  </si>
  <si>
    <t>VAS4_2</t>
  </si>
  <si>
    <t>VAS4_3</t>
  </si>
  <si>
    <t>VAS4_4</t>
  </si>
  <si>
    <t>PANAS5_1</t>
  </si>
  <si>
    <t>PANAS5_2</t>
  </si>
  <si>
    <t>PANAS5_3</t>
  </si>
  <si>
    <t>PANAS5_4</t>
  </si>
  <si>
    <t>PANAS5_5</t>
  </si>
  <si>
    <t>PANAS5_6</t>
  </si>
  <si>
    <t>PANAS5_7</t>
  </si>
  <si>
    <t>PANAS5_8</t>
  </si>
  <si>
    <t>PANAS5_9</t>
  </si>
  <si>
    <t>PANAS5_10</t>
  </si>
  <si>
    <t>PANAS5_11</t>
  </si>
  <si>
    <t>PANAS5_12</t>
  </si>
  <si>
    <t>PANAS5_13</t>
  </si>
  <si>
    <t>PANAS5_14</t>
  </si>
  <si>
    <t>PANAS5_15</t>
  </si>
  <si>
    <t>PANAS5_16</t>
  </si>
  <si>
    <t>PANAS5_17</t>
  </si>
  <si>
    <t>PANAS5_18</t>
  </si>
  <si>
    <t>PANAS5_19</t>
  </si>
  <si>
    <t>PANAS5_20</t>
  </si>
  <si>
    <t>VAS5_1</t>
  </si>
  <si>
    <t>VAS5_2</t>
  </si>
  <si>
    <t>VAS5_3</t>
  </si>
  <si>
    <t>VAS5_4</t>
  </si>
  <si>
    <t>PANAS6_1</t>
  </si>
  <si>
    <t>PANAS6_2</t>
  </si>
  <si>
    <t>PANAS6_3</t>
  </si>
  <si>
    <t>PANAS6_4</t>
  </si>
  <si>
    <t>PANAS6_5</t>
  </si>
  <si>
    <t>PANAS6_6</t>
  </si>
  <si>
    <t>PANAS6_7</t>
  </si>
  <si>
    <t>PANAS6_8</t>
  </si>
  <si>
    <t>PANAS6_9</t>
  </si>
  <si>
    <t>PANAS6_10</t>
  </si>
  <si>
    <t>PANAS6_11</t>
  </si>
  <si>
    <t>PANAS6_12</t>
  </si>
  <si>
    <t>PANAS6_13</t>
  </si>
  <si>
    <t>PANAS6_14</t>
  </si>
  <si>
    <t>PANAS6_15</t>
  </si>
  <si>
    <t>PANAS6_16</t>
  </si>
  <si>
    <t>PANAS6_17</t>
  </si>
  <si>
    <t>PANAS6_18</t>
  </si>
  <si>
    <t>PANAS6_19</t>
  </si>
  <si>
    <t>PANAS6_20</t>
  </si>
  <si>
    <t>VAS6_1</t>
  </si>
  <si>
    <t>VAS6_2</t>
  </si>
  <si>
    <t>VAS6_3</t>
  </si>
  <si>
    <t>VAS6_4</t>
  </si>
  <si>
    <t>MWT.B_1</t>
  </si>
  <si>
    <t>MWT.B_2</t>
  </si>
  <si>
    <t>MWT.B_3</t>
  </si>
  <si>
    <t>MWT.B_4</t>
  </si>
  <si>
    <t>MWT.B_5</t>
  </si>
  <si>
    <t>MWT.B_6</t>
  </si>
  <si>
    <t>MWT.B_7</t>
  </si>
  <si>
    <t>MWT.B_8</t>
  </si>
  <si>
    <t>MWT.B_9</t>
  </si>
  <si>
    <t>MWT.B_10</t>
  </si>
  <si>
    <t>MWT.B_11</t>
  </si>
  <si>
    <t>MWT.B_12</t>
  </si>
  <si>
    <t>MWT.B_13</t>
  </si>
  <si>
    <t>MWT.B_14</t>
  </si>
  <si>
    <t>MWT.B_15</t>
  </si>
  <si>
    <t>MWT.B_16</t>
  </si>
  <si>
    <t>MWT.B_17</t>
  </si>
  <si>
    <t>MWT.B_18</t>
  </si>
  <si>
    <t>MWT.B_19</t>
  </si>
  <si>
    <t>MWT.B_20</t>
  </si>
  <si>
    <t>MWT.B_21</t>
  </si>
  <si>
    <t>MWT.B_22</t>
  </si>
  <si>
    <t>MWT.B_23</t>
  </si>
  <si>
    <t>MWT.B_24</t>
  </si>
  <si>
    <t>MWT.B_25</t>
  </si>
  <si>
    <t>MWT.B_26</t>
  </si>
  <si>
    <t>MWT.B_27</t>
  </si>
  <si>
    <t>MWT.B_28</t>
  </si>
  <si>
    <t>MWT.B_29</t>
  </si>
  <si>
    <t>MWT.B_30</t>
  </si>
  <si>
    <t>MWT.B_31</t>
  </si>
  <si>
    <t>MWT.B_32</t>
  </si>
  <si>
    <t>MWT.B_33</t>
  </si>
  <si>
    <t>MWT.B_34</t>
  </si>
  <si>
    <t>MWT.B_35</t>
  </si>
  <si>
    <t>MWT.B_36</t>
  </si>
  <si>
    <t>MWT.B_37</t>
  </si>
  <si>
    <t>Subj_Influence_Snacks</t>
  </si>
  <si>
    <t>Age</t>
  </si>
  <si>
    <t>Education</t>
  </si>
  <si>
    <t>Wakeup_Time</t>
  </si>
  <si>
    <t>HR_Baseline_Average</t>
  </si>
  <si>
    <t>HR_TSST_Average</t>
  </si>
  <si>
    <t>Stress</t>
  </si>
  <si>
    <t>Female</t>
  </si>
  <si>
    <t>Kinderriegel</t>
  </si>
  <si>
    <t>Paprika</t>
  </si>
  <si>
    <t>Abitur</t>
  </si>
  <si>
    <t>Control</t>
  </si>
  <si>
    <t>Male</t>
  </si>
  <si>
    <t>Grapes</t>
  </si>
  <si>
    <t>Knoppers</t>
  </si>
  <si>
    <t>Orange</t>
  </si>
  <si>
    <t>Banana</t>
  </si>
  <si>
    <t>Duplo</t>
  </si>
  <si>
    <t>Carrots</t>
  </si>
  <si>
    <t>B.Sc.</t>
  </si>
  <si>
    <t>Tomatoes</t>
  </si>
  <si>
    <t>Bachelor</t>
  </si>
  <si>
    <t>Hochschulabschluss</t>
  </si>
  <si>
    <t>Realschulabschluss</t>
  </si>
  <si>
    <t>M.Sc.</t>
  </si>
  <si>
    <t>B.A.</t>
  </si>
  <si>
    <t>Mars</t>
  </si>
  <si>
    <t>1. Staatsexamen</t>
  </si>
  <si>
    <t>Master</t>
  </si>
  <si>
    <t>Staatsexamen</t>
  </si>
  <si>
    <t>Oreos</t>
  </si>
  <si>
    <t>Raffaelo</t>
  </si>
  <si>
    <t>Magister</t>
  </si>
  <si>
    <t>Magistra Artium</t>
  </si>
  <si>
    <t>Fachhochschulreife</t>
  </si>
  <si>
    <t>Hanuta</t>
  </si>
  <si>
    <t>Ausbildung</t>
  </si>
  <si>
    <t>Abitur, Ausbildung</t>
  </si>
  <si>
    <t>Uni</t>
  </si>
  <si>
    <t>Studium</t>
  </si>
  <si>
    <t>Pringles</t>
  </si>
  <si>
    <t>Rittersport</t>
  </si>
  <si>
    <t>Bachelor of Science</t>
  </si>
  <si>
    <t>Salivette1</t>
  </si>
  <si>
    <t>Salivette2</t>
  </si>
  <si>
    <t>Salivette3</t>
  </si>
  <si>
    <t>Salivette4</t>
  </si>
  <si>
    <t>Salivette5</t>
  </si>
  <si>
    <t>Salivette8</t>
  </si>
  <si>
    <t>Salivette9</t>
  </si>
  <si>
    <t>SalivetteBatch</t>
  </si>
  <si>
    <t>empty</t>
  </si>
  <si>
    <t>checked</t>
  </si>
  <si>
    <t>Batch</t>
  </si>
  <si>
    <t>Salivette</t>
  </si>
  <si>
    <t>Cortisol</t>
  </si>
  <si>
    <t>NoteC</t>
  </si>
  <si>
    <t>Amylase</t>
  </si>
  <si>
    <t>NoteA</t>
  </si>
  <si>
    <t>missing</t>
  </si>
  <si>
    <t>not detectable</t>
  </si>
  <si>
    <t xml:space="preserve"> </t>
  </si>
  <si>
    <t>k.</t>
  </si>
  <si>
    <t>CodeSalivette2</t>
  </si>
  <si>
    <t>CodeSalivette1</t>
  </si>
  <si>
    <t>CodeSalivette3</t>
  </si>
  <si>
    <t>CodeSalivette4</t>
  </si>
  <si>
    <t>CodeSalivette5</t>
  </si>
  <si>
    <t>CodeSalivette8</t>
  </si>
  <si>
    <t>CodeSalivette9</t>
  </si>
  <si>
    <t>CodeSalivette</t>
  </si>
  <si>
    <t>Sv1_Cort</t>
  </si>
  <si>
    <t>Sv2_Amylase</t>
  </si>
  <si>
    <t>Sv2_Cort</t>
  </si>
  <si>
    <t>Sv3_Amylase</t>
  </si>
  <si>
    <t>Sv3_Cort</t>
  </si>
  <si>
    <t>Sv4_Amylase</t>
  </si>
  <si>
    <t>Sv4_Cort</t>
  </si>
  <si>
    <t>Sv5_Amylase</t>
  </si>
  <si>
    <t>Sv5_Cort</t>
  </si>
  <si>
    <t>Sv8_Amylase</t>
  </si>
  <si>
    <t>Sv8_Cort</t>
  </si>
  <si>
    <t>Sv9_Amylase</t>
  </si>
  <si>
    <t>Sv9_Cort</t>
  </si>
  <si>
    <t>NA</t>
  </si>
  <si>
    <t>Sv1_Amylase</t>
  </si>
  <si>
    <t>Ausländischer Universitätsabschluss</t>
  </si>
  <si>
    <t>University_Education</t>
  </si>
  <si>
    <t>Master_Sheet_Column</t>
  </si>
  <si>
    <t>Description</t>
  </si>
  <si>
    <t>Participant ID</t>
  </si>
  <si>
    <t>Date of the experimental session</t>
  </si>
  <si>
    <t>Experimental condition (stress, control)</t>
  </si>
  <si>
    <t>Self-reported sex of the participant</t>
  </si>
  <si>
    <t>Snack preselected as sweet/savory snack based on online data</t>
  </si>
  <si>
    <t>Snack preselected as fruit/vegetable snack base on online data</t>
  </si>
  <si>
    <t xml:space="preserve">Numerically coded responses to PANAS items for measurement 1. Items (in this order): Interested (PA), Distressed (NA), Excited (PA), Upset (NA), Strong (PA), Guilty (NA), Scared (NA), Hostile (NA), Enthusiastic (PA), Proud (PA), Irritable (NA), Alert (PA), Ashamed (NA), Inspired (PA), Nervous (NA), Determined (PA), Jittery (NA), Attentive (PA), Active (PA), Afraid (NA). Responses are coded: 1 = not at all, 2 = a little, 3 = moderately, 4 = considerably, 5 = very much. </t>
  </si>
  <si>
    <t>Stressed, Visual Analogue Scale Measurement 1, 0 = not at all, 100 = very much</t>
  </si>
  <si>
    <t>Ashamed, Visual Analogue Scale Measurement 1, 0 = not at all, 100 = very much</t>
  </si>
  <si>
    <t>Insecure, Visual Analogue Scale Measurement 1, 0 = not at all, 100 = very much</t>
  </si>
  <si>
    <t>Self-Secure, Visual Analogue Scale Measurement 1, 0 = not at all, 100 = very much</t>
  </si>
  <si>
    <t>Stressed, Visual Analogue Scale Measurement 2, 0 = not at all, 100 = very much</t>
  </si>
  <si>
    <t>Ashamed, Visual Analogue Scale Measurement 2, 0 = not at all, 100 = very much</t>
  </si>
  <si>
    <t>Insecure, Visual Analogue Scale Measurement 2, 0 = not at all, 100 = very much</t>
  </si>
  <si>
    <t>Self-Secure, Visual Analogue Scale Measurement 2, 0 = not at all, 100 = very much</t>
  </si>
  <si>
    <t>Stressed, Visual Analogue Scale Measurement 3, 0 = not at all, 100 = very much</t>
  </si>
  <si>
    <t>Ashamed, Visual Analogue Scale Measurement 3, 0 = not at all, 100 = very much</t>
  </si>
  <si>
    <t>Insecure, Visual Analogue Scale Measurement 3, 0 = not at all, 100 = very much</t>
  </si>
  <si>
    <t>Self-Secure, Visual Analogue Scale Measurement 3, 0 = not at all, 100 = very much</t>
  </si>
  <si>
    <t>Stressed, Visual Analogue Scale Measurement 4, 0 = not at all, 100 = very much</t>
  </si>
  <si>
    <t>Ashamed, Visual Analogue Scale Measurement 4, 0 = not at all, 100 = very much</t>
  </si>
  <si>
    <t>Insecure, Visual Analogue Scale Measurement 4, 0 = not at all, 100 = very much</t>
  </si>
  <si>
    <t>Self-Secure, Visual Analogue Scale Measurement 4, 0 = not at all, 100 = very much</t>
  </si>
  <si>
    <t>Stressed, Visual Analogue Scale Measurement 5, 0 = not at all, 100 = very much</t>
  </si>
  <si>
    <t>Ashamed, Visual Analogue Scale Measurement 5, 0 = not at all, 100 = very much</t>
  </si>
  <si>
    <t>Insecure, Visual Analogue Scale Measurement 5, 0 = not at all, 100 = very much</t>
  </si>
  <si>
    <t>Self-Secure, Visual Analogue Scale Measurement 5, 0 = not at all, 100 = very much</t>
  </si>
  <si>
    <t>Stressed, Visual Analogue Scale Measurement 6, 0 = not at all, 100 = very much</t>
  </si>
  <si>
    <t>Ashamed, Visual Analogue Scale Measurement 6, 0 = not at all, 100 = very much</t>
  </si>
  <si>
    <t>Insecure, Visual Analogue Scale Measurement 6, 0 = not at all, 100 = very much</t>
  </si>
  <si>
    <t>Self-Secure, Visual Analogue Scale Measurement 6, 0 = not at all, 100 = very much</t>
  </si>
  <si>
    <t xml:space="preserve">Numerically coded responses to PANAS items for measurement 2. Items (in this order): Interested (PA), Distressed (NA), Excited (PA), Upset (NA), Strong (PA), Guilty (NA), Scared (NA), Hostile (NA), Enthusiastic (PA), Proud (PA), Irritable (NA), Alert (PA), Ashamed (NA), Inspired (PA), Nervous (NA), Determined (PA), Jittery (NA), Attentive (PA), Active (PA), Afraid (NA). Responses are coded: 1 = not at all, 2 = a little, 3 = moderately, 4 = considerably, 5 = very much. </t>
  </si>
  <si>
    <t xml:space="preserve">Numerically coded responses to PANAS items for measurement 3. Items (in this order): Interested (PA), Distressed (NA), Excited (PA), Upset (NA), Strong (PA), Guilty (NA), Scared (NA), Hostile (NA), Enthusiastic (PA), Proud (PA), Irritable (NA), Alert (PA), Ashamed (NA), Inspired (PA), Nervous (NA), Determined (PA), Jittery (NA), Attentive (PA), Active (PA), Afraid (NA). Responses are coded: 1 = not at all, 2 = a little, 3 = moderately, 4 = considerably, 5 = very much. </t>
  </si>
  <si>
    <t xml:space="preserve">Numerically coded responses to PANAS items for measurement 4. Items (in this order): Interested (PA), Distressed (NA), Excited (PA), Upset (NA), Strong (PA), Guilty (NA), Scared (NA), Hostile (NA), Enthusiastic (PA), Proud (PA), Irritable (NA), Alert (PA), Ashamed (NA), Inspired (PA), Nervous (NA), Determined (PA), Jittery (NA), Attentive (PA), Active (PA), Afraid (NA). Responses are coded: 1 = not at all, 2 = a little, 3 = moderately, 4 = considerably, 5 = very much. 
</t>
  </si>
  <si>
    <t xml:space="preserve">Numerically coded responses to PANAS items for measurement 5. Items (in this order): Interested (PA), Distressed (NA), Excited (PA), Upset (NA), Strong (PA), Guilty (NA), Scared (NA), Hostile (NA), Enthusiastic (PA), Proud (PA), Irritable (NA), Alert (PA), Ashamed (NA), Inspired (PA), Nervous (NA), Determined (PA), Jittery (NA), Attentive (PA), Active (PA), Afraid (NA). Responses are coded: 1 = not at all, 2 = a little, 3 = moderately, 4 = considerably, 5 = very much. </t>
  </si>
  <si>
    <t xml:space="preserve">Numerically coded responses to PANAS items for measurement 6. Items (in this order): Interested (PA), Distressed (NA), Excited (PA), Upset (NA), Strong (PA), Guilty (NA), Scared (NA), Hostile (NA), Enthusiastic (PA), Proud (PA), Irritable (NA), Alert (PA), Ashamed (NA), Inspired (PA), Nervous (NA), Determined (PA), Jittery (NA), Attentive (PA), Active (PA), Afraid (NA). Responses are coded: 1 = not at all, 2 = a little, 3 = moderately, 4 = considerably, 5 = very much. </t>
  </si>
  <si>
    <t>Did the TSST / Control procedure subjectively affect food choices? 0 = No, 1 = Yes</t>
  </si>
  <si>
    <t>Self-report age of the participant</t>
  </si>
  <si>
    <t>Self-reported highest educational degree of the participant</t>
  </si>
  <si>
    <t>University degree? 0 = No, 1 = Yes, manually coded from "Education"</t>
  </si>
  <si>
    <t>Self-reported wakeup time on the day of the experimental session</t>
  </si>
  <si>
    <t>Average HR during the baseline measurement</t>
  </si>
  <si>
    <t>Average HR during the TSST/control procedure</t>
  </si>
  <si>
    <t>Measurement 1, Amylase in U/ml</t>
  </si>
  <si>
    <t>Measurement 2, Amylase in U/ml</t>
  </si>
  <si>
    <t>Measurement 3, Amylase in U/ml</t>
  </si>
  <si>
    <t>Measurement 4, Amylase in U/ml</t>
  </si>
  <si>
    <t>Measurement 5, Amylase in U/ml</t>
  </si>
  <si>
    <t>Measurement 6, Amylase in U/ml</t>
  </si>
  <si>
    <t>Measurement 7, Amylase in U/ml</t>
  </si>
  <si>
    <t>Measurement 1, Cortisol in nmol/l</t>
  </si>
  <si>
    <t>Measurement 2, Cortisol in nmol/l</t>
  </si>
  <si>
    <t>Measurement 3, Cortisol in nmol/l</t>
  </si>
  <si>
    <t>Measurement 4, Cortisol in nmol/l</t>
  </si>
  <si>
    <t>Measurement 5, Cortisol in nmol/l</t>
  </si>
  <si>
    <t>Measurement 6, Cortisol in nmol/l</t>
  </si>
  <si>
    <t>Measurement 7, Cortisol in nmol/l</t>
  </si>
  <si>
    <t>German multiple-choice vocabulary test, numerically code as the item number selected in a give trial. The correct answer per trial was: 3,1,2,3,4,5,4,5,4,3,4,3,3,2,1,1,5,5,1,2,4,2,2,1,4,3,3,5,5,1,3,2,4,5,1,3,2</t>
  </si>
  <si>
    <t>SDS_10</t>
  </si>
  <si>
    <t>dupl1_SDS_11</t>
  </si>
  <si>
    <t>dupl1_SDS_12</t>
  </si>
  <si>
    <t>dupl1_SDS_13</t>
  </si>
  <si>
    <t>dupl1_SDS_14</t>
  </si>
  <si>
    <t>dupl1_SDS_15</t>
  </si>
  <si>
    <t>dupl1_SDS_16</t>
  </si>
  <si>
    <t>Küsschen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</si>
</sst>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6" fontId="0" fillId="0" borderId="0" xfId="0" applyNumberFormat="1"/>
    <xf numFmtId="20" fontId="0" fillId="0" borderId="0" xfId="0" applyNumberFormat="1"/>
    <xf numFmtId="0" fontId="18" fillId="0" borderId="0" xfId="0" applyFont="1"/>
    <xf numFmtId="0" fontId="16" fillId="0" borderId="10" xfId="0" applyFont="1" applyBorder="1"/>
    <xf numFmtId="0" fontId="0" fillId="0" borderId="0" xfId="0" applyFill="1"/>
    <xf numFmtId="0" fontId="0" fillId="0" borderId="0" xfId="0" applyFont="1"/>
    <xf numFmtId="0" fontId="16" fillId="0" borderId="0" xfId="0" applyFont="1" applyAlignment="1">
      <alignment horizontal="left"/>
    </xf>
    <xf numFmtId="14" fontId="0" fillId="0" borderId="0" xfId="0" applyNumberFormat="1" applyAlignment="1">
      <alignment horizontal="left"/>
    </xf>
    <xf numFmtId="0" fontId="0" fillId="0" borderId="0" xfId="0" applyAlignment="1">
      <alignment horizontal="left"/>
    </xf>
    <xf numFmtId="0" fontId="16" fillId="0" borderId="0" xfId="0" applyFont="1" applyFill="1" applyAlignment="1">
      <alignment horizontal="left"/>
    </xf>
    <xf numFmtId="0" fontId="0" fillId="0" borderId="0" xfId="0" applyAlignment="1">
      <alignment vertical="top"/>
    </xf>
    <xf numFmtId="0" fontId="18"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18" fillId="0" borderId="0" xfId="0" applyFont="1" applyAlignment="1">
      <alignmen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Z145"/>
  <sheetViews>
    <sheetView tabSelected="1" topLeftCell="A59" zoomScale="118" zoomScaleNormal="118" workbookViewId="0">
      <selection activeCell="E20" sqref="E20"/>
    </sheetView>
  </sheetViews>
  <sheetFormatPr baseColWidth="10" defaultRowHeight="16" x14ac:dyDescent="0.2"/>
  <cols>
    <col min="191" max="191" width="38.5" bestFit="1" customWidth="1"/>
  </cols>
  <sheetData>
    <row r="1" spans="1:20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274</v>
      </c>
      <c r="GJ1" t="s">
        <v>190</v>
      </c>
      <c r="GK1" t="s">
        <v>191</v>
      </c>
      <c r="GL1" t="s">
        <v>192</v>
      </c>
      <c r="GM1" t="s">
        <v>272</v>
      </c>
      <c r="GN1" t="s">
        <v>258</v>
      </c>
      <c r="GO1" t="s">
        <v>259</v>
      </c>
      <c r="GP1" t="s">
        <v>260</v>
      </c>
      <c r="GQ1" t="s">
        <v>261</v>
      </c>
      <c r="GR1" t="s">
        <v>262</v>
      </c>
      <c r="GS1" t="s">
        <v>263</v>
      </c>
      <c r="GT1" t="s">
        <v>264</v>
      </c>
      <c r="GU1" t="s">
        <v>265</v>
      </c>
      <c r="GV1" t="s">
        <v>266</v>
      </c>
      <c r="GW1" t="s">
        <v>267</v>
      </c>
      <c r="GX1" t="s">
        <v>268</v>
      </c>
      <c r="GY1" t="s">
        <v>269</v>
      </c>
      <c r="GZ1" t="s">
        <v>270</v>
      </c>
    </row>
    <row r="2" spans="1:208" x14ac:dyDescent="0.2">
      <c r="A2">
        <v>101</v>
      </c>
      <c r="B2" s="1">
        <v>43854</v>
      </c>
      <c r="C2" t="s">
        <v>193</v>
      </c>
      <c r="D2" t="s">
        <v>194</v>
      </c>
      <c r="E2" t="s">
        <v>195</v>
      </c>
      <c r="F2" t="s">
        <v>196</v>
      </c>
      <c r="G2">
        <v>3</v>
      </c>
      <c r="H2">
        <v>1</v>
      </c>
      <c r="I2">
        <v>2</v>
      </c>
      <c r="J2">
        <v>1</v>
      </c>
      <c r="K2">
        <v>4</v>
      </c>
      <c r="L2">
        <v>1</v>
      </c>
      <c r="M2">
        <v>1</v>
      </c>
      <c r="N2">
        <v>1</v>
      </c>
      <c r="O2">
        <v>2</v>
      </c>
      <c r="P2">
        <v>3</v>
      </c>
      <c r="Q2">
        <v>1</v>
      </c>
      <c r="R2">
        <v>4</v>
      </c>
      <c r="S2">
        <v>1</v>
      </c>
      <c r="T2">
        <v>3</v>
      </c>
      <c r="U2">
        <v>1</v>
      </c>
      <c r="V2">
        <v>4</v>
      </c>
      <c r="W2">
        <v>5</v>
      </c>
      <c r="X2">
        <v>1</v>
      </c>
      <c r="Y2">
        <v>4</v>
      </c>
      <c r="Z2">
        <v>1</v>
      </c>
      <c r="AA2">
        <v>35</v>
      </c>
      <c r="AB2">
        <v>5</v>
      </c>
      <c r="AC2">
        <v>0</v>
      </c>
      <c r="AD2">
        <v>84</v>
      </c>
      <c r="AE2">
        <v>2</v>
      </c>
      <c r="AF2">
        <v>1</v>
      </c>
      <c r="AG2">
        <v>2</v>
      </c>
      <c r="AH2">
        <v>1</v>
      </c>
      <c r="AI2">
        <v>4</v>
      </c>
      <c r="AJ2">
        <v>1</v>
      </c>
      <c r="AK2">
        <v>1</v>
      </c>
      <c r="AL2">
        <v>1</v>
      </c>
      <c r="AM2">
        <v>2</v>
      </c>
      <c r="AN2">
        <v>4</v>
      </c>
      <c r="AO2">
        <v>1</v>
      </c>
      <c r="AP2">
        <v>4</v>
      </c>
      <c r="AQ2">
        <v>1</v>
      </c>
      <c r="AR2">
        <v>2</v>
      </c>
      <c r="AS2">
        <v>2</v>
      </c>
      <c r="AT2">
        <v>4</v>
      </c>
      <c r="AU2">
        <v>5</v>
      </c>
      <c r="AV2">
        <v>1</v>
      </c>
      <c r="AW2">
        <v>4</v>
      </c>
      <c r="AX2">
        <v>1</v>
      </c>
      <c r="AY2">
        <v>36</v>
      </c>
      <c r="AZ2">
        <v>0</v>
      </c>
      <c r="BA2">
        <v>0</v>
      </c>
      <c r="BB2">
        <v>84</v>
      </c>
      <c r="BC2">
        <v>2</v>
      </c>
      <c r="BD2">
        <v>1</v>
      </c>
      <c r="BE2">
        <v>2</v>
      </c>
      <c r="BF2">
        <v>1</v>
      </c>
      <c r="BG2">
        <v>4</v>
      </c>
      <c r="BH2">
        <v>1</v>
      </c>
      <c r="BI2">
        <v>1</v>
      </c>
      <c r="BJ2">
        <v>1</v>
      </c>
      <c r="BK2">
        <v>2</v>
      </c>
      <c r="BL2">
        <v>4</v>
      </c>
      <c r="BM2">
        <v>1</v>
      </c>
      <c r="BN2">
        <v>4</v>
      </c>
      <c r="BO2">
        <v>1</v>
      </c>
      <c r="BP2">
        <v>2</v>
      </c>
      <c r="BQ2">
        <v>1</v>
      </c>
      <c r="BR2">
        <v>3</v>
      </c>
      <c r="BS2">
        <v>5</v>
      </c>
      <c r="BT2">
        <v>1</v>
      </c>
      <c r="BU2">
        <v>5</v>
      </c>
      <c r="BV2">
        <v>1</v>
      </c>
      <c r="BW2">
        <v>12</v>
      </c>
      <c r="BX2">
        <v>0</v>
      </c>
      <c r="BY2">
        <v>0</v>
      </c>
      <c r="BZ2">
        <v>79</v>
      </c>
      <c r="CA2">
        <v>2</v>
      </c>
      <c r="CB2">
        <v>1</v>
      </c>
      <c r="CC2">
        <v>2</v>
      </c>
      <c r="CD2">
        <v>1</v>
      </c>
      <c r="CE2">
        <v>4</v>
      </c>
      <c r="CF2">
        <v>1</v>
      </c>
      <c r="CG2">
        <v>1</v>
      </c>
      <c r="CH2">
        <v>1</v>
      </c>
      <c r="CI2">
        <v>3</v>
      </c>
      <c r="CJ2">
        <v>4</v>
      </c>
      <c r="CK2">
        <v>1</v>
      </c>
      <c r="CL2">
        <v>5</v>
      </c>
      <c r="CM2">
        <v>1</v>
      </c>
      <c r="CN2">
        <v>2</v>
      </c>
      <c r="CO2">
        <v>2</v>
      </c>
      <c r="CP2">
        <v>4</v>
      </c>
      <c r="CQ2">
        <v>5</v>
      </c>
      <c r="CR2">
        <v>1</v>
      </c>
      <c r="CS2">
        <v>5</v>
      </c>
      <c r="CT2">
        <v>1</v>
      </c>
      <c r="CU2">
        <v>5</v>
      </c>
      <c r="CV2">
        <v>0</v>
      </c>
      <c r="CW2">
        <v>0</v>
      </c>
      <c r="CX2">
        <v>70</v>
      </c>
      <c r="CY2">
        <v>1</v>
      </c>
      <c r="CZ2">
        <v>1</v>
      </c>
      <c r="DA2">
        <v>1</v>
      </c>
      <c r="DB2">
        <v>2</v>
      </c>
      <c r="DC2">
        <v>3</v>
      </c>
      <c r="DD2">
        <v>1</v>
      </c>
      <c r="DE2">
        <v>1</v>
      </c>
      <c r="DF2">
        <v>1</v>
      </c>
      <c r="DG2">
        <v>1</v>
      </c>
      <c r="DH2">
        <v>3</v>
      </c>
      <c r="DI2">
        <v>2</v>
      </c>
      <c r="DJ2">
        <v>1</v>
      </c>
      <c r="DK2">
        <v>1</v>
      </c>
      <c r="DL2">
        <v>1</v>
      </c>
      <c r="DM2">
        <v>1</v>
      </c>
      <c r="DN2">
        <v>2</v>
      </c>
      <c r="DO2">
        <v>1</v>
      </c>
      <c r="DP2">
        <v>1</v>
      </c>
      <c r="DQ2">
        <v>1</v>
      </c>
      <c r="DR2">
        <v>1</v>
      </c>
      <c r="DS2">
        <v>0</v>
      </c>
      <c r="DT2">
        <v>0</v>
      </c>
      <c r="DU2">
        <v>0</v>
      </c>
      <c r="DV2">
        <v>42</v>
      </c>
      <c r="DW2">
        <v>2</v>
      </c>
      <c r="DX2">
        <v>1</v>
      </c>
      <c r="DY2">
        <v>2</v>
      </c>
      <c r="DZ2">
        <v>1</v>
      </c>
      <c r="EA2">
        <v>3</v>
      </c>
      <c r="EB2">
        <v>1</v>
      </c>
      <c r="EC2">
        <v>1</v>
      </c>
      <c r="ED2">
        <v>1</v>
      </c>
      <c r="EE2">
        <v>1</v>
      </c>
      <c r="EF2">
        <v>3</v>
      </c>
      <c r="EG2">
        <v>1</v>
      </c>
      <c r="EH2">
        <v>2</v>
      </c>
      <c r="EI2">
        <v>1</v>
      </c>
      <c r="EJ2">
        <v>2</v>
      </c>
      <c r="EK2">
        <v>1</v>
      </c>
      <c r="EL2">
        <v>1</v>
      </c>
      <c r="EM2">
        <v>2</v>
      </c>
      <c r="EN2">
        <v>1</v>
      </c>
      <c r="EO2">
        <v>1</v>
      </c>
      <c r="EP2">
        <v>1</v>
      </c>
      <c r="EQ2">
        <v>4</v>
      </c>
      <c r="ER2">
        <v>2</v>
      </c>
      <c r="ES2">
        <v>0</v>
      </c>
      <c r="ET2">
        <v>40</v>
      </c>
      <c r="EU2">
        <v>3</v>
      </c>
      <c r="EV2">
        <v>1</v>
      </c>
      <c r="EW2">
        <v>2</v>
      </c>
      <c r="EX2">
        <v>3</v>
      </c>
      <c r="EY2">
        <v>4</v>
      </c>
      <c r="EZ2">
        <v>5</v>
      </c>
      <c r="FA2">
        <v>4</v>
      </c>
      <c r="FB2">
        <v>5</v>
      </c>
      <c r="FC2">
        <v>4</v>
      </c>
      <c r="FD2">
        <v>3</v>
      </c>
      <c r="FE2">
        <v>4</v>
      </c>
      <c r="FF2">
        <v>3</v>
      </c>
      <c r="FG2">
        <v>3</v>
      </c>
      <c r="FH2">
        <v>2</v>
      </c>
      <c r="FI2">
        <v>1</v>
      </c>
      <c r="FJ2">
        <v>1</v>
      </c>
      <c r="FK2">
        <v>5</v>
      </c>
      <c r="FL2">
        <v>5</v>
      </c>
      <c r="FM2">
        <v>1</v>
      </c>
      <c r="FN2">
        <v>2</v>
      </c>
      <c r="FO2">
        <v>4</v>
      </c>
      <c r="FP2">
        <v>2</v>
      </c>
      <c r="FQ2">
        <v>2</v>
      </c>
      <c r="FR2">
        <v>1</v>
      </c>
      <c r="FS2">
        <v>4</v>
      </c>
      <c r="FT2">
        <v>3</v>
      </c>
      <c r="FU2">
        <v>3</v>
      </c>
      <c r="FV2">
        <v>5</v>
      </c>
      <c r="FW2">
        <v>5</v>
      </c>
      <c r="FX2">
        <v>2</v>
      </c>
      <c r="FY2">
        <v>5</v>
      </c>
      <c r="FZ2">
        <v>2</v>
      </c>
      <c r="GA2">
        <v>4</v>
      </c>
      <c r="GB2">
        <v>4</v>
      </c>
      <c r="GC2">
        <v>1</v>
      </c>
      <c r="GD2">
        <v>3</v>
      </c>
      <c r="GE2">
        <v>4</v>
      </c>
      <c r="GF2">
        <v>0</v>
      </c>
      <c r="GG2">
        <v>19</v>
      </c>
      <c r="GH2" t="s">
        <v>197</v>
      </c>
      <c r="GI2">
        <v>0</v>
      </c>
      <c r="GJ2" s="2">
        <v>0.375</v>
      </c>
      <c r="GL2">
        <v>81</v>
      </c>
      <c r="GM2">
        <f>VLOOKUP(A2,Saliva_Sample_Encoding!A:AD, 17)</f>
        <v>24.504193153372995</v>
      </c>
      <c r="GN2">
        <f>VLOOKUP(A2,Saliva_Sample_Encoding!A:AD, 18)</f>
        <v>3.61</v>
      </c>
      <c r="GO2">
        <f>VLOOKUP(A2,Saliva_Sample_Encoding!A:AD, 19)</f>
        <v>15.386353840490019</v>
      </c>
      <c r="GP2">
        <f>VLOOKUP(A2,Saliva_Sample_Encoding!A:AD, 20)</f>
        <v>2.97</v>
      </c>
      <c r="GQ2">
        <f>VLOOKUP(A2,Saliva_Sample_Encoding!A:AD, 21)</f>
        <v>72.942714503063812</v>
      </c>
      <c r="GR2">
        <f>VLOOKUP(A2,Saliva_Sample_Encoding!A:AD, 22)</f>
        <v>3.09</v>
      </c>
      <c r="GS2">
        <f>VLOOKUP(A2,Saliva_Sample_Encoding!A:AD, 23)</f>
        <v>60.40568544784972</v>
      </c>
      <c r="GT2">
        <f>VLOOKUP(A2,Saliva_Sample_Encoding!A:AD, 24)</f>
        <v>3.34</v>
      </c>
      <c r="GU2">
        <f>VLOOKUP(A2,Saliva_Sample_Encoding!A:AD, 25)</f>
        <v>26.213788024538552</v>
      </c>
      <c r="GV2">
        <f>VLOOKUP(A2,Saliva_Sample_Encoding!A:AD, 26)</f>
        <v>2.75</v>
      </c>
      <c r="GW2">
        <f>VLOOKUP(A2,Saliva_Sample_Encoding!A:AD, 27)</f>
        <v>54.707035877297855</v>
      </c>
      <c r="GX2">
        <f>VLOOKUP(A2,Saliva_Sample_Encoding!A:AD, 28)</f>
        <v>3.21</v>
      </c>
      <c r="GY2">
        <f>VLOOKUP(A2,Saliva_Sample_Encoding!A:AD, 29)</f>
        <v>38.180952122697462</v>
      </c>
      <c r="GZ2">
        <f>VLOOKUP(A2,Saliva_Sample_Encoding!A:AD, 30)</f>
        <v>2.5499999999999998</v>
      </c>
    </row>
    <row r="3" spans="1:208" x14ac:dyDescent="0.2">
      <c r="A3">
        <v>102</v>
      </c>
      <c r="B3" s="1">
        <v>43867</v>
      </c>
      <c r="C3" t="s">
        <v>198</v>
      </c>
      <c r="D3" t="s">
        <v>199</v>
      </c>
      <c r="E3" t="s">
        <v>195</v>
      </c>
      <c r="F3" t="s">
        <v>200</v>
      </c>
      <c r="G3">
        <v>5</v>
      </c>
      <c r="H3">
        <v>1</v>
      </c>
      <c r="I3">
        <v>3</v>
      </c>
      <c r="J3">
        <v>1</v>
      </c>
      <c r="K3">
        <v>3</v>
      </c>
      <c r="L3">
        <v>1</v>
      </c>
      <c r="M3">
        <v>2</v>
      </c>
      <c r="N3">
        <v>1</v>
      </c>
      <c r="O3">
        <v>2</v>
      </c>
      <c r="P3">
        <v>3</v>
      </c>
      <c r="Q3">
        <v>2</v>
      </c>
      <c r="R3">
        <v>4</v>
      </c>
      <c r="S3">
        <v>1</v>
      </c>
      <c r="T3">
        <v>1</v>
      </c>
      <c r="U3">
        <v>1</v>
      </c>
      <c r="V3">
        <v>3</v>
      </c>
      <c r="W3">
        <v>5</v>
      </c>
      <c r="X3">
        <v>1</v>
      </c>
      <c r="Y3">
        <v>4</v>
      </c>
      <c r="Z3">
        <v>1</v>
      </c>
      <c r="AA3">
        <v>1</v>
      </c>
      <c r="AB3">
        <v>1</v>
      </c>
      <c r="AC3">
        <v>1</v>
      </c>
      <c r="AD3">
        <v>60</v>
      </c>
      <c r="AE3">
        <v>4</v>
      </c>
      <c r="AF3">
        <v>1</v>
      </c>
      <c r="AG3">
        <v>3</v>
      </c>
      <c r="AH3">
        <v>2</v>
      </c>
      <c r="AI3">
        <v>3</v>
      </c>
      <c r="AJ3">
        <v>1</v>
      </c>
      <c r="AK3">
        <v>2</v>
      </c>
      <c r="AL3">
        <v>1</v>
      </c>
      <c r="AM3">
        <v>1</v>
      </c>
      <c r="AN3">
        <v>3</v>
      </c>
      <c r="AO3">
        <v>2</v>
      </c>
      <c r="AP3">
        <v>5</v>
      </c>
      <c r="AQ3">
        <v>1</v>
      </c>
      <c r="AR3">
        <v>2</v>
      </c>
      <c r="AS3">
        <v>2</v>
      </c>
      <c r="AT3">
        <v>4</v>
      </c>
      <c r="AU3">
        <v>4</v>
      </c>
      <c r="AV3">
        <v>1</v>
      </c>
      <c r="AW3">
        <v>4</v>
      </c>
      <c r="AX3">
        <v>1</v>
      </c>
      <c r="AY3">
        <v>22</v>
      </c>
      <c r="AZ3">
        <v>0</v>
      </c>
      <c r="BA3">
        <v>1</v>
      </c>
      <c r="BB3">
        <v>58</v>
      </c>
      <c r="BC3">
        <v>4</v>
      </c>
      <c r="BD3">
        <v>1</v>
      </c>
      <c r="BE3">
        <v>3</v>
      </c>
      <c r="BF3">
        <v>2</v>
      </c>
      <c r="BG3">
        <v>3</v>
      </c>
      <c r="BH3">
        <v>1</v>
      </c>
      <c r="BI3">
        <v>2</v>
      </c>
      <c r="BJ3">
        <v>1</v>
      </c>
      <c r="BK3">
        <v>2</v>
      </c>
      <c r="BL3">
        <v>3</v>
      </c>
      <c r="BM3">
        <v>2</v>
      </c>
      <c r="BN3">
        <v>5</v>
      </c>
      <c r="BO3">
        <v>1</v>
      </c>
      <c r="BP3">
        <v>2</v>
      </c>
      <c r="BQ3">
        <v>2</v>
      </c>
      <c r="BR3">
        <v>4</v>
      </c>
      <c r="BS3">
        <v>4</v>
      </c>
      <c r="BT3">
        <v>2</v>
      </c>
      <c r="BU3">
        <v>5</v>
      </c>
      <c r="BV3">
        <v>1</v>
      </c>
      <c r="BW3">
        <v>14</v>
      </c>
      <c r="BX3">
        <v>3</v>
      </c>
      <c r="BY3">
        <v>9</v>
      </c>
      <c r="BZ3">
        <v>42</v>
      </c>
      <c r="CA3">
        <v>4</v>
      </c>
      <c r="CB3">
        <v>1</v>
      </c>
      <c r="CC3">
        <v>1</v>
      </c>
      <c r="CD3">
        <v>1</v>
      </c>
      <c r="CE3">
        <v>3</v>
      </c>
      <c r="CF3">
        <v>1</v>
      </c>
      <c r="CG3">
        <v>2</v>
      </c>
      <c r="CH3">
        <v>2</v>
      </c>
      <c r="CI3">
        <v>1</v>
      </c>
      <c r="CJ3">
        <v>3</v>
      </c>
      <c r="CK3">
        <v>3</v>
      </c>
      <c r="CL3">
        <v>4</v>
      </c>
      <c r="CM3">
        <v>1</v>
      </c>
      <c r="CN3">
        <v>2</v>
      </c>
      <c r="CO3">
        <v>1</v>
      </c>
      <c r="CP3">
        <v>4</v>
      </c>
      <c r="CQ3">
        <v>4</v>
      </c>
      <c r="CR3">
        <v>2</v>
      </c>
      <c r="CS3">
        <v>4</v>
      </c>
      <c r="CT3">
        <v>1</v>
      </c>
      <c r="CU3">
        <v>1</v>
      </c>
      <c r="CV3">
        <v>2</v>
      </c>
      <c r="CW3">
        <v>1</v>
      </c>
      <c r="CX3">
        <v>50</v>
      </c>
      <c r="CY3">
        <v>3</v>
      </c>
      <c r="CZ3">
        <v>1</v>
      </c>
      <c r="DA3">
        <v>2</v>
      </c>
      <c r="DB3">
        <v>2</v>
      </c>
      <c r="DC3">
        <v>3</v>
      </c>
      <c r="DD3">
        <v>1</v>
      </c>
      <c r="DE3">
        <v>1</v>
      </c>
      <c r="DF3">
        <v>1</v>
      </c>
      <c r="DG3">
        <v>1</v>
      </c>
      <c r="DH3">
        <v>3</v>
      </c>
      <c r="DI3">
        <v>2</v>
      </c>
      <c r="DJ3">
        <v>4</v>
      </c>
      <c r="DK3">
        <v>1</v>
      </c>
      <c r="DL3">
        <v>2</v>
      </c>
      <c r="DM3">
        <v>1</v>
      </c>
      <c r="DN3">
        <v>3</v>
      </c>
      <c r="DO3">
        <v>4</v>
      </c>
      <c r="DP3">
        <v>2</v>
      </c>
      <c r="DQ3">
        <v>4</v>
      </c>
      <c r="DR3">
        <v>1</v>
      </c>
      <c r="DS3">
        <v>0</v>
      </c>
      <c r="DT3">
        <v>2</v>
      </c>
      <c r="DU3">
        <v>1</v>
      </c>
      <c r="DV3">
        <v>48</v>
      </c>
      <c r="DW3">
        <v>4</v>
      </c>
      <c r="DX3">
        <v>1</v>
      </c>
      <c r="DY3">
        <v>2</v>
      </c>
      <c r="DZ3">
        <v>1</v>
      </c>
      <c r="EA3">
        <v>3</v>
      </c>
      <c r="EB3">
        <v>1</v>
      </c>
      <c r="EC3">
        <v>1</v>
      </c>
      <c r="ED3">
        <v>1</v>
      </c>
      <c r="EE3">
        <v>1</v>
      </c>
      <c r="EF3">
        <v>2</v>
      </c>
      <c r="EG3">
        <v>2</v>
      </c>
      <c r="EH3">
        <v>3</v>
      </c>
      <c r="EI3">
        <v>1</v>
      </c>
      <c r="EJ3">
        <v>2</v>
      </c>
      <c r="EK3">
        <v>1</v>
      </c>
      <c r="EL3">
        <v>3</v>
      </c>
      <c r="EM3">
        <v>4</v>
      </c>
      <c r="EN3">
        <v>2</v>
      </c>
      <c r="EO3">
        <v>4</v>
      </c>
      <c r="EP3">
        <v>1</v>
      </c>
      <c r="EQ3">
        <v>2</v>
      </c>
      <c r="ER3">
        <v>0</v>
      </c>
      <c r="ES3">
        <v>1</v>
      </c>
      <c r="ET3">
        <v>60</v>
      </c>
      <c r="EU3">
        <v>3</v>
      </c>
      <c r="EV3">
        <v>1</v>
      </c>
      <c r="EW3">
        <v>2</v>
      </c>
      <c r="EX3">
        <v>3</v>
      </c>
      <c r="EY3">
        <v>4</v>
      </c>
      <c r="EZ3">
        <v>5</v>
      </c>
      <c r="FA3">
        <v>4</v>
      </c>
      <c r="FB3">
        <v>1</v>
      </c>
      <c r="FC3">
        <v>4</v>
      </c>
      <c r="FD3">
        <v>1</v>
      </c>
      <c r="FE3">
        <v>5</v>
      </c>
      <c r="FF3">
        <v>3</v>
      </c>
      <c r="FG3">
        <v>3</v>
      </c>
      <c r="FH3">
        <v>2</v>
      </c>
      <c r="FI3">
        <v>1</v>
      </c>
      <c r="FJ3">
        <v>4</v>
      </c>
      <c r="FK3">
        <v>5</v>
      </c>
      <c r="FL3">
        <v>1</v>
      </c>
      <c r="FM3">
        <v>1</v>
      </c>
      <c r="FN3">
        <v>2</v>
      </c>
      <c r="FO3">
        <v>5</v>
      </c>
      <c r="FP3">
        <v>2</v>
      </c>
      <c r="FQ3">
        <v>2</v>
      </c>
      <c r="FR3">
        <v>3</v>
      </c>
      <c r="FS3">
        <v>1</v>
      </c>
      <c r="FT3">
        <v>3</v>
      </c>
      <c r="FU3">
        <v>3</v>
      </c>
      <c r="FV3">
        <v>5</v>
      </c>
      <c r="FW3">
        <v>2</v>
      </c>
      <c r="FX3">
        <v>3</v>
      </c>
      <c r="FY3">
        <v>5</v>
      </c>
      <c r="FZ3">
        <v>5</v>
      </c>
      <c r="GA3">
        <v>2</v>
      </c>
      <c r="GB3">
        <v>2</v>
      </c>
      <c r="GC3">
        <v>4</v>
      </c>
      <c r="GD3">
        <v>3</v>
      </c>
      <c r="GE3">
        <v>4</v>
      </c>
      <c r="GF3">
        <v>0</v>
      </c>
      <c r="GG3">
        <v>23</v>
      </c>
      <c r="GH3" t="s">
        <v>197</v>
      </c>
      <c r="GI3">
        <v>0</v>
      </c>
      <c r="GJ3" s="2">
        <v>0.29166666666666669</v>
      </c>
      <c r="GK3">
        <v>85</v>
      </c>
      <c r="GL3">
        <v>92</v>
      </c>
      <c r="GM3">
        <f>VLOOKUP(A3,Saliva_Sample_Encoding!A:AD, 17)</f>
        <v>52.997441006132291</v>
      </c>
      <c r="GN3">
        <f>VLOOKUP(A3,Saliva_Sample_Encoding!A:AD, 18)</f>
        <v>4.29</v>
      </c>
      <c r="GO3">
        <f>VLOOKUP(A3,Saliva_Sample_Encoding!A:AD, 19)</f>
        <v>33.62203246625598</v>
      </c>
      <c r="GP3">
        <f>VLOOKUP(A3,Saliva_Sample_Encoding!A:AD, 20)</f>
        <v>3.34</v>
      </c>
      <c r="GQ3">
        <f>VLOOKUP(A3,Saliva_Sample_Encoding!A:AD, 21)</f>
        <v>89.46879825766419</v>
      </c>
      <c r="GR3">
        <f>VLOOKUP(A3,Saliva_Sample_Encoding!A:AD, 22)</f>
        <v>2.61</v>
      </c>
      <c r="GS3">
        <f>VLOOKUP(A3,Saliva_Sample_Encoding!A:AD, 23)</f>
        <v>63.894875190180798</v>
      </c>
      <c r="GT3">
        <f>VLOOKUP(A3,Saliva_Sample_Encoding!A:AD, 24)</f>
        <v>3.48</v>
      </c>
      <c r="GU3">
        <f>VLOOKUP(A3,Saliva_Sample_Encoding!A:AD, 25)</f>
        <v>52.9874410061323</v>
      </c>
      <c r="GV3">
        <f>VLOOKUP(A3,Saliva_Sample_Encoding!A:AD, 26)</f>
        <v>3.38</v>
      </c>
      <c r="GW3">
        <f>VLOOKUP(A3,Saliva_Sample_Encoding!A:AD, 27)</f>
        <v>36.451357251531903</v>
      </c>
      <c r="GX3">
        <f>VLOOKUP(A3,Saliva_Sample_Encoding!A:AD, 28)</f>
        <v>1.67</v>
      </c>
      <c r="GY3">
        <f>VLOOKUP(A3,Saliva_Sample_Encoding!A:AD, 29)</f>
        <v>47.298791435580426</v>
      </c>
      <c r="GZ3">
        <f>VLOOKUP(A3,Saliva_Sample_Encoding!A:AD, 30)</f>
        <v>1.58</v>
      </c>
    </row>
    <row r="4" spans="1:208" x14ac:dyDescent="0.2">
      <c r="A4">
        <v>103</v>
      </c>
      <c r="B4" s="1">
        <v>43861</v>
      </c>
      <c r="C4" t="s">
        <v>193</v>
      </c>
      <c r="D4" t="s">
        <v>199</v>
      </c>
      <c r="E4" t="s">
        <v>195</v>
      </c>
      <c r="F4" t="s">
        <v>196</v>
      </c>
      <c r="G4">
        <v>5</v>
      </c>
      <c r="H4">
        <v>1</v>
      </c>
      <c r="I4">
        <v>1</v>
      </c>
      <c r="J4">
        <v>1</v>
      </c>
      <c r="K4">
        <v>5</v>
      </c>
      <c r="L4">
        <v>1</v>
      </c>
      <c r="M4">
        <v>1</v>
      </c>
      <c r="N4">
        <v>1</v>
      </c>
      <c r="O4">
        <v>1</v>
      </c>
      <c r="P4">
        <v>5</v>
      </c>
      <c r="Q4">
        <v>1</v>
      </c>
      <c r="R4">
        <v>5</v>
      </c>
      <c r="S4">
        <v>1</v>
      </c>
      <c r="T4">
        <v>1</v>
      </c>
      <c r="U4">
        <v>1</v>
      </c>
      <c r="V4">
        <v>5</v>
      </c>
      <c r="W4">
        <v>5</v>
      </c>
      <c r="X4">
        <v>1</v>
      </c>
      <c r="Y4">
        <v>5</v>
      </c>
      <c r="Z4">
        <v>1</v>
      </c>
      <c r="AA4">
        <v>0</v>
      </c>
      <c r="AB4">
        <v>0</v>
      </c>
      <c r="AC4">
        <v>0</v>
      </c>
      <c r="AD4">
        <v>93</v>
      </c>
      <c r="AE4">
        <v>5</v>
      </c>
      <c r="AF4">
        <v>1</v>
      </c>
      <c r="AG4">
        <v>1</v>
      </c>
      <c r="AH4">
        <v>1</v>
      </c>
      <c r="AI4">
        <v>4</v>
      </c>
      <c r="AJ4">
        <v>1</v>
      </c>
      <c r="AK4">
        <v>2</v>
      </c>
      <c r="AL4">
        <v>1</v>
      </c>
      <c r="AM4">
        <v>1</v>
      </c>
      <c r="AN4">
        <v>5</v>
      </c>
      <c r="AO4">
        <v>1</v>
      </c>
      <c r="AP4">
        <v>5</v>
      </c>
      <c r="AQ4">
        <v>1</v>
      </c>
      <c r="AR4">
        <v>2</v>
      </c>
      <c r="AS4">
        <v>2</v>
      </c>
      <c r="AT4">
        <v>4</v>
      </c>
      <c r="AU4">
        <v>5</v>
      </c>
      <c r="AV4">
        <v>2</v>
      </c>
      <c r="AW4">
        <v>5</v>
      </c>
      <c r="AX4">
        <v>2</v>
      </c>
      <c r="AY4">
        <v>22</v>
      </c>
      <c r="AZ4">
        <v>0</v>
      </c>
      <c r="BA4">
        <v>0</v>
      </c>
      <c r="BB4">
        <v>93</v>
      </c>
      <c r="BC4">
        <v>5</v>
      </c>
      <c r="BD4">
        <v>1</v>
      </c>
      <c r="BE4">
        <v>1</v>
      </c>
      <c r="BF4">
        <v>1</v>
      </c>
      <c r="BG4">
        <v>5</v>
      </c>
      <c r="BH4">
        <v>1</v>
      </c>
      <c r="BI4">
        <v>1</v>
      </c>
      <c r="BJ4">
        <v>1</v>
      </c>
      <c r="BK4">
        <v>5</v>
      </c>
      <c r="BL4">
        <v>5</v>
      </c>
      <c r="BM4">
        <v>1</v>
      </c>
      <c r="BN4">
        <v>5</v>
      </c>
      <c r="BO4">
        <v>1</v>
      </c>
      <c r="BP4">
        <v>1</v>
      </c>
      <c r="BQ4">
        <v>2</v>
      </c>
      <c r="BR4">
        <v>5</v>
      </c>
      <c r="BS4">
        <v>5</v>
      </c>
      <c r="BT4">
        <v>2</v>
      </c>
      <c r="BU4">
        <v>5</v>
      </c>
      <c r="BV4">
        <v>1</v>
      </c>
      <c r="BW4">
        <v>0</v>
      </c>
      <c r="BX4">
        <v>6</v>
      </c>
      <c r="BY4">
        <v>0</v>
      </c>
      <c r="BZ4">
        <v>85</v>
      </c>
      <c r="CA4">
        <v>5</v>
      </c>
      <c r="CB4">
        <v>1</v>
      </c>
      <c r="CC4">
        <v>1</v>
      </c>
      <c r="CD4">
        <v>1</v>
      </c>
      <c r="CE4">
        <v>5</v>
      </c>
      <c r="CF4">
        <v>1</v>
      </c>
      <c r="CG4">
        <v>1</v>
      </c>
      <c r="CH4">
        <v>1</v>
      </c>
      <c r="CI4">
        <v>5</v>
      </c>
      <c r="CJ4">
        <v>5</v>
      </c>
      <c r="CK4">
        <v>1</v>
      </c>
      <c r="CL4">
        <v>5</v>
      </c>
      <c r="CM4">
        <v>1</v>
      </c>
      <c r="CN4">
        <v>1</v>
      </c>
      <c r="CO4">
        <v>1</v>
      </c>
      <c r="CP4">
        <v>5</v>
      </c>
      <c r="CQ4">
        <v>5</v>
      </c>
      <c r="CR4">
        <v>1</v>
      </c>
      <c r="CS4">
        <v>5</v>
      </c>
      <c r="CT4">
        <v>1</v>
      </c>
      <c r="CU4">
        <v>0</v>
      </c>
      <c r="CV4">
        <v>0</v>
      </c>
      <c r="CW4">
        <v>0</v>
      </c>
      <c r="CX4">
        <v>93</v>
      </c>
      <c r="CY4">
        <v>5</v>
      </c>
      <c r="CZ4">
        <v>1</v>
      </c>
      <c r="DA4">
        <v>1</v>
      </c>
      <c r="DB4">
        <v>1</v>
      </c>
      <c r="DC4">
        <v>5</v>
      </c>
      <c r="DD4">
        <v>1</v>
      </c>
      <c r="DE4">
        <v>1</v>
      </c>
      <c r="DF4">
        <v>1</v>
      </c>
      <c r="DG4">
        <v>5</v>
      </c>
      <c r="DH4">
        <v>5</v>
      </c>
      <c r="DI4">
        <v>1</v>
      </c>
      <c r="DJ4">
        <v>5</v>
      </c>
      <c r="DK4">
        <v>1</v>
      </c>
      <c r="DL4">
        <v>1</v>
      </c>
      <c r="DM4">
        <v>1</v>
      </c>
      <c r="DN4">
        <v>5</v>
      </c>
      <c r="DO4">
        <v>5</v>
      </c>
      <c r="DP4">
        <v>1</v>
      </c>
      <c r="DQ4">
        <v>5</v>
      </c>
      <c r="DR4">
        <v>1</v>
      </c>
      <c r="DS4">
        <v>0</v>
      </c>
      <c r="DT4">
        <v>0</v>
      </c>
      <c r="DU4">
        <v>0</v>
      </c>
      <c r="DV4">
        <v>93</v>
      </c>
      <c r="DW4">
        <v>5</v>
      </c>
      <c r="DX4">
        <v>1</v>
      </c>
      <c r="DY4">
        <v>1</v>
      </c>
      <c r="DZ4">
        <v>1</v>
      </c>
      <c r="EA4">
        <v>5</v>
      </c>
      <c r="EB4">
        <v>1</v>
      </c>
      <c r="EC4">
        <v>1</v>
      </c>
      <c r="ED4">
        <v>1</v>
      </c>
      <c r="EE4">
        <v>5</v>
      </c>
      <c r="EF4">
        <v>5</v>
      </c>
      <c r="EG4">
        <v>1</v>
      </c>
      <c r="EH4">
        <v>5</v>
      </c>
      <c r="EI4">
        <v>1</v>
      </c>
      <c r="EJ4">
        <v>1</v>
      </c>
      <c r="EK4">
        <v>1</v>
      </c>
      <c r="EL4">
        <v>5</v>
      </c>
      <c r="EM4">
        <v>5</v>
      </c>
      <c r="EN4">
        <v>1</v>
      </c>
      <c r="EO4">
        <v>5</v>
      </c>
      <c r="EP4">
        <v>1</v>
      </c>
      <c r="EQ4">
        <v>0</v>
      </c>
      <c r="ER4">
        <v>0</v>
      </c>
      <c r="ES4">
        <v>0</v>
      </c>
      <c r="ET4">
        <v>93</v>
      </c>
      <c r="EU4">
        <v>3</v>
      </c>
      <c r="EV4">
        <v>1</v>
      </c>
      <c r="EW4">
        <v>2</v>
      </c>
      <c r="EX4">
        <v>3</v>
      </c>
      <c r="EY4">
        <v>4</v>
      </c>
      <c r="EZ4">
        <v>5</v>
      </c>
      <c r="FA4">
        <v>4</v>
      </c>
      <c r="FB4">
        <v>4</v>
      </c>
      <c r="FC4">
        <v>4</v>
      </c>
      <c r="FD4">
        <v>3</v>
      </c>
      <c r="FE4">
        <v>4</v>
      </c>
      <c r="FF4">
        <v>3</v>
      </c>
      <c r="FG4">
        <v>3</v>
      </c>
      <c r="FH4">
        <v>2</v>
      </c>
      <c r="FI4">
        <v>1</v>
      </c>
      <c r="FJ4">
        <v>2</v>
      </c>
      <c r="FK4">
        <v>5</v>
      </c>
      <c r="FL4">
        <v>3</v>
      </c>
      <c r="FM4">
        <v>1</v>
      </c>
      <c r="FN4">
        <v>2</v>
      </c>
      <c r="FO4">
        <v>4</v>
      </c>
      <c r="FP4">
        <v>2</v>
      </c>
      <c r="FQ4">
        <v>2</v>
      </c>
      <c r="FR4">
        <v>2</v>
      </c>
      <c r="FS4">
        <v>4</v>
      </c>
      <c r="FT4">
        <v>4</v>
      </c>
      <c r="FU4">
        <v>3</v>
      </c>
      <c r="FV4">
        <v>5</v>
      </c>
      <c r="FW4">
        <v>3</v>
      </c>
      <c r="FX4">
        <v>2</v>
      </c>
      <c r="FY4">
        <v>2</v>
      </c>
      <c r="FZ4">
        <v>1</v>
      </c>
      <c r="GA4">
        <v>4</v>
      </c>
      <c r="GB4">
        <v>5</v>
      </c>
      <c r="GC4">
        <v>1</v>
      </c>
      <c r="GD4">
        <v>5</v>
      </c>
      <c r="GE4">
        <v>4</v>
      </c>
      <c r="GF4">
        <v>1</v>
      </c>
      <c r="GG4">
        <v>20</v>
      </c>
      <c r="GH4" t="s">
        <v>197</v>
      </c>
      <c r="GI4">
        <v>0</v>
      </c>
      <c r="GJ4" s="2">
        <v>0.16666666666666666</v>
      </c>
      <c r="GK4">
        <v>83</v>
      </c>
      <c r="GL4">
        <v>82</v>
      </c>
      <c r="GM4">
        <f>VLOOKUP(A4,Saliva_Sample_Encoding!A:AD, 17)</f>
        <v>43.87960169324932</v>
      </c>
      <c r="GN4">
        <f>VLOOKUP(A4,Saliva_Sample_Encoding!A:AD, 18)</f>
        <v>6.51</v>
      </c>
      <c r="GO4">
        <f>VLOOKUP(A4,Saliva_Sample_Encoding!A:AD, 19)</f>
        <v>39.890546993863026</v>
      </c>
      <c r="GP4">
        <f>VLOOKUP(A4,Saliva_Sample_Encoding!A:AD, 20)</f>
        <v>6.62</v>
      </c>
      <c r="GQ4">
        <f>VLOOKUP(A4,Saliva_Sample_Encoding!A:AD, 21)</f>
        <v>190.33489565643211</v>
      </c>
      <c r="GR4">
        <f>VLOOKUP(A4,Saliva_Sample_Encoding!A:AD, 22)</f>
        <v>5.04</v>
      </c>
      <c r="GS4">
        <f>VLOOKUP(A4,Saliva_Sample_Encoding!A:AD, 23)</f>
        <v>145.88542900612762</v>
      </c>
      <c r="GT4">
        <f>VLOOKUP(A4,Saliva_Sample_Encoding!A:AD, 24)</f>
        <v>8.2799999999999994</v>
      </c>
      <c r="GU4">
        <f>VLOOKUP(A4,Saliva_Sample_Encoding!A:AD, 25)</f>
        <v>136.19772473618943</v>
      </c>
      <c r="GV4">
        <f>VLOOKUP(A4,Saliva_Sample_Encoding!A:AD, 26)</f>
        <v>14.11</v>
      </c>
      <c r="GW4">
        <f>VLOOKUP(A4,Saliva_Sample_Encoding!A:AD, 27)</f>
        <v>15.956218797545205</v>
      </c>
      <c r="GX4">
        <f>VLOOKUP(A4,Saliva_Sample_Encoding!A:AD, 28)</f>
        <v>4.72</v>
      </c>
      <c r="GY4">
        <f>VLOOKUP(A4,Saliva_Sample_Encoding!A:AD, 29)</f>
        <v>59.835820490794532</v>
      </c>
      <c r="GZ4">
        <f>VLOOKUP(A4,Saliva_Sample_Encoding!A:AD, 30)</f>
        <v>3.93</v>
      </c>
    </row>
    <row r="5" spans="1:208" x14ac:dyDescent="0.2">
      <c r="A5">
        <v>104</v>
      </c>
      <c r="B5" s="1">
        <v>43861</v>
      </c>
      <c r="C5" t="s">
        <v>193</v>
      </c>
      <c r="D5" t="s">
        <v>199</v>
      </c>
      <c r="E5" t="s">
        <v>201</v>
      </c>
      <c r="F5" t="s">
        <v>200</v>
      </c>
      <c r="G5">
        <v>4</v>
      </c>
      <c r="H5">
        <v>1</v>
      </c>
      <c r="I5">
        <v>3</v>
      </c>
      <c r="J5">
        <v>1</v>
      </c>
      <c r="K5">
        <v>3</v>
      </c>
      <c r="L5">
        <v>1</v>
      </c>
      <c r="M5">
        <v>1</v>
      </c>
      <c r="N5">
        <v>1</v>
      </c>
      <c r="O5">
        <v>2</v>
      </c>
      <c r="P5">
        <v>3</v>
      </c>
      <c r="Q5">
        <v>1</v>
      </c>
      <c r="R5">
        <v>4</v>
      </c>
      <c r="S5">
        <v>1</v>
      </c>
      <c r="T5">
        <v>3</v>
      </c>
      <c r="U5">
        <v>1</v>
      </c>
      <c r="V5">
        <v>3</v>
      </c>
      <c r="W5">
        <v>4</v>
      </c>
      <c r="X5">
        <v>1</v>
      </c>
      <c r="Y5">
        <v>3</v>
      </c>
      <c r="Z5">
        <v>1</v>
      </c>
      <c r="AA5">
        <v>0</v>
      </c>
      <c r="AB5">
        <v>3</v>
      </c>
      <c r="AC5">
        <v>0</v>
      </c>
      <c r="AD5">
        <v>70</v>
      </c>
      <c r="AE5">
        <v>5</v>
      </c>
      <c r="AF5">
        <v>2</v>
      </c>
      <c r="AG5">
        <v>4</v>
      </c>
      <c r="AH5">
        <v>1</v>
      </c>
      <c r="AI5">
        <v>4</v>
      </c>
      <c r="AJ5">
        <v>1</v>
      </c>
      <c r="AK5">
        <v>2</v>
      </c>
      <c r="AL5">
        <v>1</v>
      </c>
      <c r="AM5">
        <v>3</v>
      </c>
      <c r="AN5">
        <v>4</v>
      </c>
      <c r="AO5">
        <v>2</v>
      </c>
      <c r="AP5">
        <v>5</v>
      </c>
      <c r="AQ5">
        <v>1</v>
      </c>
      <c r="AR5">
        <v>4</v>
      </c>
      <c r="AS5">
        <v>2</v>
      </c>
      <c r="AT5">
        <v>4</v>
      </c>
      <c r="AU5">
        <v>5</v>
      </c>
      <c r="AV5">
        <v>1</v>
      </c>
      <c r="AW5">
        <v>4</v>
      </c>
      <c r="AX5">
        <v>1</v>
      </c>
      <c r="AY5">
        <v>20</v>
      </c>
      <c r="AZ5">
        <v>10</v>
      </c>
      <c r="BA5">
        <v>0</v>
      </c>
      <c r="BB5">
        <v>70</v>
      </c>
      <c r="BC5">
        <v>5</v>
      </c>
      <c r="BD5">
        <v>1</v>
      </c>
      <c r="BE5">
        <v>4</v>
      </c>
      <c r="BF5">
        <v>1</v>
      </c>
      <c r="BG5">
        <v>4</v>
      </c>
      <c r="BH5">
        <v>1</v>
      </c>
      <c r="BI5">
        <v>1</v>
      </c>
      <c r="BJ5">
        <v>1</v>
      </c>
      <c r="BK5">
        <v>4</v>
      </c>
      <c r="BL5">
        <v>4</v>
      </c>
      <c r="BM5">
        <v>1</v>
      </c>
      <c r="BN5">
        <v>4</v>
      </c>
      <c r="BO5">
        <v>1</v>
      </c>
      <c r="BP5">
        <v>3</v>
      </c>
      <c r="BQ5">
        <v>2</v>
      </c>
      <c r="BR5">
        <v>4</v>
      </c>
      <c r="BS5">
        <v>5</v>
      </c>
      <c r="BT5">
        <v>1</v>
      </c>
      <c r="BU5">
        <v>4</v>
      </c>
      <c r="BV5">
        <v>1</v>
      </c>
      <c r="BW5">
        <v>5</v>
      </c>
      <c r="BX5">
        <v>0</v>
      </c>
      <c r="BY5">
        <v>0</v>
      </c>
      <c r="BZ5">
        <v>90</v>
      </c>
      <c r="CA5">
        <v>3</v>
      </c>
      <c r="CB5">
        <v>1</v>
      </c>
      <c r="CC5">
        <v>3</v>
      </c>
      <c r="CD5">
        <v>1</v>
      </c>
      <c r="CE5">
        <v>3</v>
      </c>
      <c r="CF5">
        <v>1</v>
      </c>
      <c r="CG5">
        <v>1</v>
      </c>
      <c r="CH5">
        <v>1</v>
      </c>
      <c r="CI5">
        <v>2</v>
      </c>
      <c r="CJ5">
        <v>3</v>
      </c>
      <c r="CK5">
        <v>1</v>
      </c>
      <c r="CL5">
        <v>4</v>
      </c>
      <c r="CM5">
        <v>1</v>
      </c>
      <c r="CN5">
        <v>3</v>
      </c>
      <c r="CO5">
        <v>1</v>
      </c>
      <c r="CP5">
        <v>4</v>
      </c>
      <c r="CQ5">
        <v>3</v>
      </c>
      <c r="CR5">
        <v>1</v>
      </c>
      <c r="CS5">
        <v>3</v>
      </c>
      <c r="CT5">
        <v>1</v>
      </c>
      <c r="CU5">
        <v>10</v>
      </c>
      <c r="CV5">
        <v>0</v>
      </c>
      <c r="CW5">
        <v>0</v>
      </c>
      <c r="CX5">
        <v>80</v>
      </c>
      <c r="CY5">
        <v>5</v>
      </c>
      <c r="CZ5">
        <v>2</v>
      </c>
      <c r="DA5">
        <v>4</v>
      </c>
      <c r="DB5">
        <v>1</v>
      </c>
      <c r="DC5">
        <v>4</v>
      </c>
      <c r="DD5">
        <v>1</v>
      </c>
      <c r="DE5">
        <v>1</v>
      </c>
      <c r="DF5">
        <v>1</v>
      </c>
      <c r="DG5">
        <v>3</v>
      </c>
      <c r="DH5">
        <v>4</v>
      </c>
      <c r="DI5">
        <v>1</v>
      </c>
      <c r="DJ5">
        <v>3</v>
      </c>
      <c r="DK5">
        <v>1</v>
      </c>
      <c r="DL5">
        <v>3</v>
      </c>
      <c r="DM5">
        <v>1</v>
      </c>
      <c r="DN5">
        <v>4</v>
      </c>
      <c r="DO5">
        <v>5</v>
      </c>
      <c r="DP5">
        <v>1</v>
      </c>
      <c r="DQ5">
        <v>3</v>
      </c>
      <c r="DR5">
        <v>1</v>
      </c>
      <c r="DS5">
        <v>10</v>
      </c>
      <c r="DT5">
        <v>0</v>
      </c>
      <c r="DU5">
        <v>0</v>
      </c>
      <c r="DV5">
        <v>90</v>
      </c>
      <c r="DW5">
        <v>5</v>
      </c>
      <c r="DX5">
        <v>1</v>
      </c>
      <c r="DY5">
        <v>3</v>
      </c>
      <c r="DZ5">
        <v>1</v>
      </c>
      <c r="EA5">
        <v>4</v>
      </c>
      <c r="EB5">
        <v>1</v>
      </c>
      <c r="EC5">
        <v>1</v>
      </c>
      <c r="ED5">
        <v>1</v>
      </c>
      <c r="EE5">
        <v>3</v>
      </c>
      <c r="EF5">
        <v>4</v>
      </c>
      <c r="EG5">
        <v>1</v>
      </c>
      <c r="EH5">
        <v>4</v>
      </c>
      <c r="EI5">
        <v>1</v>
      </c>
      <c r="EJ5">
        <v>4</v>
      </c>
      <c r="EK5">
        <v>1</v>
      </c>
      <c r="EL5">
        <v>4</v>
      </c>
      <c r="EM5">
        <v>4</v>
      </c>
      <c r="EN5">
        <v>1</v>
      </c>
      <c r="EO5">
        <v>4</v>
      </c>
      <c r="EP5">
        <v>1</v>
      </c>
      <c r="EQ5">
        <v>3</v>
      </c>
      <c r="ER5">
        <v>0</v>
      </c>
      <c r="ES5">
        <v>0</v>
      </c>
      <c r="ET5">
        <v>90</v>
      </c>
      <c r="EU5">
        <v>3</v>
      </c>
      <c r="EV5">
        <v>1</v>
      </c>
      <c r="EW5">
        <v>2</v>
      </c>
      <c r="EX5">
        <v>3</v>
      </c>
      <c r="EY5">
        <v>4</v>
      </c>
      <c r="EZ5">
        <v>5</v>
      </c>
      <c r="FA5">
        <v>4</v>
      </c>
      <c r="FB5">
        <v>1</v>
      </c>
      <c r="FC5">
        <v>4</v>
      </c>
      <c r="FD5">
        <v>3</v>
      </c>
      <c r="FE5">
        <v>4</v>
      </c>
      <c r="FF5">
        <v>3</v>
      </c>
      <c r="FG5">
        <v>3</v>
      </c>
      <c r="FH5">
        <v>2</v>
      </c>
      <c r="FI5">
        <v>1</v>
      </c>
      <c r="FJ5">
        <v>1</v>
      </c>
      <c r="FK5">
        <v>5</v>
      </c>
      <c r="FL5">
        <v>5</v>
      </c>
      <c r="FM5">
        <v>1</v>
      </c>
      <c r="FN5">
        <v>2</v>
      </c>
      <c r="FO5">
        <v>4</v>
      </c>
      <c r="FP5">
        <v>2</v>
      </c>
      <c r="FQ5">
        <v>2</v>
      </c>
      <c r="FR5">
        <v>1</v>
      </c>
      <c r="FS5">
        <v>4</v>
      </c>
      <c r="FT5">
        <v>3</v>
      </c>
      <c r="FU5">
        <v>3</v>
      </c>
      <c r="FV5">
        <v>5</v>
      </c>
      <c r="FW5">
        <v>5</v>
      </c>
      <c r="FX5">
        <v>3</v>
      </c>
      <c r="FY5">
        <v>2</v>
      </c>
      <c r="FZ5">
        <v>5</v>
      </c>
      <c r="GA5">
        <v>2</v>
      </c>
      <c r="GB5">
        <v>4</v>
      </c>
      <c r="GC5">
        <v>3</v>
      </c>
      <c r="GD5">
        <v>2</v>
      </c>
      <c r="GE5">
        <v>5</v>
      </c>
      <c r="GF5">
        <v>0</v>
      </c>
      <c r="GG5">
        <v>22</v>
      </c>
      <c r="GH5" t="s">
        <v>197</v>
      </c>
      <c r="GI5">
        <v>0</v>
      </c>
      <c r="GJ5" s="2">
        <v>0.28611111111111115</v>
      </c>
      <c r="GK5">
        <v>74</v>
      </c>
      <c r="GL5">
        <v>85</v>
      </c>
      <c r="GM5">
        <f>VLOOKUP(A5,Saliva_Sample_Encoding!A:AD, 17)</f>
        <v>29.632977766869665</v>
      </c>
      <c r="GN5">
        <f>VLOOKUP(A5,Saliva_Sample_Encoding!A:AD, 18)</f>
        <v>1.43</v>
      </c>
      <c r="GO5">
        <f>VLOOKUP(A5,Saliva_Sample_Encoding!A:AD, 19)</f>
        <v>35.901492294476718</v>
      </c>
      <c r="GP5">
        <f>VLOOKUP(A5,Saliva_Sample_Encoding!A:AD, 20)</f>
        <v>1.52</v>
      </c>
      <c r="GQ5">
        <f>VLOOKUP(A5,Saliva_Sample_Encoding!A:AD, 21)</f>
        <v>55.276900834353036</v>
      </c>
      <c r="GR5">
        <f>VLOOKUP(A5,Saliva_Sample_Encoding!A:AD, 22)</f>
        <v>1.28</v>
      </c>
      <c r="GS5">
        <f>VLOOKUP(A5,Saliva_Sample_Encoding!A:AD, 23)</f>
        <v>38.750817079752643</v>
      </c>
      <c r="GT5">
        <f>VLOOKUP(A5,Saliva_Sample_Encoding!A:AD, 24)</f>
        <v>1.45</v>
      </c>
      <c r="GU5">
        <f>VLOOKUP(A5,Saliva_Sample_Encoding!A:AD, 25)</f>
        <v>27.353517938648928</v>
      </c>
      <c r="GV5">
        <f>VLOOKUP(A5,Saliva_Sample_Encoding!A:AD, 26)</f>
        <v>1.31</v>
      </c>
      <c r="GW5">
        <f>VLOOKUP(A5,Saliva_Sample_Encoding!A:AD, 27)</f>
        <v>37.041222208587087</v>
      </c>
      <c r="GX5">
        <f>VLOOKUP(A5,Saliva_Sample_Encoding!A:AD, 28)</f>
        <v>0.81</v>
      </c>
      <c r="GY5">
        <f>VLOOKUP(A5,Saliva_Sample_Encoding!A:AD, 29)</f>
        <v>25.643923067483367</v>
      </c>
      <c r="GZ5">
        <f>VLOOKUP(A5,Saliva_Sample_Encoding!A:AD, 30)</f>
        <v>0.7</v>
      </c>
    </row>
    <row r="6" spans="1:208" x14ac:dyDescent="0.2">
      <c r="A6">
        <v>105</v>
      </c>
      <c r="B6" s="1">
        <v>43896</v>
      </c>
      <c r="C6" t="s">
        <v>193</v>
      </c>
      <c r="D6" t="s">
        <v>199</v>
      </c>
      <c r="E6" t="s">
        <v>201</v>
      </c>
      <c r="F6" t="s">
        <v>202</v>
      </c>
      <c r="G6">
        <v>3</v>
      </c>
      <c r="H6">
        <v>1</v>
      </c>
      <c r="I6">
        <v>2</v>
      </c>
      <c r="J6">
        <v>1</v>
      </c>
      <c r="K6">
        <v>3</v>
      </c>
      <c r="L6">
        <v>1</v>
      </c>
      <c r="M6">
        <v>1</v>
      </c>
      <c r="N6">
        <v>1</v>
      </c>
      <c r="O6">
        <v>3</v>
      </c>
      <c r="P6">
        <v>4</v>
      </c>
      <c r="Q6">
        <v>1</v>
      </c>
      <c r="R6">
        <v>3</v>
      </c>
      <c r="S6">
        <v>1</v>
      </c>
      <c r="T6">
        <v>1</v>
      </c>
      <c r="U6">
        <v>1</v>
      </c>
      <c r="V6">
        <v>3</v>
      </c>
      <c r="W6">
        <v>3</v>
      </c>
      <c r="X6">
        <v>1</v>
      </c>
      <c r="Y6">
        <v>3</v>
      </c>
      <c r="Z6">
        <v>1</v>
      </c>
      <c r="AA6">
        <v>36</v>
      </c>
      <c r="AB6">
        <v>14</v>
      </c>
      <c r="AC6">
        <v>4</v>
      </c>
      <c r="AD6">
        <v>67</v>
      </c>
      <c r="AE6">
        <v>3</v>
      </c>
      <c r="AF6">
        <v>2</v>
      </c>
      <c r="AG6">
        <v>1</v>
      </c>
      <c r="AH6">
        <v>3</v>
      </c>
      <c r="AI6">
        <v>2</v>
      </c>
      <c r="AJ6">
        <v>3</v>
      </c>
      <c r="AK6">
        <v>1</v>
      </c>
      <c r="AL6">
        <v>3</v>
      </c>
      <c r="AM6">
        <v>1</v>
      </c>
      <c r="AN6">
        <v>1</v>
      </c>
      <c r="AO6">
        <v>3</v>
      </c>
      <c r="AP6">
        <v>3</v>
      </c>
      <c r="AQ6">
        <v>3</v>
      </c>
      <c r="AR6">
        <v>2</v>
      </c>
      <c r="AS6">
        <v>2</v>
      </c>
      <c r="AT6">
        <v>1</v>
      </c>
      <c r="AU6">
        <v>2</v>
      </c>
      <c r="AV6">
        <v>1</v>
      </c>
      <c r="AW6">
        <v>3</v>
      </c>
      <c r="AX6">
        <v>1</v>
      </c>
      <c r="AY6">
        <v>76</v>
      </c>
      <c r="AZ6">
        <v>42</v>
      </c>
      <c r="BA6">
        <v>28</v>
      </c>
      <c r="BB6">
        <v>28</v>
      </c>
      <c r="BC6">
        <v>3</v>
      </c>
      <c r="BD6">
        <v>2</v>
      </c>
      <c r="BE6">
        <v>1</v>
      </c>
      <c r="BF6">
        <v>2</v>
      </c>
      <c r="BG6">
        <v>3</v>
      </c>
      <c r="BH6">
        <v>1</v>
      </c>
      <c r="BI6">
        <v>1</v>
      </c>
      <c r="BJ6">
        <v>2</v>
      </c>
      <c r="BK6">
        <v>1</v>
      </c>
      <c r="BL6">
        <v>2</v>
      </c>
      <c r="BM6">
        <v>2</v>
      </c>
      <c r="BN6">
        <v>3</v>
      </c>
      <c r="BO6">
        <v>2</v>
      </c>
      <c r="BP6">
        <v>1</v>
      </c>
      <c r="BQ6">
        <v>2</v>
      </c>
      <c r="BR6">
        <v>2</v>
      </c>
      <c r="BS6">
        <v>3</v>
      </c>
      <c r="BT6">
        <v>1</v>
      </c>
      <c r="BU6">
        <v>2</v>
      </c>
      <c r="BV6">
        <v>1</v>
      </c>
      <c r="BW6">
        <v>46</v>
      </c>
      <c r="BX6">
        <v>24</v>
      </c>
      <c r="BY6">
        <v>27</v>
      </c>
      <c r="BZ6">
        <v>40</v>
      </c>
      <c r="CA6">
        <v>3</v>
      </c>
      <c r="CB6">
        <v>1</v>
      </c>
      <c r="CC6">
        <v>1</v>
      </c>
      <c r="CD6">
        <v>1</v>
      </c>
      <c r="CE6">
        <v>2</v>
      </c>
      <c r="CF6">
        <v>1</v>
      </c>
      <c r="CG6">
        <v>1</v>
      </c>
      <c r="CH6">
        <v>1</v>
      </c>
      <c r="CI6">
        <v>1</v>
      </c>
      <c r="CJ6">
        <v>2</v>
      </c>
      <c r="CK6">
        <v>1</v>
      </c>
      <c r="CL6">
        <v>3</v>
      </c>
      <c r="CM6">
        <v>1</v>
      </c>
      <c r="CN6">
        <v>1</v>
      </c>
      <c r="CO6">
        <v>1</v>
      </c>
      <c r="CP6">
        <v>2</v>
      </c>
      <c r="CQ6">
        <v>2</v>
      </c>
      <c r="CR6">
        <v>1</v>
      </c>
      <c r="CS6">
        <v>3</v>
      </c>
      <c r="CT6">
        <v>1</v>
      </c>
      <c r="CU6">
        <v>24</v>
      </c>
      <c r="CV6">
        <v>21</v>
      </c>
      <c r="CW6">
        <v>7</v>
      </c>
      <c r="CX6">
        <v>68</v>
      </c>
      <c r="CY6">
        <v>2</v>
      </c>
      <c r="CZ6">
        <v>1</v>
      </c>
      <c r="DA6">
        <v>1</v>
      </c>
      <c r="DB6">
        <v>2</v>
      </c>
      <c r="DC6">
        <v>2</v>
      </c>
      <c r="DD6">
        <v>1</v>
      </c>
      <c r="DE6">
        <v>1</v>
      </c>
      <c r="DF6">
        <v>1</v>
      </c>
      <c r="DG6">
        <v>1</v>
      </c>
      <c r="DH6">
        <v>2</v>
      </c>
      <c r="DI6">
        <v>1</v>
      </c>
      <c r="DJ6">
        <v>2</v>
      </c>
      <c r="DK6">
        <v>1</v>
      </c>
      <c r="DL6">
        <v>1</v>
      </c>
      <c r="DM6">
        <v>1</v>
      </c>
      <c r="DN6">
        <v>2</v>
      </c>
      <c r="DO6">
        <v>3</v>
      </c>
      <c r="DP6">
        <v>1</v>
      </c>
      <c r="DQ6">
        <v>3</v>
      </c>
      <c r="DR6">
        <v>1</v>
      </c>
      <c r="DS6">
        <v>2</v>
      </c>
      <c r="DT6">
        <v>2</v>
      </c>
      <c r="DU6">
        <v>2</v>
      </c>
      <c r="DV6">
        <v>78</v>
      </c>
      <c r="DW6">
        <v>2</v>
      </c>
      <c r="DX6">
        <v>1</v>
      </c>
      <c r="DY6">
        <v>1</v>
      </c>
      <c r="DZ6">
        <v>1</v>
      </c>
      <c r="EA6">
        <v>2</v>
      </c>
      <c r="EB6">
        <v>1</v>
      </c>
      <c r="EC6">
        <v>1</v>
      </c>
      <c r="ED6">
        <v>1</v>
      </c>
      <c r="EE6">
        <v>2</v>
      </c>
      <c r="EF6">
        <v>2</v>
      </c>
      <c r="EG6">
        <v>1</v>
      </c>
      <c r="EH6">
        <v>2</v>
      </c>
      <c r="EI6">
        <v>1</v>
      </c>
      <c r="EJ6">
        <v>1</v>
      </c>
      <c r="EL6">
        <v>1</v>
      </c>
      <c r="EM6">
        <v>2</v>
      </c>
      <c r="EN6">
        <v>1</v>
      </c>
      <c r="EO6">
        <v>2</v>
      </c>
      <c r="EP6">
        <v>1</v>
      </c>
      <c r="EQ6">
        <v>5</v>
      </c>
      <c r="ER6">
        <v>8</v>
      </c>
      <c r="ES6">
        <v>12</v>
      </c>
      <c r="ET6">
        <v>85</v>
      </c>
      <c r="EU6">
        <v>3</v>
      </c>
      <c r="EV6">
        <v>1</v>
      </c>
      <c r="EW6">
        <v>2</v>
      </c>
      <c r="EX6">
        <v>3</v>
      </c>
      <c r="EY6">
        <v>4</v>
      </c>
      <c r="EZ6">
        <v>5</v>
      </c>
      <c r="FA6">
        <v>4</v>
      </c>
      <c r="FB6">
        <v>5</v>
      </c>
      <c r="FC6">
        <v>4</v>
      </c>
      <c r="FD6">
        <v>3</v>
      </c>
      <c r="FE6">
        <v>4</v>
      </c>
      <c r="FF6">
        <v>3</v>
      </c>
      <c r="FG6">
        <v>3</v>
      </c>
      <c r="FH6">
        <v>2</v>
      </c>
      <c r="FI6">
        <v>1</v>
      </c>
      <c r="FJ6">
        <v>3</v>
      </c>
      <c r="FK6">
        <v>5</v>
      </c>
      <c r="FL6">
        <v>5</v>
      </c>
      <c r="FM6">
        <v>1</v>
      </c>
      <c r="FN6">
        <v>2</v>
      </c>
      <c r="FO6">
        <v>3</v>
      </c>
      <c r="FP6">
        <v>1</v>
      </c>
      <c r="FQ6">
        <v>2</v>
      </c>
      <c r="FR6">
        <v>1</v>
      </c>
      <c r="FS6">
        <v>4</v>
      </c>
      <c r="FT6">
        <v>3</v>
      </c>
      <c r="FU6">
        <v>4</v>
      </c>
      <c r="FV6">
        <v>5</v>
      </c>
      <c r="FW6">
        <v>5</v>
      </c>
      <c r="FX6">
        <v>1</v>
      </c>
      <c r="FY6">
        <v>3</v>
      </c>
      <c r="GA6">
        <v>4</v>
      </c>
      <c r="GB6">
        <v>3</v>
      </c>
      <c r="GC6">
        <v>1</v>
      </c>
      <c r="GD6">
        <v>5</v>
      </c>
      <c r="GE6">
        <v>3</v>
      </c>
      <c r="GF6">
        <v>0</v>
      </c>
      <c r="GG6">
        <v>20</v>
      </c>
      <c r="GH6" t="s">
        <v>197</v>
      </c>
      <c r="GI6">
        <v>0</v>
      </c>
      <c r="GJ6" s="2">
        <v>0.25</v>
      </c>
      <c r="GK6">
        <v>79</v>
      </c>
      <c r="GL6">
        <v>102</v>
      </c>
      <c r="GM6">
        <f>VLOOKUP(A6,Saliva_Sample_Encoding!A:AD, 17)</f>
        <v>65.832095441399204</v>
      </c>
      <c r="GN6">
        <f>VLOOKUP(A6,Saliva_Sample_Encoding!A:AD, 18)</f>
        <v>2.83</v>
      </c>
      <c r="GO6">
        <f>VLOOKUP(A6,Saliva_Sample_Encoding!A:AD, 19)</f>
        <v>60.944088624156436</v>
      </c>
      <c r="GP6">
        <f>VLOOKUP(A6,Saliva_Sample_Encoding!A:AD, 20)</f>
        <v>3.31</v>
      </c>
      <c r="GQ6">
        <f>VLOOKUP(A6,Saliva_Sample_Encoding!A:AD, 21)</f>
        <v>160.79863383142816</v>
      </c>
      <c r="GR6">
        <f>VLOOKUP(A6,Saliva_Sample_Encoding!A:AD, 22)</f>
        <v>3.19</v>
      </c>
      <c r="GS6">
        <f>VLOOKUP(A6,Saliva_Sample_Encoding!A:AD, 23)</f>
        <v>126.1073833838314</v>
      </c>
      <c r="GT6">
        <f>VLOOKUP(A6,Saliva_Sample_Encoding!A:AD, 24)</f>
        <v>6.19</v>
      </c>
      <c r="GU6">
        <f>VLOOKUP(A6,Saliva_Sample_Encoding!A:AD, 25)</f>
        <v>119.944173839691</v>
      </c>
      <c r="GV6">
        <f>VLOOKUP(A6,Saliva_Sample_Encoding!A:AD, 26)</f>
        <v>5.65</v>
      </c>
      <c r="GW6">
        <f>VLOOKUP(A6,Saliva_Sample_Encoding!A:AD, 27)</f>
        <v>56.3560818069136</v>
      </c>
      <c r="GX6">
        <f>VLOOKUP(A6,Saliva_Sample_Encoding!A:AD, 28)</f>
        <v>1.61</v>
      </c>
      <c r="GY6">
        <f>VLOOKUP(A6,Saliva_Sample_Encoding!A:AD, 29)</f>
        <v>132.20179224624707</v>
      </c>
      <c r="GZ6">
        <f>VLOOKUP(A6,Saliva_Sample_Encoding!A:AD, 30)</f>
        <v>1.41</v>
      </c>
    </row>
    <row r="7" spans="1:208" x14ac:dyDescent="0.2">
      <c r="A7">
        <v>106</v>
      </c>
      <c r="B7" s="1">
        <v>43874</v>
      </c>
      <c r="C7" t="s">
        <v>193</v>
      </c>
      <c r="D7" t="s">
        <v>199</v>
      </c>
      <c r="E7" t="s">
        <v>195</v>
      </c>
      <c r="F7" t="s">
        <v>203</v>
      </c>
      <c r="G7">
        <v>2</v>
      </c>
      <c r="H7">
        <v>1</v>
      </c>
      <c r="I7">
        <v>3</v>
      </c>
      <c r="J7">
        <v>1</v>
      </c>
      <c r="K7">
        <v>4</v>
      </c>
      <c r="L7">
        <v>1</v>
      </c>
      <c r="M7">
        <v>1</v>
      </c>
      <c r="N7">
        <v>1</v>
      </c>
      <c r="O7">
        <v>1</v>
      </c>
      <c r="P7">
        <v>2</v>
      </c>
      <c r="Q7">
        <v>1</v>
      </c>
      <c r="R7">
        <v>1</v>
      </c>
      <c r="S7">
        <v>1</v>
      </c>
      <c r="T7">
        <v>1</v>
      </c>
      <c r="U7">
        <v>1</v>
      </c>
      <c r="V7">
        <v>5</v>
      </c>
      <c r="W7">
        <v>4</v>
      </c>
      <c r="X7">
        <v>2</v>
      </c>
      <c r="Y7">
        <v>4</v>
      </c>
      <c r="Z7">
        <v>1</v>
      </c>
      <c r="AA7">
        <v>0</v>
      </c>
      <c r="AB7">
        <v>0</v>
      </c>
      <c r="AC7">
        <v>0</v>
      </c>
      <c r="AD7">
        <v>59</v>
      </c>
      <c r="AE7">
        <v>3</v>
      </c>
      <c r="AF7">
        <v>1</v>
      </c>
      <c r="AG7">
        <v>2</v>
      </c>
      <c r="AH7">
        <v>1</v>
      </c>
      <c r="AI7">
        <v>3</v>
      </c>
      <c r="AJ7">
        <v>1</v>
      </c>
      <c r="AK7">
        <v>1</v>
      </c>
      <c r="AL7">
        <v>2</v>
      </c>
      <c r="AM7">
        <v>1</v>
      </c>
      <c r="AN7">
        <v>1</v>
      </c>
      <c r="AO7">
        <v>1</v>
      </c>
      <c r="AP7">
        <v>3</v>
      </c>
      <c r="AQ7">
        <v>1</v>
      </c>
      <c r="AR7">
        <v>1</v>
      </c>
      <c r="AS7">
        <v>1</v>
      </c>
      <c r="AT7">
        <v>3</v>
      </c>
      <c r="AU7">
        <v>3</v>
      </c>
      <c r="AV7">
        <v>1</v>
      </c>
      <c r="AW7">
        <v>3</v>
      </c>
      <c r="AX7">
        <v>1</v>
      </c>
      <c r="AY7">
        <v>26</v>
      </c>
      <c r="AZ7">
        <v>24</v>
      </c>
      <c r="BA7">
        <v>47</v>
      </c>
      <c r="BB7">
        <v>50</v>
      </c>
      <c r="BC7">
        <v>1</v>
      </c>
      <c r="BD7">
        <v>1</v>
      </c>
      <c r="BE7">
        <v>1</v>
      </c>
      <c r="BF7">
        <v>3</v>
      </c>
      <c r="BG7">
        <v>1</v>
      </c>
      <c r="BH7">
        <v>1</v>
      </c>
      <c r="BI7">
        <v>1</v>
      </c>
      <c r="BJ7">
        <v>1</v>
      </c>
      <c r="BK7">
        <v>3</v>
      </c>
      <c r="BL7">
        <v>1</v>
      </c>
      <c r="BM7">
        <v>2</v>
      </c>
      <c r="BN7">
        <v>3</v>
      </c>
      <c r="BO7">
        <v>3</v>
      </c>
      <c r="BP7">
        <v>1</v>
      </c>
      <c r="BQ7">
        <v>1</v>
      </c>
      <c r="BR7">
        <v>3</v>
      </c>
      <c r="BS7">
        <v>4</v>
      </c>
      <c r="BT7">
        <v>2</v>
      </c>
      <c r="BU7">
        <v>1</v>
      </c>
      <c r="BV7">
        <v>1</v>
      </c>
      <c r="BW7">
        <v>19</v>
      </c>
      <c r="BX7">
        <v>29</v>
      </c>
      <c r="BY7">
        <v>34</v>
      </c>
      <c r="BZ7">
        <v>47</v>
      </c>
      <c r="CA7">
        <v>1</v>
      </c>
      <c r="CB7">
        <v>1</v>
      </c>
      <c r="CC7">
        <v>1</v>
      </c>
      <c r="CD7">
        <v>1</v>
      </c>
      <c r="CE7">
        <v>1</v>
      </c>
      <c r="CF7">
        <v>1</v>
      </c>
      <c r="CG7">
        <v>1</v>
      </c>
      <c r="CH7">
        <v>1</v>
      </c>
      <c r="CI7">
        <v>1</v>
      </c>
      <c r="CJ7">
        <v>2</v>
      </c>
      <c r="CK7">
        <v>1</v>
      </c>
      <c r="CL7">
        <v>3</v>
      </c>
      <c r="CM7">
        <v>1</v>
      </c>
      <c r="CN7">
        <v>1</v>
      </c>
      <c r="CO7">
        <v>1</v>
      </c>
      <c r="CP7">
        <v>3</v>
      </c>
      <c r="CQ7">
        <v>3</v>
      </c>
      <c r="CR7">
        <v>1</v>
      </c>
      <c r="CS7">
        <v>1</v>
      </c>
      <c r="CT7">
        <v>3</v>
      </c>
      <c r="CU7">
        <v>5</v>
      </c>
      <c r="CV7">
        <v>14</v>
      </c>
      <c r="CW7">
        <v>4</v>
      </c>
      <c r="CX7">
        <v>71</v>
      </c>
      <c r="CY7">
        <v>1</v>
      </c>
      <c r="CZ7">
        <v>1</v>
      </c>
      <c r="DA7">
        <v>1</v>
      </c>
      <c r="DB7">
        <v>1</v>
      </c>
      <c r="DC7">
        <v>1</v>
      </c>
      <c r="DD7">
        <v>1</v>
      </c>
      <c r="DE7">
        <v>1</v>
      </c>
      <c r="DF7">
        <v>1</v>
      </c>
      <c r="DG7">
        <v>3</v>
      </c>
      <c r="DH7">
        <v>1</v>
      </c>
      <c r="DI7">
        <v>1</v>
      </c>
      <c r="DJ7">
        <v>3</v>
      </c>
      <c r="DK7">
        <v>1</v>
      </c>
      <c r="DL7">
        <v>1</v>
      </c>
      <c r="DM7">
        <v>1</v>
      </c>
      <c r="DN7">
        <v>3</v>
      </c>
      <c r="DO7">
        <v>3</v>
      </c>
      <c r="DP7">
        <v>1</v>
      </c>
      <c r="DQ7">
        <v>3</v>
      </c>
      <c r="DR7">
        <v>1</v>
      </c>
      <c r="DS7">
        <v>2</v>
      </c>
      <c r="DT7">
        <v>11</v>
      </c>
      <c r="DU7">
        <v>9</v>
      </c>
      <c r="DV7">
        <v>48</v>
      </c>
      <c r="DW7">
        <v>2</v>
      </c>
      <c r="DX7">
        <v>1</v>
      </c>
      <c r="DY7">
        <v>1</v>
      </c>
      <c r="DZ7">
        <v>1</v>
      </c>
      <c r="EA7">
        <v>1</v>
      </c>
      <c r="EB7">
        <v>3</v>
      </c>
      <c r="EC7">
        <v>1</v>
      </c>
      <c r="ED7">
        <v>1</v>
      </c>
      <c r="EE7">
        <v>1</v>
      </c>
      <c r="EF7">
        <v>3</v>
      </c>
      <c r="EG7">
        <v>1</v>
      </c>
      <c r="EH7">
        <v>1</v>
      </c>
      <c r="EI7">
        <v>1</v>
      </c>
      <c r="EJ7">
        <v>1</v>
      </c>
      <c r="EK7">
        <v>1</v>
      </c>
      <c r="EL7">
        <v>3</v>
      </c>
      <c r="EM7">
        <v>3</v>
      </c>
      <c r="EN7">
        <v>1</v>
      </c>
      <c r="EO7">
        <v>1</v>
      </c>
      <c r="EP7">
        <v>1</v>
      </c>
      <c r="EQ7">
        <v>14</v>
      </c>
      <c r="ER7">
        <v>4</v>
      </c>
      <c r="ES7">
        <v>4</v>
      </c>
      <c r="ET7">
        <v>78</v>
      </c>
      <c r="EV7">
        <v>1</v>
      </c>
      <c r="EX7">
        <v>3</v>
      </c>
      <c r="EZ7">
        <v>5</v>
      </c>
      <c r="FC7">
        <v>4</v>
      </c>
      <c r="FD7">
        <v>3</v>
      </c>
      <c r="FF7">
        <v>3</v>
      </c>
      <c r="FM7">
        <v>1</v>
      </c>
      <c r="FN7">
        <v>2</v>
      </c>
      <c r="FP7">
        <v>2</v>
      </c>
      <c r="FR7">
        <v>1</v>
      </c>
      <c r="FS7">
        <v>4</v>
      </c>
      <c r="FW7">
        <v>5</v>
      </c>
      <c r="FX7">
        <v>3</v>
      </c>
      <c r="GF7">
        <v>0</v>
      </c>
      <c r="GG7">
        <v>22</v>
      </c>
      <c r="GH7" t="s">
        <v>197</v>
      </c>
      <c r="GI7">
        <v>0</v>
      </c>
      <c r="GJ7" s="2">
        <v>0.33333333333333331</v>
      </c>
      <c r="GL7">
        <v>88</v>
      </c>
      <c r="GM7">
        <f>VLOOKUP(A7,Saliva_Sample_Encoding!A:AD, 17)</f>
        <v>122.40031429170574</v>
      </c>
      <c r="GN7">
        <f>VLOOKUP(A7,Saliva_Sample_Encoding!A:AD, 18)</f>
        <v>1.52</v>
      </c>
      <c r="GO7">
        <f>VLOOKUP(A7,Saliva_Sample_Encoding!A:AD, 19)</f>
        <v>132.87564527138045</v>
      </c>
      <c r="GP7">
        <f>VLOOKUP(A7,Saliva_Sample_Encoding!A:AD, 20)</f>
        <v>1.2</v>
      </c>
      <c r="GQ7">
        <f>VLOOKUP(A7,Saliva_Sample_Encoding!A:AD, 21)</f>
        <v>141.31672650042393</v>
      </c>
      <c r="GR7">
        <f>VLOOKUP(A7,Saliva_Sample_Encoding!A:AD, 22)</f>
        <v>1.4</v>
      </c>
      <c r="GS7">
        <f>VLOOKUP(A7,Saliva_Sample_Encoding!A:AD, 23)</f>
        <v>146.32401208508463</v>
      </c>
      <c r="GT7">
        <f>VLOOKUP(A7,Saliva_Sample_Encoding!A:AD, 24)</f>
        <v>2.08</v>
      </c>
      <c r="GU7">
        <f>VLOOKUP(A7,Saliva_Sample_Encoding!A:AD, 25)</f>
        <v>140.76036143546162</v>
      </c>
      <c r="GV7">
        <f>VLOOKUP(A7,Saliva_Sample_Encoding!A:AD, 26)</f>
        <v>2.65</v>
      </c>
      <c r="GW7">
        <f>VLOOKUP(A7,Saliva_Sample_Encoding!A:AD, 27)</f>
        <v>149.80574679244441</v>
      </c>
      <c r="GX7">
        <f>VLOOKUP(A7,Saliva_Sample_Encoding!A:AD, 28)</f>
        <v>1.5</v>
      </c>
      <c r="GY7">
        <f>VLOOKUP(A7,Saliva_Sample_Encoding!A:AD, 29)</f>
        <v>170.84011534891775</v>
      </c>
      <c r="GZ7">
        <f>VLOOKUP(A7,Saliva_Sample_Encoding!A:AD, 30)</f>
        <v>1.65</v>
      </c>
    </row>
    <row r="8" spans="1:208" x14ac:dyDescent="0.2">
      <c r="A8">
        <v>107</v>
      </c>
      <c r="B8" s="1">
        <v>43854</v>
      </c>
      <c r="C8" t="s">
        <v>193</v>
      </c>
      <c r="D8" t="s">
        <v>194</v>
      </c>
      <c r="E8" t="s">
        <v>195</v>
      </c>
      <c r="F8" t="s">
        <v>196</v>
      </c>
      <c r="G8">
        <v>3</v>
      </c>
      <c r="H8">
        <v>3</v>
      </c>
      <c r="I8">
        <v>1</v>
      </c>
      <c r="J8">
        <v>1</v>
      </c>
      <c r="K8">
        <v>3</v>
      </c>
      <c r="L8">
        <v>1</v>
      </c>
      <c r="M8">
        <v>1</v>
      </c>
      <c r="N8">
        <v>1</v>
      </c>
      <c r="O8">
        <v>1</v>
      </c>
      <c r="P8">
        <v>1</v>
      </c>
      <c r="Q8">
        <v>1</v>
      </c>
      <c r="R8">
        <v>3</v>
      </c>
      <c r="S8">
        <v>1</v>
      </c>
      <c r="T8">
        <v>1</v>
      </c>
      <c r="U8">
        <v>1</v>
      </c>
      <c r="V8">
        <v>1</v>
      </c>
      <c r="W8">
        <v>3</v>
      </c>
      <c r="X8">
        <v>1</v>
      </c>
      <c r="Y8">
        <v>3</v>
      </c>
      <c r="Z8">
        <v>1</v>
      </c>
      <c r="AA8">
        <v>61</v>
      </c>
      <c r="AB8">
        <v>21</v>
      </c>
      <c r="AC8">
        <v>0</v>
      </c>
      <c r="AD8">
        <v>66</v>
      </c>
      <c r="AE8">
        <v>3</v>
      </c>
      <c r="AF8">
        <v>3</v>
      </c>
      <c r="AG8">
        <v>1</v>
      </c>
      <c r="AH8">
        <v>1</v>
      </c>
      <c r="AI8">
        <v>3</v>
      </c>
      <c r="AJ8">
        <v>1</v>
      </c>
      <c r="AK8">
        <v>1</v>
      </c>
      <c r="AL8">
        <v>1</v>
      </c>
      <c r="AM8">
        <v>2</v>
      </c>
      <c r="AN8">
        <v>2</v>
      </c>
      <c r="AO8">
        <v>1</v>
      </c>
      <c r="AP8">
        <v>2</v>
      </c>
      <c r="AQ8">
        <v>1</v>
      </c>
      <c r="AR8">
        <v>1</v>
      </c>
      <c r="AS8">
        <v>2</v>
      </c>
      <c r="AT8">
        <v>1</v>
      </c>
      <c r="AU8">
        <v>2</v>
      </c>
      <c r="AV8">
        <v>3</v>
      </c>
      <c r="AW8">
        <v>3</v>
      </c>
      <c r="AX8">
        <v>1</v>
      </c>
      <c r="AY8">
        <v>73</v>
      </c>
      <c r="AZ8">
        <v>45</v>
      </c>
      <c r="BA8">
        <v>0</v>
      </c>
      <c r="BB8">
        <v>65</v>
      </c>
      <c r="BC8">
        <v>1</v>
      </c>
      <c r="BD8">
        <v>1</v>
      </c>
      <c r="BE8">
        <v>1</v>
      </c>
      <c r="BF8">
        <v>1</v>
      </c>
      <c r="BG8">
        <v>1</v>
      </c>
      <c r="BH8">
        <v>1</v>
      </c>
      <c r="BI8">
        <v>1</v>
      </c>
      <c r="BJ8">
        <v>1</v>
      </c>
      <c r="BK8">
        <v>1</v>
      </c>
      <c r="BL8">
        <v>1</v>
      </c>
      <c r="BM8">
        <v>1</v>
      </c>
      <c r="BN8">
        <v>1</v>
      </c>
      <c r="BO8">
        <v>1</v>
      </c>
      <c r="BP8">
        <v>1</v>
      </c>
      <c r="BQ8">
        <v>1</v>
      </c>
      <c r="BR8">
        <v>1</v>
      </c>
      <c r="BS8">
        <v>1</v>
      </c>
      <c r="BT8">
        <v>2</v>
      </c>
      <c r="BU8">
        <v>1</v>
      </c>
      <c r="BV8">
        <v>1</v>
      </c>
      <c r="BW8">
        <v>18</v>
      </c>
      <c r="BX8">
        <v>15</v>
      </c>
      <c r="BY8">
        <v>0</v>
      </c>
      <c r="BZ8">
        <v>12</v>
      </c>
      <c r="CA8">
        <v>1</v>
      </c>
      <c r="CB8">
        <v>1</v>
      </c>
      <c r="CC8">
        <v>1</v>
      </c>
      <c r="CD8">
        <v>1</v>
      </c>
      <c r="CE8">
        <v>1</v>
      </c>
      <c r="CF8">
        <v>1</v>
      </c>
      <c r="CG8">
        <v>1</v>
      </c>
      <c r="CH8">
        <v>1</v>
      </c>
      <c r="CI8">
        <v>1</v>
      </c>
      <c r="CJ8">
        <v>1</v>
      </c>
      <c r="CK8">
        <v>1</v>
      </c>
      <c r="CL8">
        <v>1</v>
      </c>
      <c r="CM8">
        <v>1</v>
      </c>
      <c r="CN8">
        <v>1</v>
      </c>
      <c r="CO8">
        <v>1</v>
      </c>
      <c r="CP8">
        <v>1</v>
      </c>
      <c r="CQ8">
        <v>1</v>
      </c>
      <c r="CR8">
        <v>1</v>
      </c>
      <c r="CS8">
        <v>1</v>
      </c>
      <c r="CT8">
        <v>1</v>
      </c>
      <c r="CU8">
        <v>6</v>
      </c>
      <c r="CV8">
        <v>4</v>
      </c>
      <c r="CW8">
        <v>0</v>
      </c>
      <c r="CX8">
        <v>22</v>
      </c>
      <c r="CY8">
        <v>3</v>
      </c>
      <c r="CZ8">
        <v>2</v>
      </c>
      <c r="DA8">
        <v>1</v>
      </c>
      <c r="DB8">
        <v>1</v>
      </c>
      <c r="DC8">
        <v>3</v>
      </c>
      <c r="DD8">
        <v>1</v>
      </c>
      <c r="DE8">
        <v>1</v>
      </c>
      <c r="DF8">
        <v>1</v>
      </c>
      <c r="DG8">
        <v>1</v>
      </c>
      <c r="DH8">
        <v>1</v>
      </c>
      <c r="DI8">
        <v>1</v>
      </c>
      <c r="DJ8">
        <v>2</v>
      </c>
      <c r="DK8">
        <v>1</v>
      </c>
      <c r="DL8">
        <v>1</v>
      </c>
      <c r="DM8">
        <v>1</v>
      </c>
      <c r="DN8">
        <v>2</v>
      </c>
      <c r="DO8">
        <v>2</v>
      </c>
      <c r="DP8">
        <v>1</v>
      </c>
      <c r="DQ8">
        <v>1</v>
      </c>
      <c r="DR8">
        <v>1</v>
      </c>
      <c r="DS8">
        <v>11</v>
      </c>
      <c r="DT8">
        <v>12</v>
      </c>
      <c r="DU8">
        <v>0</v>
      </c>
      <c r="DV8">
        <v>13</v>
      </c>
      <c r="DW8">
        <v>1</v>
      </c>
      <c r="DX8">
        <v>1</v>
      </c>
      <c r="DY8">
        <v>1</v>
      </c>
      <c r="DZ8">
        <v>1</v>
      </c>
      <c r="EA8">
        <v>1</v>
      </c>
      <c r="EB8">
        <v>1</v>
      </c>
      <c r="EC8">
        <v>1</v>
      </c>
      <c r="ED8">
        <v>1</v>
      </c>
      <c r="EE8">
        <v>1</v>
      </c>
      <c r="EF8">
        <v>1</v>
      </c>
      <c r="EG8">
        <v>1</v>
      </c>
      <c r="EH8">
        <v>1</v>
      </c>
      <c r="EI8">
        <v>1</v>
      </c>
      <c r="EJ8">
        <v>1</v>
      </c>
      <c r="EK8">
        <v>1</v>
      </c>
      <c r="EL8">
        <v>1</v>
      </c>
      <c r="EM8">
        <v>1</v>
      </c>
      <c r="EN8">
        <v>1</v>
      </c>
      <c r="EO8">
        <v>1</v>
      </c>
      <c r="EP8">
        <v>1</v>
      </c>
      <c r="EQ8">
        <v>21</v>
      </c>
      <c r="ER8">
        <v>16</v>
      </c>
      <c r="ES8">
        <v>1</v>
      </c>
      <c r="ET8">
        <v>21</v>
      </c>
      <c r="EU8">
        <v>3</v>
      </c>
      <c r="EV8">
        <v>1</v>
      </c>
      <c r="EW8">
        <v>2</v>
      </c>
      <c r="EX8">
        <v>3</v>
      </c>
      <c r="EY8">
        <v>4</v>
      </c>
      <c r="EZ8">
        <v>5</v>
      </c>
      <c r="FA8">
        <v>4</v>
      </c>
      <c r="FB8">
        <v>4</v>
      </c>
      <c r="FC8">
        <v>1</v>
      </c>
      <c r="FD8">
        <v>3</v>
      </c>
      <c r="FE8">
        <v>4</v>
      </c>
      <c r="FF8">
        <v>3</v>
      </c>
      <c r="FG8">
        <v>3</v>
      </c>
      <c r="FH8">
        <v>2</v>
      </c>
      <c r="FI8">
        <v>4</v>
      </c>
      <c r="FJ8">
        <v>1</v>
      </c>
      <c r="FK8">
        <v>5</v>
      </c>
      <c r="FL8">
        <v>5</v>
      </c>
      <c r="FM8">
        <v>1</v>
      </c>
      <c r="FN8">
        <v>2</v>
      </c>
      <c r="FO8">
        <v>2</v>
      </c>
      <c r="FP8">
        <v>2</v>
      </c>
      <c r="FQ8">
        <v>2</v>
      </c>
      <c r="FR8">
        <v>1</v>
      </c>
      <c r="FS8">
        <v>3</v>
      </c>
      <c r="FT8">
        <v>3</v>
      </c>
      <c r="FU8">
        <v>3</v>
      </c>
      <c r="FV8">
        <v>5</v>
      </c>
      <c r="FW8">
        <v>2</v>
      </c>
      <c r="FX8">
        <v>2</v>
      </c>
      <c r="FY8">
        <v>2</v>
      </c>
      <c r="FZ8">
        <v>5</v>
      </c>
      <c r="GA8">
        <v>4</v>
      </c>
      <c r="GB8">
        <v>2</v>
      </c>
      <c r="GC8">
        <v>1</v>
      </c>
      <c r="GD8">
        <v>3</v>
      </c>
      <c r="GE8">
        <v>5</v>
      </c>
      <c r="GF8">
        <v>0</v>
      </c>
      <c r="GG8">
        <v>29</v>
      </c>
      <c r="GH8" t="s">
        <v>197</v>
      </c>
      <c r="GI8">
        <v>0</v>
      </c>
      <c r="GJ8" s="2">
        <v>0.3125</v>
      </c>
      <c r="GL8">
        <v>83</v>
      </c>
      <c r="GM8">
        <f>VLOOKUP(A8,Saliva_Sample_Encoding!A:AD, 17)</f>
        <v>33.052167509200785</v>
      </c>
      <c r="GN8">
        <f>VLOOKUP(A8,Saliva_Sample_Encoding!A:AD, 18)</f>
        <v>2.06</v>
      </c>
      <c r="GO8">
        <f>VLOOKUP(A8,Saliva_Sample_Encoding!A:AD, 19)</f>
        <v>29.063112809814488</v>
      </c>
      <c r="GP8">
        <f>VLOOKUP(A8,Saliva_Sample_Encoding!A:AD, 20)</f>
        <v>1.71</v>
      </c>
      <c r="GQ8">
        <f>VLOOKUP(A8,Saliva_Sample_Encoding!A:AD, 21)</f>
        <v>270.11598964415816</v>
      </c>
      <c r="GR8">
        <f>VLOOKUP(A8,Saliva_Sample_Encoding!A:AD, 22)</f>
        <v>1.1299999999999999</v>
      </c>
      <c r="GS8">
        <f>VLOOKUP(A8,Saliva_Sample_Encoding!A:AD, 23)</f>
        <v>156.71286319017617</v>
      </c>
      <c r="GT8">
        <f>VLOOKUP(A8,Saliva_Sample_Encoding!A:AD, 24)</f>
        <v>2</v>
      </c>
      <c r="GU8">
        <f>VLOOKUP(A8,Saliva_Sample_Encoding!A:AD, 25)</f>
        <v>73.512579460118999</v>
      </c>
      <c r="GV8">
        <f>VLOOKUP(A8,Saliva_Sample_Encoding!A:AD, 26)</f>
        <v>2.13</v>
      </c>
      <c r="GW8">
        <f>VLOOKUP(A8,Saliva_Sample_Encoding!A:AD, 27)</f>
        <v>63.824875190180819</v>
      </c>
      <c r="GX8">
        <f>VLOOKUP(A8,Saliva_Sample_Encoding!A:AD, 28)</f>
        <v>1.49</v>
      </c>
      <c r="GY8">
        <f>VLOOKUP(A8,Saliva_Sample_Encoding!A:AD, 29)</f>
        <v>82.06055381594679</v>
      </c>
      <c r="GZ8">
        <f>VLOOKUP(A8,Saliva_Sample_Encoding!A:AD, 30)</f>
        <v>1.28</v>
      </c>
    </row>
    <row r="9" spans="1:208" x14ac:dyDescent="0.2">
      <c r="A9">
        <v>108</v>
      </c>
      <c r="B9" s="1">
        <v>43854</v>
      </c>
      <c r="C9" t="s">
        <v>193</v>
      </c>
      <c r="D9" t="s">
        <v>194</v>
      </c>
      <c r="E9" t="s">
        <v>195</v>
      </c>
      <c r="F9" t="s">
        <v>200</v>
      </c>
      <c r="G9">
        <v>3</v>
      </c>
      <c r="H9">
        <v>2</v>
      </c>
      <c r="I9">
        <v>1</v>
      </c>
      <c r="J9">
        <v>1</v>
      </c>
      <c r="K9">
        <v>2</v>
      </c>
      <c r="L9">
        <v>1</v>
      </c>
      <c r="M9">
        <v>1</v>
      </c>
      <c r="N9">
        <v>2</v>
      </c>
      <c r="O9">
        <v>1</v>
      </c>
      <c r="P9">
        <v>2</v>
      </c>
      <c r="Q9">
        <v>2</v>
      </c>
      <c r="R9">
        <v>2</v>
      </c>
      <c r="S9">
        <v>1</v>
      </c>
      <c r="T9">
        <v>1</v>
      </c>
      <c r="U9">
        <v>1</v>
      </c>
      <c r="V9">
        <v>1</v>
      </c>
      <c r="W9">
        <v>3</v>
      </c>
      <c r="X9">
        <v>1</v>
      </c>
      <c r="Y9">
        <v>2</v>
      </c>
      <c r="Z9">
        <v>1</v>
      </c>
      <c r="AA9">
        <v>24</v>
      </c>
      <c r="AB9">
        <v>1</v>
      </c>
      <c r="AC9">
        <v>1</v>
      </c>
      <c r="AD9">
        <v>53</v>
      </c>
      <c r="AE9">
        <v>4</v>
      </c>
      <c r="AF9">
        <v>1</v>
      </c>
      <c r="AG9">
        <v>2</v>
      </c>
      <c r="AH9">
        <v>1</v>
      </c>
      <c r="AI9">
        <v>3</v>
      </c>
      <c r="AJ9">
        <v>1</v>
      </c>
      <c r="AK9">
        <v>1</v>
      </c>
      <c r="AL9">
        <v>1</v>
      </c>
      <c r="AM9">
        <v>1</v>
      </c>
      <c r="AN9">
        <v>3</v>
      </c>
      <c r="AO9">
        <v>2</v>
      </c>
      <c r="AP9">
        <v>4</v>
      </c>
      <c r="AQ9">
        <v>1</v>
      </c>
      <c r="AR9">
        <v>3</v>
      </c>
      <c r="AS9">
        <v>2</v>
      </c>
      <c r="AT9">
        <v>3</v>
      </c>
      <c r="AU9">
        <v>3</v>
      </c>
      <c r="AV9">
        <v>1</v>
      </c>
      <c r="AW9">
        <v>3</v>
      </c>
      <c r="AX9">
        <v>2</v>
      </c>
      <c r="AY9">
        <v>39</v>
      </c>
      <c r="AZ9">
        <v>3</v>
      </c>
      <c r="BA9">
        <v>3</v>
      </c>
      <c r="BB9">
        <v>49</v>
      </c>
      <c r="BC9">
        <v>3</v>
      </c>
      <c r="BD9">
        <v>1</v>
      </c>
      <c r="BE9">
        <v>2</v>
      </c>
      <c r="BF9">
        <v>1</v>
      </c>
      <c r="BG9">
        <v>2</v>
      </c>
      <c r="BH9">
        <v>1</v>
      </c>
      <c r="BI9">
        <v>1</v>
      </c>
      <c r="BJ9">
        <v>1</v>
      </c>
      <c r="BK9">
        <v>1</v>
      </c>
      <c r="BL9">
        <v>2</v>
      </c>
      <c r="BM9">
        <v>1</v>
      </c>
      <c r="BN9">
        <v>3</v>
      </c>
      <c r="BO9">
        <v>1</v>
      </c>
      <c r="BP9">
        <v>1</v>
      </c>
      <c r="BQ9">
        <v>1</v>
      </c>
      <c r="BR9">
        <v>1</v>
      </c>
      <c r="BS9">
        <v>2</v>
      </c>
      <c r="BT9">
        <v>1</v>
      </c>
      <c r="BU9">
        <v>2</v>
      </c>
      <c r="BV9">
        <v>1</v>
      </c>
      <c r="BW9">
        <v>15</v>
      </c>
      <c r="BX9">
        <v>2</v>
      </c>
      <c r="BY9">
        <v>2</v>
      </c>
      <c r="BZ9">
        <v>42</v>
      </c>
      <c r="CA9">
        <v>2</v>
      </c>
      <c r="CB9">
        <v>1</v>
      </c>
      <c r="CC9">
        <v>1</v>
      </c>
      <c r="CD9">
        <v>2</v>
      </c>
      <c r="CE9">
        <v>1</v>
      </c>
      <c r="CF9">
        <v>1</v>
      </c>
      <c r="CG9">
        <v>1</v>
      </c>
      <c r="CH9">
        <v>2</v>
      </c>
      <c r="CI9">
        <v>1</v>
      </c>
      <c r="CJ9">
        <v>2</v>
      </c>
      <c r="CK9">
        <v>2</v>
      </c>
      <c r="CL9">
        <v>2</v>
      </c>
      <c r="CM9">
        <v>1</v>
      </c>
      <c r="CN9">
        <v>1</v>
      </c>
      <c r="CO9">
        <v>1</v>
      </c>
      <c r="CP9">
        <v>2</v>
      </c>
      <c r="CQ9">
        <v>1</v>
      </c>
      <c r="CR9">
        <v>1</v>
      </c>
      <c r="CS9">
        <v>1</v>
      </c>
      <c r="CT9">
        <v>1</v>
      </c>
      <c r="CU9">
        <v>1</v>
      </c>
      <c r="CV9">
        <v>2</v>
      </c>
      <c r="CW9">
        <v>1</v>
      </c>
      <c r="CX9">
        <v>37</v>
      </c>
      <c r="CY9">
        <v>4</v>
      </c>
      <c r="CZ9">
        <v>1</v>
      </c>
      <c r="DA9">
        <v>2</v>
      </c>
      <c r="DB9">
        <v>1</v>
      </c>
      <c r="DC9">
        <v>2</v>
      </c>
      <c r="DD9">
        <v>1</v>
      </c>
      <c r="DE9">
        <v>1</v>
      </c>
      <c r="DF9">
        <v>1</v>
      </c>
      <c r="DG9">
        <v>3</v>
      </c>
      <c r="DH9">
        <v>2</v>
      </c>
      <c r="DI9">
        <v>1</v>
      </c>
      <c r="DJ9">
        <v>2</v>
      </c>
      <c r="DK9">
        <v>1</v>
      </c>
      <c r="DL9">
        <v>3</v>
      </c>
      <c r="DM9">
        <v>1</v>
      </c>
      <c r="DN9">
        <v>1</v>
      </c>
      <c r="DO9">
        <v>3</v>
      </c>
      <c r="DP9">
        <v>1</v>
      </c>
      <c r="DQ9">
        <v>1</v>
      </c>
      <c r="DR9">
        <v>1</v>
      </c>
      <c r="DS9">
        <v>2</v>
      </c>
      <c r="DT9">
        <v>3</v>
      </c>
      <c r="DU9">
        <v>3</v>
      </c>
      <c r="DV9">
        <v>30</v>
      </c>
      <c r="DW9">
        <v>2</v>
      </c>
      <c r="DX9">
        <v>1</v>
      </c>
      <c r="DY9">
        <v>1</v>
      </c>
      <c r="DZ9">
        <v>1</v>
      </c>
      <c r="EA9">
        <v>1</v>
      </c>
      <c r="EB9">
        <v>1</v>
      </c>
      <c r="EC9">
        <v>1</v>
      </c>
      <c r="ED9">
        <v>1</v>
      </c>
      <c r="EE9">
        <v>1</v>
      </c>
      <c r="EF9">
        <v>2</v>
      </c>
      <c r="EG9">
        <v>2</v>
      </c>
      <c r="EH9">
        <v>2</v>
      </c>
      <c r="EI9">
        <v>1</v>
      </c>
      <c r="EJ9">
        <v>1</v>
      </c>
      <c r="EK9">
        <v>1</v>
      </c>
      <c r="EL9">
        <v>1</v>
      </c>
      <c r="EM9">
        <v>1</v>
      </c>
      <c r="EN9">
        <v>1</v>
      </c>
      <c r="EP9">
        <v>1</v>
      </c>
      <c r="EQ9">
        <v>2</v>
      </c>
      <c r="ER9">
        <v>2</v>
      </c>
      <c r="ES9">
        <v>2</v>
      </c>
      <c r="ET9">
        <v>34</v>
      </c>
      <c r="EU9">
        <v>3</v>
      </c>
      <c r="EV9">
        <v>1</v>
      </c>
      <c r="EW9">
        <v>2</v>
      </c>
      <c r="EX9">
        <v>3</v>
      </c>
      <c r="EY9">
        <v>4</v>
      </c>
      <c r="EZ9">
        <v>5</v>
      </c>
      <c r="FA9">
        <v>4</v>
      </c>
      <c r="FB9">
        <v>5</v>
      </c>
      <c r="FC9">
        <v>4</v>
      </c>
      <c r="FD9">
        <v>3</v>
      </c>
      <c r="FE9">
        <v>4</v>
      </c>
      <c r="FF9">
        <v>3</v>
      </c>
      <c r="FG9">
        <v>3</v>
      </c>
      <c r="FH9">
        <v>2</v>
      </c>
      <c r="FI9">
        <v>1</v>
      </c>
      <c r="FJ9">
        <v>1</v>
      </c>
      <c r="FK9">
        <v>5</v>
      </c>
      <c r="FL9">
        <v>5</v>
      </c>
      <c r="FM9">
        <v>1</v>
      </c>
      <c r="FN9">
        <v>2</v>
      </c>
      <c r="FO9">
        <v>2</v>
      </c>
      <c r="FP9">
        <v>2</v>
      </c>
      <c r="FQ9">
        <v>2</v>
      </c>
      <c r="FR9">
        <v>1</v>
      </c>
      <c r="FS9">
        <v>4</v>
      </c>
      <c r="FT9">
        <v>3</v>
      </c>
      <c r="FU9">
        <v>3</v>
      </c>
      <c r="FV9">
        <v>5</v>
      </c>
      <c r="FW9">
        <v>5</v>
      </c>
      <c r="FX9">
        <v>4</v>
      </c>
      <c r="FY9">
        <v>2</v>
      </c>
      <c r="FZ9">
        <v>1</v>
      </c>
      <c r="GA9">
        <v>4</v>
      </c>
      <c r="GB9">
        <v>4</v>
      </c>
      <c r="GC9">
        <v>1</v>
      </c>
      <c r="GD9">
        <v>3</v>
      </c>
      <c r="GE9">
        <v>3</v>
      </c>
      <c r="GF9">
        <v>0</v>
      </c>
      <c r="GG9">
        <v>19</v>
      </c>
      <c r="GH9" t="s">
        <v>197</v>
      </c>
      <c r="GI9">
        <v>0</v>
      </c>
      <c r="GJ9" s="2">
        <v>0.3125</v>
      </c>
      <c r="GL9">
        <v>106</v>
      </c>
      <c r="GM9">
        <f>VLOOKUP(A9,Saliva_Sample_Encoding!A:AD, 17)</f>
        <v>41.030276907973395</v>
      </c>
      <c r="GN9">
        <f>VLOOKUP(A9,Saliva_Sample_Encoding!A:AD, 18)</f>
        <v>5.1100000000000003</v>
      </c>
      <c r="GO9">
        <f>VLOOKUP(A9,Saliva_Sample_Encoding!A:AD, 19)</f>
        <v>51.287846134966735</v>
      </c>
      <c r="GP9">
        <f>VLOOKUP(A9,Saliva_Sample_Encoding!A:AD, 20)</f>
        <v>3.63</v>
      </c>
      <c r="GQ9">
        <f>VLOOKUP(A9,Saliva_Sample_Encoding!A:AD, 21)</f>
        <v>321.4038357791249</v>
      </c>
      <c r="GR9">
        <f>VLOOKUP(A9,Saliva_Sample_Encoding!A:AD, 22)</f>
        <v>4.3099999999999996</v>
      </c>
      <c r="GS9">
        <f>VLOOKUP(A9,Saliva_Sample_Encoding!A:AD, 23)</f>
        <v>291.2009930552</v>
      </c>
      <c r="GT9">
        <f>VLOOKUP(A9,Saliva_Sample_Encoding!A:AD, 24)</f>
        <v>7.8</v>
      </c>
      <c r="GU9">
        <f>VLOOKUP(A9,Saliva_Sample_Encoding!A:AD, 25)</f>
        <v>148.73475379140356</v>
      </c>
      <c r="GV9">
        <f>VLOOKUP(A9,Saliva_Sample_Encoding!A:AD, 26)</f>
        <v>7.32</v>
      </c>
      <c r="GW9">
        <f>VLOOKUP(A9,Saliva_Sample_Encoding!A:AD, 27)</f>
        <v>68.383794846622322</v>
      </c>
      <c r="GX9">
        <f>VLOOKUP(A9,Saliva_Sample_Encoding!A:AD, 28)</f>
        <v>2.41</v>
      </c>
      <c r="GY9">
        <f>VLOOKUP(A9,Saliva_Sample_Encoding!A:AD, 29)</f>
        <v>58.696090576684156</v>
      </c>
      <c r="GZ9">
        <f>VLOOKUP(A9,Saliva_Sample_Encoding!A:AD, 30)</f>
        <v>2.12</v>
      </c>
    </row>
    <row r="10" spans="1:208" x14ac:dyDescent="0.2">
      <c r="A10">
        <v>109</v>
      </c>
      <c r="B10" s="1">
        <v>43854</v>
      </c>
      <c r="C10" t="s">
        <v>193</v>
      </c>
      <c r="D10" t="s">
        <v>194</v>
      </c>
      <c r="E10" t="s">
        <v>195</v>
      </c>
      <c r="F10" t="s">
        <v>196</v>
      </c>
      <c r="G10">
        <v>3</v>
      </c>
      <c r="H10">
        <v>1</v>
      </c>
      <c r="I10">
        <v>1</v>
      </c>
      <c r="J10">
        <v>1</v>
      </c>
      <c r="K10">
        <v>2</v>
      </c>
      <c r="L10">
        <v>1</v>
      </c>
      <c r="M10">
        <v>3</v>
      </c>
      <c r="N10">
        <v>1</v>
      </c>
      <c r="O10">
        <v>1</v>
      </c>
      <c r="P10">
        <v>2</v>
      </c>
      <c r="Q10">
        <v>3</v>
      </c>
      <c r="R10">
        <v>2</v>
      </c>
      <c r="S10">
        <v>2</v>
      </c>
      <c r="T10">
        <v>2</v>
      </c>
      <c r="U10">
        <v>3</v>
      </c>
      <c r="V10">
        <v>1</v>
      </c>
      <c r="W10">
        <v>2</v>
      </c>
      <c r="X10">
        <v>4</v>
      </c>
      <c r="Y10">
        <v>1</v>
      </c>
      <c r="Z10">
        <v>2</v>
      </c>
      <c r="AE10">
        <v>3</v>
      </c>
      <c r="AF10">
        <v>1</v>
      </c>
      <c r="AG10">
        <v>2</v>
      </c>
      <c r="AH10">
        <v>1</v>
      </c>
      <c r="AI10">
        <v>3</v>
      </c>
      <c r="AJ10">
        <v>1</v>
      </c>
      <c r="AK10">
        <v>1</v>
      </c>
      <c r="AL10">
        <v>1</v>
      </c>
      <c r="AM10">
        <v>1</v>
      </c>
      <c r="AN10">
        <v>2</v>
      </c>
      <c r="AO10">
        <v>1</v>
      </c>
      <c r="AP10">
        <v>3</v>
      </c>
      <c r="AQ10">
        <v>1</v>
      </c>
      <c r="AR10">
        <v>2</v>
      </c>
      <c r="AS10">
        <v>1</v>
      </c>
      <c r="AT10">
        <v>3</v>
      </c>
      <c r="AU10">
        <v>3</v>
      </c>
      <c r="AV10">
        <v>3</v>
      </c>
      <c r="AW10">
        <v>3</v>
      </c>
      <c r="AX10">
        <v>1</v>
      </c>
      <c r="AY10">
        <v>22</v>
      </c>
      <c r="AZ10">
        <v>22</v>
      </c>
      <c r="BA10">
        <v>9</v>
      </c>
      <c r="BB10">
        <v>60</v>
      </c>
      <c r="BC10">
        <v>3</v>
      </c>
      <c r="BD10">
        <v>1</v>
      </c>
      <c r="BE10">
        <v>2</v>
      </c>
      <c r="BF10">
        <v>1</v>
      </c>
      <c r="BG10">
        <v>2</v>
      </c>
      <c r="BH10">
        <v>1</v>
      </c>
      <c r="BI10">
        <v>1</v>
      </c>
      <c r="BJ10">
        <v>1</v>
      </c>
      <c r="BK10">
        <v>1</v>
      </c>
      <c r="BL10">
        <v>2</v>
      </c>
      <c r="BM10">
        <v>1</v>
      </c>
      <c r="BN10">
        <v>3</v>
      </c>
      <c r="BO10">
        <v>1</v>
      </c>
      <c r="BP10">
        <v>2</v>
      </c>
      <c r="BQ10">
        <v>1</v>
      </c>
      <c r="BR10">
        <v>1</v>
      </c>
      <c r="BS10">
        <v>2</v>
      </c>
      <c r="BT10">
        <v>4</v>
      </c>
      <c r="BU10">
        <v>3</v>
      </c>
      <c r="BV10">
        <v>1</v>
      </c>
      <c r="BW10">
        <v>12</v>
      </c>
      <c r="BX10">
        <v>19</v>
      </c>
      <c r="BY10">
        <v>12</v>
      </c>
      <c r="BZ10">
        <v>61</v>
      </c>
      <c r="CA10">
        <v>2</v>
      </c>
      <c r="CB10">
        <v>1</v>
      </c>
      <c r="CC10">
        <v>1</v>
      </c>
      <c r="CD10">
        <v>1</v>
      </c>
      <c r="CF10">
        <v>1</v>
      </c>
      <c r="CG10">
        <v>1</v>
      </c>
      <c r="CH10">
        <v>1</v>
      </c>
      <c r="CI10">
        <v>1</v>
      </c>
      <c r="CJ10">
        <v>2</v>
      </c>
      <c r="CK10">
        <v>2</v>
      </c>
      <c r="CL10">
        <v>2</v>
      </c>
      <c r="CM10">
        <v>1</v>
      </c>
      <c r="CN10">
        <v>1</v>
      </c>
      <c r="CO10">
        <v>1</v>
      </c>
      <c r="CP10">
        <v>1</v>
      </c>
      <c r="CQ10">
        <v>2</v>
      </c>
      <c r="CR10">
        <v>3</v>
      </c>
      <c r="CS10">
        <v>2</v>
      </c>
      <c r="CT10">
        <v>1</v>
      </c>
      <c r="CU10">
        <v>20</v>
      </c>
      <c r="CV10">
        <v>20</v>
      </c>
      <c r="CW10">
        <v>20</v>
      </c>
      <c r="CX10">
        <v>60</v>
      </c>
      <c r="CY10">
        <v>3</v>
      </c>
      <c r="CZ10">
        <v>1</v>
      </c>
      <c r="DA10">
        <v>2</v>
      </c>
      <c r="DB10">
        <v>1</v>
      </c>
      <c r="DC10">
        <v>2</v>
      </c>
      <c r="DD10">
        <v>1</v>
      </c>
      <c r="DE10">
        <v>1</v>
      </c>
      <c r="DF10">
        <v>1</v>
      </c>
      <c r="DG10">
        <v>1</v>
      </c>
      <c r="DH10">
        <v>2</v>
      </c>
      <c r="DI10">
        <v>1</v>
      </c>
      <c r="DJ10">
        <v>2</v>
      </c>
      <c r="DK10">
        <v>1</v>
      </c>
      <c r="DL10">
        <v>3</v>
      </c>
      <c r="DM10">
        <v>1</v>
      </c>
      <c r="DN10">
        <v>2</v>
      </c>
      <c r="DO10">
        <v>2</v>
      </c>
      <c r="DP10">
        <v>2</v>
      </c>
      <c r="DQ10">
        <v>2</v>
      </c>
      <c r="DR10">
        <v>1</v>
      </c>
      <c r="DS10">
        <v>21</v>
      </c>
      <c r="DT10">
        <v>12</v>
      </c>
      <c r="DU10">
        <v>11</v>
      </c>
      <c r="DV10">
        <v>55</v>
      </c>
      <c r="DW10">
        <v>2</v>
      </c>
      <c r="DX10">
        <v>1</v>
      </c>
      <c r="DY10">
        <v>1</v>
      </c>
      <c r="DZ10">
        <v>1</v>
      </c>
      <c r="EA10">
        <v>2</v>
      </c>
      <c r="EB10">
        <v>1</v>
      </c>
      <c r="EC10">
        <v>1</v>
      </c>
      <c r="ED10">
        <v>1</v>
      </c>
      <c r="EE10">
        <v>1</v>
      </c>
      <c r="EF10">
        <v>1</v>
      </c>
      <c r="EG10">
        <v>2</v>
      </c>
      <c r="EH10">
        <v>2</v>
      </c>
      <c r="EI10">
        <v>1</v>
      </c>
      <c r="EJ10">
        <v>1</v>
      </c>
      <c r="EK10">
        <v>1</v>
      </c>
      <c r="EL10">
        <v>1</v>
      </c>
      <c r="EM10">
        <v>1</v>
      </c>
      <c r="EN10">
        <v>3</v>
      </c>
      <c r="EO10">
        <v>2</v>
      </c>
      <c r="EP10">
        <v>1</v>
      </c>
      <c r="EQ10">
        <v>34</v>
      </c>
      <c r="ER10">
        <v>9</v>
      </c>
      <c r="ES10">
        <v>10</v>
      </c>
      <c r="ET10">
        <v>41</v>
      </c>
      <c r="EU10">
        <v>3</v>
      </c>
      <c r="EV10">
        <v>1</v>
      </c>
      <c r="EW10">
        <v>2</v>
      </c>
      <c r="EX10">
        <v>3</v>
      </c>
      <c r="EY10">
        <v>4</v>
      </c>
      <c r="EZ10">
        <v>5</v>
      </c>
      <c r="FA10">
        <v>4</v>
      </c>
      <c r="FB10">
        <v>5</v>
      </c>
      <c r="FC10">
        <v>4</v>
      </c>
      <c r="FD10">
        <v>3</v>
      </c>
      <c r="FE10">
        <v>4</v>
      </c>
      <c r="FF10">
        <v>3</v>
      </c>
      <c r="FG10">
        <v>3</v>
      </c>
      <c r="FH10">
        <v>2</v>
      </c>
      <c r="FI10">
        <v>1</v>
      </c>
      <c r="FJ10">
        <v>1</v>
      </c>
      <c r="FK10">
        <v>5</v>
      </c>
      <c r="FL10">
        <v>5</v>
      </c>
      <c r="FM10">
        <v>1</v>
      </c>
      <c r="FN10">
        <v>2</v>
      </c>
      <c r="FO10">
        <v>4</v>
      </c>
      <c r="FP10">
        <v>2</v>
      </c>
      <c r="FQ10">
        <v>2</v>
      </c>
      <c r="FR10">
        <v>1</v>
      </c>
      <c r="FS10">
        <v>4</v>
      </c>
      <c r="FT10">
        <v>3</v>
      </c>
      <c r="FU10">
        <v>3</v>
      </c>
      <c r="FV10">
        <v>5</v>
      </c>
      <c r="FW10">
        <v>5</v>
      </c>
      <c r="FX10">
        <v>3</v>
      </c>
      <c r="FY10">
        <v>5</v>
      </c>
      <c r="FZ10">
        <v>1</v>
      </c>
      <c r="GA10">
        <v>4</v>
      </c>
      <c r="GB10">
        <v>5</v>
      </c>
      <c r="GC10">
        <v>1</v>
      </c>
      <c r="GD10">
        <v>2</v>
      </c>
      <c r="GE10">
        <v>4</v>
      </c>
      <c r="GF10">
        <v>0</v>
      </c>
      <c r="GG10">
        <v>27</v>
      </c>
      <c r="GH10" t="s">
        <v>197</v>
      </c>
      <c r="GI10">
        <v>0</v>
      </c>
      <c r="GJ10" s="2">
        <v>0.39583333333333331</v>
      </c>
      <c r="GL10">
        <v>94</v>
      </c>
      <c r="GM10">
        <f>VLOOKUP(A10,Saliva_Sample_Encoding!A:AD, 17)</f>
        <v>36.471357251531906</v>
      </c>
      <c r="GN10">
        <f>VLOOKUP(A10,Saliva_Sample_Encoding!A:AD, 18)</f>
        <v>4.6900000000000004</v>
      </c>
      <c r="GO10">
        <f>VLOOKUP(A10,Saliva_Sample_Encoding!A:AD, 19)</f>
        <v>30.772707680980037</v>
      </c>
      <c r="GP10">
        <f>VLOOKUP(A10,Saliva_Sample_Encoding!A:AD, 20)</f>
        <v>4.12</v>
      </c>
      <c r="GQ10">
        <f>VLOOKUP(A10,Saliva_Sample_Encoding!A:AD, 21)</f>
        <v>86.049608515333077</v>
      </c>
      <c r="GR10">
        <f>VLOOKUP(A10,Saliva_Sample_Encoding!A:AD, 22)</f>
        <v>1.92</v>
      </c>
      <c r="GS10">
        <f>VLOOKUP(A10,Saliva_Sample_Encoding!A:AD, 23)</f>
        <v>61.545415361960082</v>
      </c>
      <c r="GT10">
        <f>VLOOKUP(A10,Saliva_Sample_Encoding!A:AD, 24)</f>
        <v>1.66</v>
      </c>
      <c r="GU10">
        <f>VLOOKUP(A10,Saliva_Sample_Encoding!A:AD, 25)</f>
        <v>42.170006822083764</v>
      </c>
      <c r="GV10">
        <f>VLOOKUP(A10,Saliva_Sample_Encoding!A:AD, 26)</f>
        <v>1.63</v>
      </c>
      <c r="GW10">
        <f>VLOOKUP(A10,Saliva_Sample_Encoding!A:AD, 27)</f>
        <v>62.685145276070465</v>
      </c>
      <c r="GX10">
        <f>VLOOKUP(A10,Saliva_Sample_Encoding!A:AD, 28)</f>
        <v>1.08</v>
      </c>
      <c r="GY10">
        <f>VLOOKUP(A10,Saliva_Sample_Encoding!A:AD, 29)</f>
        <v>41.600141865028576</v>
      </c>
      <c r="GZ10">
        <f>VLOOKUP(A10,Saliva_Sample_Encoding!A:AD, 30)</f>
        <v>1.08</v>
      </c>
    </row>
    <row r="11" spans="1:208" x14ac:dyDescent="0.2">
      <c r="A11">
        <v>110</v>
      </c>
      <c r="B11" s="1">
        <v>43882</v>
      </c>
      <c r="C11" t="s">
        <v>198</v>
      </c>
      <c r="D11" t="s">
        <v>199</v>
      </c>
      <c r="E11" t="s">
        <v>195</v>
      </c>
      <c r="F11" t="s">
        <v>196</v>
      </c>
      <c r="G11">
        <v>2</v>
      </c>
      <c r="H11">
        <v>3</v>
      </c>
      <c r="I11">
        <v>2</v>
      </c>
      <c r="J11">
        <v>3</v>
      </c>
      <c r="K11">
        <v>2</v>
      </c>
      <c r="L11">
        <v>1</v>
      </c>
      <c r="M11">
        <v>3</v>
      </c>
      <c r="N11">
        <v>4</v>
      </c>
      <c r="O11">
        <v>2</v>
      </c>
      <c r="P11">
        <v>1</v>
      </c>
      <c r="Q11">
        <v>4</v>
      </c>
      <c r="R11">
        <v>5</v>
      </c>
      <c r="S11">
        <v>2</v>
      </c>
      <c r="T11">
        <v>2</v>
      </c>
      <c r="U11">
        <v>3</v>
      </c>
      <c r="V11">
        <v>2</v>
      </c>
      <c r="W11">
        <v>4</v>
      </c>
      <c r="X11">
        <v>2</v>
      </c>
      <c r="Y11">
        <v>1</v>
      </c>
      <c r="Z11">
        <v>2</v>
      </c>
      <c r="AA11">
        <v>66</v>
      </c>
      <c r="AB11">
        <v>59</v>
      </c>
      <c r="AC11">
        <v>9</v>
      </c>
      <c r="AD11">
        <v>35</v>
      </c>
      <c r="AE11">
        <v>2</v>
      </c>
      <c r="AF11">
        <v>1</v>
      </c>
      <c r="AG11">
        <v>5</v>
      </c>
      <c r="AH11">
        <v>3</v>
      </c>
      <c r="AI11">
        <v>3</v>
      </c>
      <c r="AJ11">
        <v>1</v>
      </c>
      <c r="AK11">
        <v>2</v>
      </c>
      <c r="AL11">
        <v>3</v>
      </c>
      <c r="AM11">
        <v>2</v>
      </c>
      <c r="AN11">
        <v>2</v>
      </c>
      <c r="AO11">
        <v>2</v>
      </c>
      <c r="AP11">
        <v>5</v>
      </c>
      <c r="AQ11">
        <v>1</v>
      </c>
      <c r="AR11">
        <v>2</v>
      </c>
      <c r="AS11">
        <v>2</v>
      </c>
      <c r="AT11">
        <v>4</v>
      </c>
      <c r="AU11">
        <v>4</v>
      </c>
      <c r="AV11">
        <v>2</v>
      </c>
      <c r="AW11">
        <v>2</v>
      </c>
      <c r="AX11">
        <v>2</v>
      </c>
      <c r="AY11">
        <v>24</v>
      </c>
      <c r="AZ11">
        <v>33</v>
      </c>
      <c r="BA11">
        <v>7</v>
      </c>
      <c r="BB11">
        <v>58</v>
      </c>
      <c r="BC11">
        <v>2</v>
      </c>
      <c r="BD11">
        <v>1</v>
      </c>
      <c r="BE11">
        <v>4</v>
      </c>
      <c r="BF11">
        <v>3</v>
      </c>
      <c r="BG11">
        <v>3</v>
      </c>
      <c r="BH11">
        <v>1</v>
      </c>
      <c r="BI11">
        <v>2</v>
      </c>
      <c r="BJ11">
        <v>3</v>
      </c>
      <c r="BK11">
        <v>1</v>
      </c>
      <c r="BL11">
        <v>2</v>
      </c>
      <c r="BM11">
        <v>3</v>
      </c>
      <c r="BN11">
        <v>5</v>
      </c>
      <c r="BO11">
        <v>1</v>
      </c>
      <c r="BP11">
        <v>2</v>
      </c>
      <c r="BQ11">
        <v>2</v>
      </c>
      <c r="BR11">
        <v>2</v>
      </c>
      <c r="BS11">
        <v>4</v>
      </c>
      <c r="BT11">
        <v>1</v>
      </c>
      <c r="BU11">
        <v>2</v>
      </c>
      <c r="BV11">
        <v>2</v>
      </c>
      <c r="BW11">
        <v>35</v>
      </c>
      <c r="BX11">
        <v>41</v>
      </c>
      <c r="BY11">
        <v>4</v>
      </c>
      <c r="BZ11">
        <v>44</v>
      </c>
      <c r="CA11">
        <v>1</v>
      </c>
      <c r="CB11">
        <v>3</v>
      </c>
      <c r="CC11">
        <v>4</v>
      </c>
      <c r="CD11">
        <v>4</v>
      </c>
      <c r="CE11">
        <v>3</v>
      </c>
      <c r="CF11">
        <v>1</v>
      </c>
      <c r="CG11">
        <v>2</v>
      </c>
      <c r="CH11">
        <v>4</v>
      </c>
      <c r="CI11">
        <v>1</v>
      </c>
      <c r="CJ11">
        <v>1</v>
      </c>
      <c r="CK11">
        <v>3</v>
      </c>
      <c r="CL11">
        <v>4</v>
      </c>
      <c r="CM11">
        <v>1</v>
      </c>
      <c r="CN11">
        <v>1</v>
      </c>
      <c r="CO11">
        <v>2</v>
      </c>
      <c r="CP11">
        <v>3</v>
      </c>
      <c r="CQ11">
        <v>3</v>
      </c>
      <c r="CR11">
        <v>1</v>
      </c>
      <c r="CS11">
        <v>1</v>
      </c>
      <c r="CT11">
        <v>2</v>
      </c>
      <c r="CU11">
        <v>21</v>
      </c>
      <c r="CV11">
        <v>36</v>
      </c>
      <c r="CW11">
        <v>2</v>
      </c>
      <c r="CX11">
        <v>49</v>
      </c>
      <c r="CY11">
        <v>1</v>
      </c>
      <c r="CZ11">
        <v>2</v>
      </c>
      <c r="DA11">
        <v>1</v>
      </c>
      <c r="DB11">
        <v>5</v>
      </c>
      <c r="DC11">
        <v>3</v>
      </c>
      <c r="DD11">
        <v>1</v>
      </c>
      <c r="DE11">
        <v>2</v>
      </c>
      <c r="DF11">
        <v>5</v>
      </c>
      <c r="DG11">
        <v>1</v>
      </c>
      <c r="DH11">
        <v>1</v>
      </c>
      <c r="DI11">
        <v>5</v>
      </c>
      <c r="DJ11">
        <v>4</v>
      </c>
      <c r="DK11">
        <v>2</v>
      </c>
      <c r="DL11">
        <v>2</v>
      </c>
      <c r="DM11">
        <v>2</v>
      </c>
      <c r="DN11">
        <v>3</v>
      </c>
      <c r="DO11">
        <v>3</v>
      </c>
      <c r="DP11">
        <v>1</v>
      </c>
      <c r="DQ11">
        <v>2</v>
      </c>
      <c r="DR11">
        <v>1</v>
      </c>
      <c r="DS11">
        <v>41</v>
      </c>
      <c r="DT11">
        <v>14</v>
      </c>
      <c r="DU11">
        <v>0</v>
      </c>
      <c r="DV11">
        <v>43</v>
      </c>
      <c r="DW11">
        <v>1</v>
      </c>
      <c r="DX11">
        <v>2</v>
      </c>
      <c r="DY11">
        <v>1</v>
      </c>
      <c r="DZ11">
        <v>5</v>
      </c>
      <c r="EA11">
        <v>3</v>
      </c>
      <c r="EB11">
        <v>1</v>
      </c>
      <c r="EC11">
        <v>2</v>
      </c>
      <c r="ED11">
        <v>5</v>
      </c>
      <c r="EE11">
        <v>1</v>
      </c>
      <c r="EF11">
        <v>1</v>
      </c>
      <c r="EG11">
        <v>5</v>
      </c>
      <c r="EH11">
        <v>4</v>
      </c>
      <c r="EI11">
        <v>1</v>
      </c>
      <c r="EJ11">
        <v>1</v>
      </c>
      <c r="EK11">
        <v>2</v>
      </c>
      <c r="EL11">
        <v>3</v>
      </c>
      <c r="EM11">
        <v>3</v>
      </c>
      <c r="EN11">
        <v>1</v>
      </c>
      <c r="EO11">
        <v>1</v>
      </c>
      <c r="EP11">
        <v>1</v>
      </c>
      <c r="EQ11">
        <v>19</v>
      </c>
      <c r="ER11">
        <v>26</v>
      </c>
      <c r="ES11">
        <v>0</v>
      </c>
      <c r="ET11">
        <v>54</v>
      </c>
      <c r="EU11">
        <v>3</v>
      </c>
      <c r="EV11">
        <v>1</v>
      </c>
      <c r="EW11">
        <v>2</v>
      </c>
      <c r="EX11">
        <v>3</v>
      </c>
      <c r="EY11">
        <v>4</v>
      </c>
      <c r="EZ11">
        <v>5</v>
      </c>
      <c r="FA11">
        <v>4</v>
      </c>
      <c r="FB11">
        <v>5</v>
      </c>
      <c r="FC11">
        <v>4</v>
      </c>
      <c r="FD11">
        <v>3</v>
      </c>
      <c r="FE11">
        <v>4</v>
      </c>
      <c r="FF11">
        <v>3</v>
      </c>
      <c r="FG11">
        <v>3</v>
      </c>
      <c r="FH11">
        <v>2</v>
      </c>
      <c r="FI11">
        <v>1</v>
      </c>
      <c r="FJ11">
        <v>1</v>
      </c>
      <c r="FK11">
        <v>5</v>
      </c>
      <c r="FL11">
        <v>5</v>
      </c>
      <c r="FM11">
        <v>1</v>
      </c>
      <c r="FN11">
        <v>2</v>
      </c>
      <c r="FO11">
        <v>4</v>
      </c>
      <c r="FP11">
        <v>2</v>
      </c>
      <c r="FQ11">
        <v>2</v>
      </c>
      <c r="FR11">
        <v>3</v>
      </c>
      <c r="FS11">
        <v>4</v>
      </c>
      <c r="FT11">
        <v>3</v>
      </c>
      <c r="FU11">
        <v>3</v>
      </c>
      <c r="FV11">
        <v>5</v>
      </c>
      <c r="FW11">
        <v>5</v>
      </c>
      <c r="FX11">
        <v>1</v>
      </c>
      <c r="FY11">
        <v>5</v>
      </c>
      <c r="FZ11">
        <v>4</v>
      </c>
      <c r="GA11">
        <v>4</v>
      </c>
      <c r="GB11">
        <v>5</v>
      </c>
      <c r="GC11">
        <v>1</v>
      </c>
      <c r="GD11">
        <v>3</v>
      </c>
      <c r="GE11">
        <v>4</v>
      </c>
      <c r="GF11">
        <v>0</v>
      </c>
      <c r="GG11">
        <v>29</v>
      </c>
      <c r="GH11" t="s">
        <v>197</v>
      </c>
      <c r="GI11">
        <v>0</v>
      </c>
      <c r="GJ11" s="2">
        <v>0.375</v>
      </c>
      <c r="GK11">
        <v>80</v>
      </c>
      <c r="GL11">
        <v>106</v>
      </c>
      <c r="GM11">
        <f>VLOOKUP(A11,Saliva_Sample_Encoding!A:AD, 17)</f>
        <v>147.20341406142401</v>
      </c>
      <c r="GN11">
        <f>VLOOKUP(A11,Saliva_Sample_Encoding!A:AD, 18)</f>
        <v>2.1800000000000002</v>
      </c>
      <c r="GO11">
        <f>VLOOKUP(A11,Saliva_Sample_Encoding!A:AD, 19)</f>
        <v>166.42424201211946</v>
      </c>
      <c r="GP11">
        <f>VLOOKUP(A11,Saliva_Sample_Encoding!A:AD, 20)</f>
        <v>2.08</v>
      </c>
      <c r="GQ11">
        <f>VLOOKUP(A11,Saliva_Sample_Encoding!A:AD, 21)</f>
        <v>566.3112235229305</v>
      </c>
      <c r="GR11">
        <f>VLOOKUP(A11,Saliva_Sample_Encoding!A:AD, 22)</f>
        <v>3.77</v>
      </c>
      <c r="GS11">
        <f>VLOOKUP(A11,Saliva_Sample_Encoding!A:AD, 23)</f>
        <v>401.7621842377082</v>
      </c>
      <c r="GT11">
        <f>VLOOKUP(A11,Saliva_Sample_Encoding!A:AD, 24)</f>
        <v>6.93</v>
      </c>
      <c r="GU11">
        <f>VLOOKUP(A11,Saliva_Sample_Encoding!A:AD, 25)</f>
        <v>328.62927788872042</v>
      </c>
      <c r="GV11">
        <f>VLOOKUP(A11,Saliva_Sample_Encoding!A:AD, 26)</f>
        <v>6.23</v>
      </c>
      <c r="GW11">
        <f>VLOOKUP(A11,Saliva_Sample_Encoding!A:AD, 27)</f>
        <v>459.42466808979469</v>
      </c>
      <c r="GX11">
        <f>VLOOKUP(A11,Saliva_Sample_Encoding!A:AD, 28)</f>
        <v>2.56</v>
      </c>
      <c r="GY11">
        <f>VLOOKUP(A11,Saliva_Sample_Encoding!A:AD, 29)</f>
        <v>385.82296105908267</v>
      </c>
      <c r="GZ11">
        <f>VLOOKUP(A11,Saliva_Sample_Encoding!A:AD, 30)</f>
        <v>2.25</v>
      </c>
    </row>
    <row r="12" spans="1:208" x14ac:dyDescent="0.2">
      <c r="A12">
        <v>111</v>
      </c>
      <c r="B12" s="1">
        <v>43868</v>
      </c>
      <c r="C12" t="s">
        <v>198</v>
      </c>
      <c r="D12" t="s">
        <v>194</v>
      </c>
      <c r="E12" t="s">
        <v>204</v>
      </c>
      <c r="F12" t="s">
        <v>196</v>
      </c>
      <c r="G12">
        <v>5</v>
      </c>
      <c r="H12">
        <v>5</v>
      </c>
      <c r="I12">
        <v>2</v>
      </c>
      <c r="J12">
        <v>1</v>
      </c>
      <c r="K12">
        <v>3</v>
      </c>
      <c r="L12">
        <v>4</v>
      </c>
      <c r="M12">
        <v>1</v>
      </c>
      <c r="N12">
        <v>1</v>
      </c>
      <c r="O12">
        <v>4</v>
      </c>
      <c r="P12">
        <v>1</v>
      </c>
      <c r="Q12">
        <v>5</v>
      </c>
      <c r="R12">
        <v>3</v>
      </c>
      <c r="S12">
        <v>1</v>
      </c>
      <c r="T12">
        <v>3</v>
      </c>
      <c r="U12">
        <v>5</v>
      </c>
      <c r="V12">
        <v>3</v>
      </c>
      <c r="W12">
        <v>5</v>
      </c>
      <c r="X12">
        <v>5</v>
      </c>
      <c r="Y12">
        <v>3</v>
      </c>
      <c r="Z12">
        <v>5</v>
      </c>
      <c r="AA12">
        <v>71</v>
      </c>
      <c r="AB12">
        <v>93</v>
      </c>
      <c r="AC12">
        <v>0</v>
      </c>
      <c r="AD12">
        <v>63</v>
      </c>
      <c r="AE12">
        <v>4</v>
      </c>
      <c r="AF12">
        <v>2</v>
      </c>
      <c r="AG12">
        <v>2</v>
      </c>
      <c r="AH12">
        <v>1</v>
      </c>
      <c r="AI12">
        <v>3</v>
      </c>
      <c r="AJ12">
        <v>1</v>
      </c>
      <c r="AK12">
        <v>1</v>
      </c>
      <c r="AL12">
        <v>1</v>
      </c>
      <c r="AM12">
        <v>3</v>
      </c>
      <c r="AN12">
        <v>1</v>
      </c>
      <c r="AO12">
        <v>1</v>
      </c>
      <c r="AP12">
        <v>2</v>
      </c>
      <c r="AQ12">
        <v>1</v>
      </c>
      <c r="AR12">
        <v>4</v>
      </c>
      <c r="AS12">
        <v>2</v>
      </c>
      <c r="AT12">
        <v>3</v>
      </c>
      <c r="AU12">
        <v>4</v>
      </c>
      <c r="AV12">
        <v>5</v>
      </c>
      <c r="AW12">
        <v>3</v>
      </c>
      <c r="AX12">
        <v>1</v>
      </c>
      <c r="AY12">
        <v>47</v>
      </c>
      <c r="AZ12">
        <v>27</v>
      </c>
      <c r="BA12">
        <v>0</v>
      </c>
      <c r="BB12">
        <v>50</v>
      </c>
      <c r="BC12">
        <v>1</v>
      </c>
      <c r="BD12">
        <v>4</v>
      </c>
      <c r="BE12">
        <v>1</v>
      </c>
      <c r="BF12">
        <v>2</v>
      </c>
      <c r="BG12">
        <v>3</v>
      </c>
      <c r="BH12">
        <v>1</v>
      </c>
      <c r="BI12">
        <v>1</v>
      </c>
      <c r="BJ12">
        <v>1</v>
      </c>
      <c r="BK12">
        <v>2</v>
      </c>
      <c r="BL12">
        <v>2</v>
      </c>
      <c r="BM12">
        <v>4</v>
      </c>
      <c r="BN12">
        <v>1</v>
      </c>
      <c r="BO12">
        <v>1</v>
      </c>
      <c r="BP12">
        <v>2</v>
      </c>
      <c r="BQ12">
        <v>1</v>
      </c>
      <c r="BR12">
        <v>3</v>
      </c>
      <c r="BS12">
        <v>2</v>
      </c>
      <c r="BT12">
        <v>5</v>
      </c>
      <c r="BU12">
        <v>1</v>
      </c>
      <c r="BV12">
        <v>2</v>
      </c>
      <c r="BW12">
        <v>16</v>
      </c>
      <c r="BX12">
        <v>93</v>
      </c>
      <c r="BY12">
        <v>0</v>
      </c>
      <c r="BZ12">
        <v>59</v>
      </c>
      <c r="CA12">
        <v>1</v>
      </c>
      <c r="CB12">
        <v>2</v>
      </c>
      <c r="CC12">
        <v>1</v>
      </c>
      <c r="CD12">
        <v>3</v>
      </c>
      <c r="CE12">
        <v>3</v>
      </c>
      <c r="CF12">
        <v>1</v>
      </c>
      <c r="CG12">
        <v>1</v>
      </c>
      <c r="CH12">
        <v>1</v>
      </c>
      <c r="CI12">
        <v>1</v>
      </c>
      <c r="CJ12">
        <v>3</v>
      </c>
      <c r="CK12">
        <v>4</v>
      </c>
      <c r="CL12">
        <v>1</v>
      </c>
      <c r="CM12">
        <v>1</v>
      </c>
      <c r="CN12">
        <v>2</v>
      </c>
      <c r="CO12">
        <v>1</v>
      </c>
      <c r="CP12">
        <v>3</v>
      </c>
      <c r="CQ12">
        <v>2</v>
      </c>
      <c r="CR12">
        <v>5</v>
      </c>
      <c r="CS12">
        <v>1</v>
      </c>
      <c r="CT12">
        <v>1</v>
      </c>
      <c r="CU12">
        <v>50</v>
      </c>
      <c r="CV12">
        <v>93</v>
      </c>
      <c r="CW12">
        <v>0</v>
      </c>
      <c r="CX12">
        <v>70</v>
      </c>
      <c r="CY12">
        <v>1</v>
      </c>
      <c r="CZ12">
        <v>4</v>
      </c>
      <c r="DA12">
        <v>1</v>
      </c>
      <c r="DB12">
        <v>3</v>
      </c>
      <c r="DC12">
        <v>1</v>
      </c>
      <c r="DD12">
        <v>1</v>
      </c>
      <c r="DE12">
        <v>1</v>
      </c>
      <c r="DF12">
        <v>1</v>
      </c>
      <c r="DG12">
        <v>1</v>
      </c>
      <c r="DH12">
        <v>2</v>
      </c>
      <c r="DI12">
        <v>4</v>
      </c>
      <c r="DJ12">
        <v>1</v>
      </c>
      <c r="DK12">
        <v>1</v>
      </c>
      <c r="DL12">
        <v>1</v>
      </c>
      <c r="DM12">
        <v>2</v>
      </c>
      <c r="DN12">
        <v>3</v>
      </c>
      <c r="DO12">
        <v>1</v>
      </c>
      <c r="DP12">
        <v>5</v>
      </c>
      <c r="DQ12">
        <v>1</v>
      </c>
      <c r="DR12">
        <v>2</v>
      </c>
      <c r="DS12">
        <v>55</v>
      </c>
      <c r="DT12">
        <v>93</v>
      </c>
      <c r="DU12">
        <v>0</v>
      </c>
      <c r="DV12">
        <v>61</v>
      </c>
      <c r="DW12">
        <v>1</v>
      </c>
      <c r="DX12">
        <v>4</v>
      </c>
      <c r="DY12">
        <v>1</v>
      </c>
      <c r="DZ12">
        <v>4</v>
      </c>
      <c r="EA12">
        <v>1</v>
      </c>
      <c r="EB12">
        <v>1</v>
      </c>
      <c r="EC12">
        <v>1</v>
      </c>
      <c r="ED12">
        <v>1</v>
      </c>
      <c r="EE12">
        <v>2</v>
      </c>
      <c r="EF12">
        <v>1</v>
      </c>
      <c r="EG12">
        <v>4</v>
      </c>
      <c r="EH12">
        <v>1</v>
      </c>
      <c r="EI12">
        <v>1</v>
      </c>
      <c r="EJ12">
        <v>2</v>
      </c>
      <c r="EK12">
        <v>3</v>
      </c>
      <c r="EL12">
        <v>1</v>
      </c>
      <c r="EM12">
        <v>1</v>
      </c>
      <c r="EN12">
        <v>5</v>
      </c>
      <c r="EO12">
        <v>1</v>
      </c>
      <c r="EP12">
        <v>1</v>
      </c>
      <c r="EQ12">
        <v>50</v>
      </c>
      <c r="ER12">
        <v>93</v>
      </c>
      <c r="ES12">
        <v>0</v>
      </c>
      <c r="ET12">
        <v>50</v>
      </c>
      <c r="EU12">
        <v>3</v>
      </c>
      <c r="EV12">
        <v>1</v>
      </c>
      <c r="EW12">
        <v>2</v>
      </c>
      <c r="EX12">
        <v>3</v>
      </c>
      <c r="EY12">
        <v>4</v>
      </c>
      <c r="EZ12">
        <v>5</v>
      </c>
      <c r="FA12">
        <v>4</v>
      </c>
      <c r="FB12">
        <v>5</v>
      </c>
      <c r="FC12">
        <v>4</v>
      </c>
      <c r="FD12">
        <v>3</v>
      </c>
      <c r="FE12">
        <v>4</v>
      </c>
      <c r="FF12">
        <v>3</v>
      </c>
      <c r="FG12">
        <v>3</v>
      </c>
      <c r="FH12">
        <v>2</v>
      </c>
      <c r="FI12">
        <v>1</v>
      </c>
      <c r="FJ12">
        <v>3</v>
      </c>
      <c r="FK12">
        <v>5</v>
      </c>
      <c r="FL12">
        <v>5</v>
      </c>
      <c r="FM12">
        <v>1</v>
      </c>
      <c r="FN12">
        <v>2</v>
      </c>
      <c r="FO12">
        <v>4</v>
      </c>
      <c r="FP12">
        <v>2</v>
      </c>
      <c r="FQ12">
        <v>2</v>
      </c>
      <c r="FR12">
        <v>2</v>
      </c>
      <c r="FS12">
        <v>1</v>
      </c>
      <c r="FT12">
        <v>3</v>
      </c>
      <c r="FU12">
        <v>3</v>
      </c>
      <c r="FV12">
        <v>5</v>
      </c>
      <c r="FW12">
        <v>5</v>
      </c>
      <c r="FX12">
        <v>5</v>
      </c>
      <c r="FY12">
        <v>5</v>
      </c>
      <c r="FZ12">
        <v>4</v>
      </c>
      <c r="GA12">
        <v>4</v>
      </c>
      <c r="GB12">
        <v>2</v>
      </c>
      <c r="GC12">
        <v>3</v>
      </c>
      <c r="GD12">
        <v>3</v>
      </c>
      <c r="GE12">
        <v>1</v>
      </c>
      <c r="GF12">
        <v>1</v>
      </c>
      <c r="GG12">
        <v>18</v>
      </c>
      <c r="GH12" t="s">
        <v>197</v>
      </c>
      <c r="GI12">
        <v>0</v>
      </c>
      <c r="GJ12" s="2">
        <v>0.5</v>
      </c>
      <c r="GK12">
        <v>69</v>
      </c>
      <c r="GL12">
        <v>76</v>
      </c>
      <c r="GM12">
        <f>VLOOKUP(A12,Saliva_Sample_Encoding!A:AD, 17)</f>
        <v>41.630141865028598</v>
      </c>
      <c r="GN12">
        <f>VLOOKUP(A12,Saliva_Sample_Encoding!A:AD, 18)</f>
        <v>46.96</v>
      </c>
      <c r="GO12">
        <f>VLOOKUP(A12,Saliva_Sample_Encoding!A:AD, 19)</f>
        <v>40.4604119509182</v>
      </c>
      <c r="GP12">
        <f>VLOOKUP(A12,Saliva_Sample_Encoding!A:AD, 20)</f>
        <v>57.3</v>
      </c>
      <c r="GQ12">
        <f>VLOOKUP(A12,Saliva_Sample_Encoding!A:AD, 21)</f>
        <v>105.42501705520941</v>
      </c>
      <c r="GR12">
        <f>VLOOKUP(A12,Saliva_Sample_Encoding!A:AD, 22)</f>
        <v>244.1</v>
      </c>
      <c r="GS12">
        <f>VLOOKUP(A12,Saliva_Sample_Encoding!A:AD, 23)</f>
        <v>83.670148687112302</v>
      </c>
      <c r="GT12">
        <f>VLOOKUP(A12,Saliva_Sample_Encoding!A:AD, 24)</f>
        <v>78.98</v>
      </c>
      <c r="GU12">
        <f>VLOOKUP(A12,Saliva_Sample_Encoding!A:AD, 25)</f>
        <v>50.717981177911547</v>
      </c>
      <c r="GV12">
        <f>VLOOKUP(A12,Saliva_Sample_Encoding!A:AD, 26)</f>
        <v>70.91</v>
      </c>
      <c r="GW12">
        <f>VLOOKUP(A12,Saliva_Sample_Encoding!A:AD, 27)</f>
        <v>61.445415361960102</v>
      </c>
      <c r="GX12">
        <f>VLOOKUP(A12,Saliva_Sample_Encoding!A:AD, 28)</f>
        <v>75.11</v>
      </c>
      <c r="GY12">
        <f>VLOOKUP(A12,Saliva_Sample_Encoding!A:AD, 29)</f>
        <v>51.85771109202193</v>
      </c>
      <c r="GZ12">
        <f>VLOOKUP(A12,Saliva_Sample_Encoding!A:AD, 30)</f>
        <v>34.74</v>
      </c>
    </row>
    <row r="13" spans="1:208" x14ac:dyDescent="0.2">
      <c r="A13">
        <v>112</v>
      </c>
      <c r="B13" s="1">
        <v>43910</v>
      </c>
      <c r="C13" t="s">
        <v>198</v>
      </c>
      <c r="D13" t="s">
        <v>199</v>
      </c>
      <c r="E13" t="s">
        <v>201</v>
      </c>
      <c r="F13" t="s">
        <v>205</v>
      </c>
      <c r="G13">
        <v>2</v>
      </c>
      <c r="H13">
        <v>2</v>
      </c>
      <c r="I13">
        <v>1</v>
      </c>
      <c r="J13">
        <v>1</v>
      </c>
      <c r="K13">
        <v>2</v>
      </c>
      <c r="L13">
        <v>1</v>
      </c>
      <c r="M13">
        <v>1</v>
      </c>
      <c r="N13">
        <v>1</v>
      </c>
      <c r="O13">
        <v>1</v>
      </c>
      <c r="P13">
        <v>1</v>
      </c>
      <c r="Q13">
        <v>2</v>
      </c>
      <c r="R13">
        <v>3</v>
      </c>
      <c r="S13">
        <v>1</v>
      </c>
      <c r="T13">
        <v>1</v>
      </c>
      <c r="U13">
        <v>1</v>
      </c>
      <c r="V13">
        <v>2</v>
      </c>
      <c r="W13">
        <v>3</v>
      </c>
      <c r="X13">
        <v>2</v>
      </c>
      <c r="Y13">
        <v>1</v>
      </c>
      <c r="Z13">
        <v>1</v>
      </c>
      <c r="AA13">
        <v>15</v>
      </c>
      <c r="AB13">
        <v>6</v>
      </c>
      <c r="AC13">
        <v>5</v>
      </c>
      <c r="AD13">
        <v>47</v>
      </c>
      <c r="AE13">
        <v>2</v>
      </c>
      <c r="AF13">
        <v>1</v>
      </c>
      <c r="AG13">
        <v>2</v>
      </c>
      <c r="AH13">
        <v>1</v>
      </c>
      <c r="AI13">
        <v>3</v>
      </c>
      <c r="AJ13">
        <v>1</v>
      </c>
      <c r="AK13">
        <v>1</v>
      </c>
      <c r="AL13">
        <v>1</v>
      </c>
      <c r="AM13">
        <v>1</v>
      </c>
      <c r="AN13">
        <v>3</v>
      </c>
      <c r="AO13">
        <v>1</v>
      </c>
      <c r="AP13">
        <v>3</v>
      </c>
      <c r="AQ13">
        <v>1</v>
      </c>
      <c r="AR13">
        <v>2</v>
      </c>
      <c r="AS13">
        <v>2</v>
      </c>
      <c r="AT13">
        <v>1</v>
      </c>
      <c r="AU13">
        <v>2</v>
      </c>
      <c r="AV13">
        <v>2</v>
      </c>
      <c r="AW13">
        <v>1</v>
      </c>
      <c r="AX13">
        <v>1</v>
      </c>
      <c r="AY13">
        <v>20</v>
      </c>
      <c r="AZ13">
        <v>6</v>
      </c>
      <c r="BA13">
        <v>6</v>
      </c>
      <c r="BB13">
        <v>57</v>
      </c>
      <c r="BC13">
        <v>2</v>
      </c>
      <c r="BD13">
        <v>1</v>
      </c>
      <c r="BE13">
        <v>2</v>
      </c>
      <c r="BF13">
        <v>1</v>
      </c>
      <c r="BG13">
        <v>2</v>
      </c>
      <c r="BH13">
        <v>1</v>
      </c>
      <c r="BI13">
        <v>1</v>
      </c>
      <c r="BJ13">
        <v>1</v>
      </c>
      <c r="BK13">
        <v>1</v>
      </c>
      <c r="BL13">
        <v>2</v>
      </c>
      <c r="BM13">
        <v>2</v>
      </c>
      <c r="BN13">
        <v>3</v>
      </c>
      <c r="BO13">
        <v>1</v>
      </c>
      <c r="BP13">
        <v>2</v>
      </c>
      <c r="BQ13">
        <v>1</v>
      </c>
      <c r="BR13">
        <v>2</v>
      </c>
      <c r="BS13">
        <v>3</v>
      </c>
      <c r="BT13">
        <v>2</v>
      </c>
      <c r="BU13">
        <v>1</v>
      </c>
      <c r="BV13">
        <v>1</v>
      </c>
      <c r="BW13">
        <v>18</v>
      </c>
      <c r="BX13">
        <v>3</v>
      </c>
      <c r="BY13">
        <v>4</v>
      </c>
      <c r="BZ13">
        <v>47</v>
      </c>
      <c r="CA13">
        <v>2</v>
      </c>
      <c r="CB13">
        <v>1</v>
      </c>
      <c r="CC13">
        <v>2</v>
      </c>
      <c r="CD13">
        <v>1</v>
      </c>
      <c r="CE13">
        <v>1</v>
      </c>
      <c r="CF13">
        <v>1</v>
      </c>
      <c r="CG13">
        <v>1</v>
      </c>
      <c r="CH13">
        <v>1</v>
      </c>
      <c r="CI13">
        <v>1</v>
      </c>
      <c r="CJ13">
        <v>2</v>
      </c>
      <c r="CK13">
        <v>1</v>
      </c>
      <c r="CL13">
        <v>3</v>
      </c>
      <c r="CM13">
        <v>1</v>
      </c>
      <c r="CN13">
        <v>2</v>
      </c>
      <c r="CO13">
        <v>2</v>
      </c>
      <c r="CP13">
        <v>2</v>
      </c>
      <c r="CQ13">
        <v>3</v>
      </c>
      <c r="CR13">
        <v>2</v>
      </c>
      <c r="CS13">
        <v>2</v>
      </c>
      <c r="CT13">
        <v>1</v>
      </c>
      <c r="CU13">
        <v>6</v>
      </c>
      <c r="CV13">
        <v>5</v>
      </c>
      <c r="CW13">
        <v>5</v>
      </c>
      <c r="CX13">
        <v>46</v>
      </c>
      <c r="CY13">
        <v>1</v>
      </c>
      <c r="CZ13">
        <v>1</v>
      </c>
      <c r="DA13">
        <v>1</v>
      </c>
      <c r="DB13">
        <v>1</v>
      </c>
      <c r="DC13">
        <v>1</v>
      </c>
      <c r="DD13">
        <v>1</v>
      </c>
      <c r="DE13">
        <v>1</v>
      </c>
      <c r="DF13">
        <v>1</v>
      </c>
      <c r="DG13">
        <v>1</v>
      </c>
      <c r="DH13">
        <v>1</v>
      </c>
      <c r="DI13">
        <v>1</v>
      </c>
      <c r="DJ13">
        <v>3</v>
      </c>
      <c r="DK13">
        <v>1</v>
      </c>
      <c r="DL13">
        <v>2</v>
      </c>
      <c r="DM13">
        <v>1</v>
      </c>
      <c r="DN13">
        <v>2</v>
      </c>
      <c r="DO13">
        <v>3</v>
      </c>
      <c r="DP13">
        <v>2</v>
      </c>
      <c r="DQ13">
        <v>2</v>
      </c>
      <c r="DR13">
        <v>1</v>
      </c>
      <c r="DS13">
        <v>2</v>
      </c>
      <c r="DT13">
        <v>2</v>
      </c>
      <c r="DU13">
        <v>3</v>
      </c>
      <c r="DV13">
        <v>47</v>
      </c>
      <c r="DW13">
        <v>1</v>
      </c>
      <c r="DX13">
        <v>1</v>
      </c>
      <c r="DY13">
        <v>2</v>
      </c>
      <c r="DZ13">
        <v>1</v>
      </c>
      <c r="EA13">
        <v>1</v>
      </c>
      <c r="EB13">
        <v>1</v>
      </c>
      <c r="EC13">
        <v>1</v>
      </c>
      <c r="ED13">
        <v>1</v>
      </c>
      <c r="EE13">
        <v>2</v>
      </c>
      <c r="EF13">
        <v>1</v>
      </c>
      <c r="EG13">
        <v>1</v>
      </c>
      <c r="EH13">
        <v>3</v>
      </c>
      <c r="EI13">
        <v>1</v>
      </c>
      <c r="EJ13">
        <v>2</v>
      </c>
      <c r="EK13">
        <v>1</v>
      </c>
      <c r="EL13">
        <v>2</v>
      </c>
      <c r="EM13">
        <v>3</v>
      </c>
      <c r="EN13">
        <v>2</v>
      </c>
      <c r="EO13">
        <v>2</v>
      </c>
      <c r="EP13">
        <v>1</v>
      </c>
      <c r="EQ13">
        <v>3</v>
      </c>
      <c r="ER13">
        <v>3</v>
      </c>
      <c r="ES13">
        <v>3</v>
      </c>
      <c r="ET13">
        <v>44</v>
      </c>
      <c r="EU13">
        <v>3</v>
      </c>
      <c r="EV13">
        <v>1</v>
      </c>
      <c r="EW13">
        <v>2</v>
      </c>
      <c r="EX13">
        <v>3</v>
      </c>
      <c r="EY13">
        <v>4</v>
      </c>
      <c r="EZ13">
        <v>5</v>
      </c>
      <c r="FA13">
        <v>4</v>
      </c>
      <c r="FB13">
        <v>5</v>
      </c>
      <c r="FC13">
        <v>4</v>
      </c>
      <c r="FD13">
        <v>3</v>
      </c>
      <c r="FE13">
        <v>4</v>
      </c>
      <c r="FF13">
        <v>3</v>
      </c>
      <c r="FG13">
        <v>3</v>
      </c>
      <c r="FH13">
        <v>2</v>
      </c>
      <c r="FI13">
        <v>1</v>
      </c>
      <c r="FJ13">
        <v>1</v>
      </c>
      <c r="FK13">
        <v>5</v>
      </c>
      <c r="FL13">
        <v>5</v>
      </c>
      <c r="FM13">
        <v>1</v>
      </c>
      <c r="FN13">
        <v>2</v>
      </c>
      <c r="FO13">
        <v>4</v>
      </c>
      <c r="FP13">
        <v>2</v>
      </c>
      <c r="FQ13">
        <v>2</v>
      </c>
      <c r="FR13">
        <v>1</v>
      </c>
      <c r="FS13">
        <v>4</v>
      </c>
      <c r="FT13">
        <v>3</v>
      </c>
      <c r="FU13">
        <v>3</v>
      </c>
      <c r="FV13">
        <v>5</v>
      </c>
      <c r="FW13">
        <v>5</v>
      </c>
      <c r="FX13">
        <v>1</v>
      </c>
      <c r="FY13">
        <v>3</v>
      </c>
      <c r="FZ13">
        <v>1</v>
      </c>
      <c r="GA13">
        <v>4</v>
      </c>
      <c r="GC13">
        <v>1</v>
      </c>
      <c r="GD13">
        <v>2</v>
      </c>
      <c r="GE13">
        <v>5</v>
      </c>
      <c r="GF13">
        <v>0</v>
      </c>
      <c r="GG13">
        <v>22</v>
      </c>
      <c r="GH13" t="s">
        <v>206</v>
      </c>
      <c r="GI13">
        <v>1</v>
      </c>
      <c r="GJ13" s="2">
        <v>0.51041666666666663</v>
      </c>
      <c r="GK13">
        <v>94</v>
      </c>
      <c r="GL13">
        <v>97</v>
      </c>
      <c r="GM13">
        <f>VLOOKUP(A13,Saliva_Sample_Encoding!A:AD, 17)</f>
        <v>71.150772575285302</v>
      </c>
      <c r="GN13">
        <f>VLOOKUP(A13,Saliva_Sample_Encoding!A:AD, 18)</f>
        <v>5.16</v>
      </c>
      <c r="GO13">
        <f>VLOOKUP(A13,Saliva_Sample_Encoding!A:AD, 19)</f>
        <v>69.240684720915212</v>
      </c>
      <c r="GP13">
        <f>VLOOKUP(A13,Saliva_Sample_Encoding!A:AD, 20)</f>
        <v>8.1300000000000008</v>
      </c>
      <c r="GQ13">
        <f>VLOOKUP(A13,Saliva_Sample_Encoding!A:AD, 21)</f>
        <v>94.549348791318721</v>
      </c>
      <c r="GR13">
        <f>VLOOKUP(A13,Saliva_Sample_Encoding!A:AD, 22)</f>
        <v>2.67</v>
      </c>
      <c r="GS13">
        <f>VLOOKUP(A13,Saliva_Sample_Encoding!A:AD, 23)</f>
        <v>86.431475410245895</v>
      </c>
      <c r="GT13">
        <f>VLOOKUP(A13,Saliva_Sample_Encoding!A:AD, 24)</f>
        <v>2.2400000000000002</v>
      </c>
      <c r="GU13">
        <f>VLOOKUP(A13,Saliva_Sample_Encoding!A:AD, 25)</f>
        <v>74.315904356840406</v>
      </c>
      <c r="GV13">
        <f>VLOOKUP(A13,Saliva_Sample_Encoding!A:AD, 26)</f>
        <v>2.2799999999999998</v>
      </c>
      <c r="GW13">
        <f>VLOOKUP(A13,Saliva_Sample_Encoding!A:AD, 27)</f>
        <v>68.963162757322706</v>
      </c>
      <c r="GX13">
        <f>VLOOKUP(A13,Saliva_Sample_Encoding!A:AD, 28)</f>
        <v>1.68</v>
      </c>
      <c r="GY13">
        <f>VLOOKUP(A13,Saliva_Sample_Encoding!A:AD, 29)</f>
        <v>78.79112399276562</v>
      </c>
      <c r="GZ13">
        <f>VLOOKUP(A13,Saliva_Sample_Encoding!A:AD, 30)</f>
        <v>1.69</v>
      </c>
    </row>
    <row r="14" spans="1:208" x14ac:dyDescent="0.2">
      <c r="A14">
        <v>114</v>
      </c>
      <c r="B14" s="1">
        <v>43888</v>
      </c>
      <c r="C14" t="s">
        <v>193</v>
      </c>
      <c r="D14" t="s">
        <v>194</v>
      </c>
      <c r="E14" t="s">
        <v>201</v>
      </c>
      <c r="F14" t="s">
        <v>207</v>
      </c>
      <c r="G14">
        <v>3</v>
      </c>
      <c r="H14">
        <v>1</v>
      </c>
      <c r="I14">
        <v>1</v>
      </c>
      <c r="J14">
        <v>1</v>
      </c>
      <c r="K14">
        <v>1</v>
      </c>
      <c r="L14">
        <v>1</v>
      </c>
      <c r="M14">
        <v>1</v>
      </c>
      <c r="N14">
        <v>1</v>
      </c>
      <c r="O14">
        <v>1</v>
      </c>
      <c r="P14">
        <v>1</v>
      </c>
      <c r="Q14">
        <v>1</v>
      </c>
      <c r="R14">
        <v>4</v>
      </c>
      <c r="S14">
        <v>1</v>
      </c>
      <c r="T14">
        <v>2</v>
      </c>
      <c r="U14">
        <v>1</v>
      </c>
      <c r="V14">
        <v>5</v>
      </c>
      <c r="W14">
        <v>4</v>
      </c>
      <c r="X14">
        <v>1</v>
      </c>
      <c r="Y14">
        <v>3</v>
      </c>
      <c r="Z14">
        <v>1</v>
      </c>
      <c r="AA14">
        <v>0</v>
      </c>
      <c r="AB14">
        <v>0</v>
      </c>
      <c r="AC14">
        <v>0</v>
      </c>
      <c r="AD14">
        <v>93</v>
      </c>
      <c r="AE14">
        <v>3</v>
      </c>
      <c r="AF14">
        <v>2</v>
      </c>
      <c r="AG14">
        <v>2</v>
      </c>
      <c r="AH14">
        <v>1</v>
      </c>
      <c r="AI14">
        <v>3</v>
      </c>
      <c r="AJ14">
        <v>1</v>
      </c>
      <c r="AK14">
        <v>2</v>
      </c>
      <c r="AL14">
        <v>1</v>
      </c>
      <c r="AM14">
        <v>3</v>
      </c>
      <c r="AN14">
        <v>1</v>
      </c>
      <c r="AO14">
        <v>2</v>
      </c>
      <c r="AP14">
        <v>5</v>
      </c>
      <c r="AQ14">
        <v>1</v>
      </c>
      <c r="AR14">
        <v>2</v>
      </c>
      <c r="AS14">
        <v>3</v>
      </c>
      <c r="AT14">
        <v>1</v>
      </c>
      <c r="AU14">
        <v>2</v>
      </c>
      <c r="AV14">
        <v>1</v>
      </c>
      <c r="AW14">
        <v>3</v>
      </c>
      <c r="AX14">
        <v>1</v>
      </c>
      <c r="AY14">
        <v>44</v>
      </c>
      <c r="AZ14">
        <v>29</v>
      </c>
      <c r="BA14">
        <v>0</v>
      </c>
      <c r="BB14">
        <v>67</v>
      </c>
      <c r="BC14">
        <v>3</v>
      </c>
      <c r="BD14">
        <v>3</v>
      </c>
      <c r="BE14">
        <v>1</v>
      </c>
      <c r="BF14">
        <v>2</v>
      </c>
      <c r="BG14">
        <v>1</v>
      </c>
      <c r="BH14">
        <v>1</v>
      </c>
      <c r="BI14">
        <v>2</v>
      </c>
      <c r="BJ14">
        <v>1</v>
      </c>
      <c r="BK14">
        <v>1</v>
      </c>
      <c r="BL14">
        <v>1</v>
      </c>
      <c r="BM14">
        <v>3</v>
      </c>
      <c r="BN14">
        <v>2</v>
      </c>
      <c r="BO14">
        <v>1</v>
      </c>
      <c r="BP14">
        <v>2</v>
      </c>
      <c r="BQ14">
        <v>2</v>
      </c>
      <c r="BR14">
        <v>1</v>
      </c>
      <c r="BS14">
        <v>3</v>
      </c>
      <c r="BT14">
        <v>3</v>
      </c>
      <c r="BU14">
        <v>1</v>
      </c>
      <c r="BV14">
        <v>2</v>
      </c>
      <c r="BW14">
        <v>18</v>
      </c>
      <c r="BX14">
        <v>60</v>
      </c>
      <c r="BY14">
        <v>18</v>
      </c>
      <c r="BZ14">
        <v>40</v>
      </c>
      <c r="CA14">
        <v>2</v>
      </c>
      <c r="CB14">
        <v>2</v>
      </c>
      <c r="CC14">
        <v>1</v>
      </c>
      <c r="CD14">
        <v>1</v>
      </c>
      <c r="CE14">
        <v>1</v>
      </c>
      <c r="CF14">
        <v>1</v>
      </c>
      <c r="CG14">
        <v>1</v>
      </c>
      <c r="CH14">
        <v>1</v>
      </c>
      <c r="CI14">
        <v>1</v>
      </c>
      <c r="CJ14">
        <v>1</v>
      </c>
      <c r="CK14">
        <v>1</v>
      </c>
      <c r="CL14">
        <v>3</v>
      </c>
      <c r="CM14">
        <v>1</v>
      </c>
      <c r="CN14">
        <v>1</v>
      </c>
      <c r="CO14">
        <v>1</v>
      </c>
      <c r="CP14">
        <v>3</v>
      </c>
      <c r="CQ14">
        <v>2</v>
      </c>
      <c r="CR14">
        <v>1</v>
      </c>
      <c r="CS14">
        <v>3</v>
      </c>
      <c r="CT14">
        <v>1</v>
      </c>
      <c r="CU14">
        <v>6</v>
      </c>
      <c r="CV14">
        <v>0</v>
      </c>
      <c r="CW14">
        <v>0</v>
      </c>
      <c r="CX14">
        <v>93</v>
      </c>
      <c r="CY14">
        <v>2</v>
      </c>
      <c r="CZ14">
        <v>1</v>
      </c>
      <c r="DA14">
        <v>1</v>
      </c>
      <c r="DB14">
        <v>1</v>
      </c>
      <c r="DC14">
        <v>1</v>
      </c>
      <c r="DD14">
        <v>1</v>
      </c>
      <c r="DE14">
        <v>1</v>
      </c>
      <c r="DF14">
        <v>1</v>
      </c>
      <c r="DG14">
        <v>1</v>
      </c>
      <c r="DH14">
        <v>1</v>
      </c>
      <c r="DI14">
        <v>1</v>
      </c>
      <c r="DJ14">
        <v>4</v>
      </c>
      <c r="DK14">
        <v>1</v>
      </c>
      <c r="DL14">
        <v>1</v>
      </c>
      <c r="DM14">
        <v>1</v>
      </c>
      <c r="DN14">
        <v>2</v>
      </c>
      <c r="DO14">
        <v>2</v>
      </c>
      <c r="DP14">
        <v>1</v>
      </c>
      <c r="DQ14">
        <v>1</v>
      </c>
      <c r="DR14">
        <v>1</v>
      </c>
      <c r="DS14">
        <v>0</v>
      </c>
      <c r="DT14">
        <v>0</v>
      </c>
      <c r="DU14">
        <v>0</v>
      </c>
      <c r="DV14">
        <v>93</v>
      </c>
      <c r="DW14">
        <v>2</v>
      </c>
      <c r="DX14">
        <v>1</v>
      </c>
      <c r="DY14">
        <v>1</v>
      </c>
      <c r="DZ14">
        <v>1</v>
      </c>
      <c r="EA14">
        <v>1</v>
      </c>
      <c r="EB14">
        <v>1</v>
      </c>
      <c r="EC14">
        <v>1</v>
      </c>
      <c r="ED14">
        <v>1</v>
      </c>
      <c r="EE14">
        <v>2</v>
      </c>
      <c r="EF14">
        <v>1</v>
      </c>
      <c r="EG14">
        <v>1</v>
      </c>
      <c r="EH14">
        <v>4</v>
      </c>
      <c r="EI14">
        <v>1</v>
      </c>
      <c r="EJ14">
        <v>1</v>
      </c>
      <c r="EK14">
        <v>1</v>
      </c>
      <c r="EL14">
        <v>1</v>
      </c>
      <c r="EM14">
        <v>3</v>
      </c>
      <c r="EN14">
        <v>1</v>
      </c>
      <c r="EO14">
        <v>2</v>
      </c>
      <c r="EP14">
        <v>1</v>
      </c>
      <c r="EQ14">
        <v>0</v>
      </c>
      <c r="ER14">
        <v>0</v>
      </c>
      <c r="ES14">
        <v>0</v>
      </c>
      <c r="ET14">
        <v>93</v>
      </c>
      <c r="EU14">
        <v>3</v>
      </c>
      <c r="EV14">
        <v>1</v>
      </c>
      <c r="EW14">
        <v>2</v>
      </c>
      <c r="EX14">
        <v>3</v>
      </c>
      <c r="EY14">
        <v>4</v>
      </c>
      <c r="EZ14">
        <v>5</v>
      </c>
      <c r="FA14">
        <v>4</v>
      </c>
      <c r="FB14">
        <v>5</v>
      </c>
      <c r="FC14">
        <v>4</v>
      </c>
      <c r="FD14">
        <v>3</v>
      </c>
      <c r="FE14">
        <v>4</v>
      </c>
      <c r="FF14">
        <v>3</v>
      </c>
      <c r="FG14">
        <v>1</v>
      </c>
      <c r="FH14">
        <v>2</v>
      </c>
      <c r="FI14">
        <v>1</v>
      </c>
      <c r="FJ14">
        <v>3</v>
      </c>
      <c r="FK14">
        <v>5</v>
      </c>
      <c r="FL14">
        <v>5</v>
      </c>
      <c r="FM14">
        <v>1</v>
      </c>
      <c r="FN14">
        <v>2</v>
      </c>
      <c r="FO14">
        <v>3</v>
      </c>
      <c r="FP14">
        <v>2</v>
      </c>
      <c r="FQ14">
        <v>2</v>
      </c>
      <c r="FR14">
        <v>2</v>
      </c>
      <c r="FS14">
        <v>1</v>
      </c>
      <c r="FT14">
        <v>5</v>
      </c>
      <c r="FU14">
        <v>3</v>
      </c>
      <c r="FV14">
        <v>5</v>
      </c>
      <c r="FW14">
        <v>2</v>
      </c>
      <c r="FX14">
        <v>2</v>
      </c>
      <c r="FY14">
        <v>2</v>
      </c>
      <c r="FZ14">
        <v>5</v>
      </c>
      <c r="GA14">
        <v>5</v>
      </c>
      <c r="GB14">
        <v>1</v>
      </c>
      <c r="GC14">
        <v>5</v>
      </c>
      <c r="GD14">
        <v>1</v>
      </c>
      <c r="GE14">
        <v>5</v>
      </c>
      <c r="GF14">
        <v>0</v>
      </c>
      <c r="GG14">
        <v>34</v>
      </c>
      <c r="GH14" t="s">
        <v>208</v>
      </c>
      <c r="GI14">
        <v>1</v>
      </c>
      <c r="GJ14" s="2">
        <v>0.29166666666666669</v>
      </c>
      <c r="GK14">
        <v>83</v>
      </c>
      <c r="GL14">
        <v>81</v>
      </c>
      <c r="GM14">
        <f>VLOOKUP(A14,Saliva_Sample_Encoding!A:AD, 17)</f>
        <v>150.95381951521827</v>
      </c>
      <c r="GN14">
        <f>VLOOKUP(A14,Saliva_Sample_Encoding!A:AD, 18)</f>
        <v>1.7</v>
      </c>
      <c r="GO14">
        <f>VLOOKUP(A14,Saliva_Sample_Encoding!A:AD, 19)</f>
        <v>103.60495066106594</v>
      </c>
      <c r="GP14">
        <f>VLOOKUP(A14,Saliva_Sample_Encoding!A:AD, 20)</f>
        <v>1.5</v>
      </c>
      <c r="GQ14">
        <f>VLOOKUP(A14,Saliva_Sample_Encoding!A:AD, 21)</f>
        <v>174.86265428315653</v>
      </c>
      <c r="GR14">
        <f>VLOOKUP(A14,Saliva_Sample_Encoding!A:AD, 22)</f>
        <v>0.73</v>
      </c>
      <c r="GS14">
        <f>VLOOKUP(A14,Saliva_Sample_Encoding!A:AD, 23)</f>
        <v>177.20665769177791</v>
      </c>
      <c r="GT14">
        <f>VLOOKUP(A14,Saliva_Sample_Encoding!A:AD, 24)</f>
        <v>0.77</v>
      </c>
      <c r="GU14">
        <f>VLOOKUP(A14,Saliva_Sample_Encoding!A:AD, 25)</f>
        <v>87.196926800716113</v>
      </c>
      <c r="GV14">
        <f>VLOOKUP(A14,Saliva_Sample_Encoding!A:AD, 26)</f>
        <v>0.65</v>
      </c>
      <c r="GW14">
        <f>VLOOKUP(A14,Saliva_Sample_Encoding!A:AD, 27)</f>
        <v>144.39060997107831</v>
      </c>
      <c r="GX14">
        <f>VLOOKUP(A14,Saliva_Sample_Encoding!A:AD, 28)</f>
        <v>0.39</v>
      </c>
      <c r="GY14">
        <f>VLOOKUP(A14,Saliva_Sample_Encoding!A:AD, 29)</f>
        <v>95.166538390028904</v>
      </c>
      <c r="GZ14">
        <f>VLOOKUP(A14,Saliva_Sample_Encoding!A:AD, 30)</f>
        <v>0.43</v>
      </c>
    </row>
    <row r="15" spans="1:208" x14ac:dyDescent="0.2">
      <c r="A15">
        <v>115</v>
      </c>
      <c r="B15" s="1">
        <v>43868</v>
      </c>
      <c r="C15" t="s">
        <v>198</v>
      </c>
      <c r="D15" t="s">
        <v>194</v>
      </c>
      <c r="E15" t="s">
        <v>195</v>
      </c>
      <c r="F15" t="s">
        <v>200</v>
      </c>
      <c r="G15">
        <v>4</v>
      </c>
      <c r="H15">
        <v>3</v>
      </c>
      <c r="I15">
        <v>3</v>
      </c>
      <c r="J15">
        <v>1</v>
      </c>
      <c r="K15">
        <v>4</v>
      </c>
      <c r="L15">
        <v>2</v>
      </c>
      <c r="M15">
        <v>1</v>
      </c>
      <c r="N15">
        <v>3</v>
      </c>
      <c r="O15">
        <v>2</v>
      </c>
      <c r="P15">
        <v>4</v>
      </c>
      <c r="Q15">
        <v>1</v>
      </c>
      <c r="R15">
        <v>4</v>
      </c>
      <c r="S15">
        <v>2</v>
      </c>
      <c r="T15">
        <v>2</v>
      </c>
      <c r="U15">
        <v>1</v>
      </c>
      <c r="V15">
        <v>4</v>
      </c>
      <c r="W15">
        <v>4</v>
      </c>
      <c r="X15">
        <v>1</v>
      </c>
      <c r="Y15">
        <v>5</v>
      </c>
      <c r="Z15">
        <v>1</v>
      </c>
      <c r="AA15">
        <v>45</v>
      </c>
      <c r="AB15">
        <v>17</v>
      </c>
      <c r="AC15">
        <v>19</v>
      </c>
      <c r="AD15">
        <v>79</v>
      </c>
      <c r="AE15">
        <v>4</v>
      </c>
      <c r="AF15">
        <v>3</v>
      </c>
      <c r="AG15">
        <v>4</v>
      </c>
      <c r="AH15">
        <v>1</v>
      </c>
      <c r="AI15">
        <v>5</v>
      </c>
      <c r="AJ15">
        <v>1</v>
      </c>
      <c r="AK15">
        <v>1</v>
      </c>
      <c r="AL15">
        <v>4</v>
      </c>
      <c r="AM15">
        <v>4</v>
      </c>
      <c r="AN15">
        <v>5</v>
      </c>
      <c r="AO15">
        <v>1</v>
      </c>
      <c r="AP15">
        <v>5</v>
      </c>
      <c r="AQ15">
        <v>2</v>
      </c>
      <c r="AR15">
        <v>3</v>
      </c>
      <c r="AS15">
        <v>3</v>
      </c>
      <c r="AT15">
        <v>3</v>
      </c>
      <c r="AU15">
        <v>4</v>
      </c>
      <c r="AV15">
        <v>3</v>
      </c>
      <c r="AW15">
        <v>5</v>
      </c>
      <c r="AX15">
        <v>1</v>
      </c>
      <c r="AY15">
        <v>63</v>
      </c>
      <c r="AZ15">
        <v>22</v>
      </c>
      <c r="BA15">
        <v>19</v>
      </c>
      <c r="BB15">
        <v>70</v>
      </c>
      <c r="BC15">
        <v>4</v>
      </c>
      <c r="BD15">
        <v>3</v>
      </c>
      <c r="BE15">
        <v>4</v>
      </c>
      <c r="BF15">
        <v>1</v>
      </c>
      <c r="BG15">
        <v>5</v>
      </c>
      <c r="BH15">
        <v>1</v>
      </c>
      <c r="BI15">
        <v>1</v>
      </c>
      <c r="BJ15">
        <v>3</v>
      </c>
      <c r="BK15">
        <v>4</v>
      </c>
      <c r="BL15">
        <v>5</v>
      </c>
      <c r="BM15">
        <v>2</v>
      </c>
      <c r="BN15">
        <v>5</v>
      </c>
      <c r="BO15">
        <v>1</v>
      </c>
      <c r="BP15">
        <v>2</v>
      </c>
      <c r="BQ15">
        <v>1</v>
      </c>
      <c r="BR15">
        <v>4</v>
      </c>
      <c r="BS15">
        <v>5</v>
      </c>
      <c r="BT15">
        <v>2</v>
      </c>
      <c r="BU15">
        <v>5</v>
      </c>
      <c r="BV15">
        <v>1</v>
      </c>
      <c r="BW15">
        <v>36</v>
      </c>
      <c r="BX15">
        <v>15</v>
      </c>
      <c r="BY15">
        <v>6</v>
      </c>
      <c r="BZ15">
        <v>85</v>
      </c>
      <c r="CA15">
        <v>4</v>
      </c>
      <c r="CB15">
        <v>3</v>
      </c>
      <c r="CC15">
        <v>3</v>
      </c>
      <c r="CD15">
        <v>1</v>
      </c>
      <c r="CE15">
        <v>5</v>
      </c>
      <c r="CF15">
        <v>1</v>
      </c>
      <c r="CG15">
        <v>1</v>
      </c>
      <c r="CH15">
        <v>3</v>
      </c>
      <c r="CI15">
        <v>4</v>
      </c>
      <c r="CJ15">
        <v>5</v>
      </c>
      <c r="CK15">
        <v>2</v>
      </c>
      <c r="CL15">
        <v>5</v>
      </c>
      <c r="CM15">
        <v>1</v>
      </c>
      <c r="CN15">
        <v>3</v>
      </c>
      <c r="CO15">
        <v>1</v>
      </c>
      <c r="CP15">
        <v>4</v>
      </c>
      <c r="CQ15">
        <v>5</v>
      </c>
      <c r="CR15">
        <v>1</v>
      </c>
      <c r="CS15">
        <v>5</v>
      </c>
      <c r="CT15">
        <v>1</v>
      </c>
      <c r="CU15">
        <v>19</v>
      </c>
      <c r="CV15">
        <v>19</v>
      </c>
      <c r="CW15">
        <v>6</v>
      </c>
      <c r="CX15">
        <v>92</v>
      </c>
      <c r="CY15">
        <v>4</v>
      </c>
      <c r="CZ15">
        <v>3</v>
      </c>
      <c r="DA15">
        <v>2</v>
      </c>
      <c r="DB15">
        <v>1</v>
      </c>
      <c r="DC15">
        <v>5</v>
      </c>
      <c r="DD15">
        <v>1</v>
      </c>
      <c r="DE15">
        <v>1</v>
      </c>
      <c r="DF15">
        <v>3</v>
      </c>
      <c r="DG15">
        <v>3</v>
      </c>
      <c r="DH15">
        <v>5</v>
      </c>
      <c r="DI15">
        <v>2</v>
      </c>
      <c r="DJ15">
        <v>4</v>
      </c>
      <c r="DK15">
        <v>2</v>
      </c>
      <c r="DL15">
        <v>2</v>
      </c>
      <c r="DM15">
        <v>1</v>
      </c>
      <c r="DN15">
        <v>4</v>
      </c>
      <c r="DO15">
        <v>5</v>
      </c>
      <c r="DP15">
        <v>1</v>
      </c>
      <c r="DQ15">
        <v>5</v>
      </c>
      <c r="DR15">
        <v>1</v>
      </c>
      <c r="DS15">
        <v>0</v>
      </c>
      <c r="DT15">
        <v>10</v>
      </c>
      <c r="DU15">
        <v>0</v>
      </c>
      <c r="DV15">
        <v>89</v>
      </c>
      <c r="DW15">
        <v>3</v>
      </c>
      <c r="DX15">
        <v>2</v>
      </c>
      <c r="DY15">
        <v>3</v>
      </c>
      <c r="DZ15">
        <v>1</v>
      </c>
      <c r="EA15">
        <v>5</v>
      </c>
      <c r="EB15">
        <v>1</v>
      </c>
      <c r="EC15">
        <v>1</v>
      </c>
      <c r="ED15">
        <v>3</v>
      </c>
      <c r="EE15">
        <v>2</v>
      </c>
      <c r="EF15">
        <v>5</v>
      </c>
      <c r="EG15">
        <v>1</v>
      </c>
      <c r="EH15">
        <v>5</v>
      </c>
      <c r="EI15">
        <v>1</v>
      </c>
      <c r="EJ15">
        <v>1</v>
      </c>
      <c r="EK15">
        <v>1</v>
      </c>
      <c r="EL15">
        <v>4</v>
      </c>
      <c r="EM15">
        <v>5</v>
      </c>
      <c r="EN15">
        <v>1</v>
      </c>
      <c r="EO15">
        <v>4</v>
      </c>
      <c r="EP15">
        <v>1</v>
      </c>
      <c r="EQ15">
        <v>0</v>
      </c>
      <c r="ER15">
        <v>9</v>
      </c>
      <c r="ES15">
        <v>5</v>
      </c>
      <c r="ET15">
        <v>88</v>
      </c>
      <c r="EU15">
        <v>3</v>
      </c>
      <c r="EV15">
        <v>1</v>
      </c>
      <c r="EW15">
        <v>2</v>
      </c>
      <c r="EX15">
        <v>3</v>
      </c>
      <c r="EY15">
        <v>4</v>
      </c>
      <c r="EZ15">
        <v>5</v>
      </c>
      <c r="FA15">
        <v>4</v>
      </c>
      <c r="FB15">
        <v>3</v>
      </c>
      <c r="FC15">
        <v>4</v>
      </c>
      <c r="FD15">
        <v>3</v>
      </c>
      <c r="FE15">
        <v>3</v>
      </c>
      <c r="FF15">
        <v>3</v>
      </c>
      <c r="FG15">
        <v>3</v>
      </c>
      <c r="FH15">
        <v>2</v>
      </c>
      <c r="FI15">
        <v>5</v>
      </c>
      <c r="FJ15">
        <v>1</v>
      </c>
      <c r="FK15">
        <v>4</v>
      </c>
      <c r="FL15">
        <v>4</v>
      </c>
      <c r="FM15">
        <v>1</v>
      </c>
      <c r="FN15">
        <v>4</v>
      </c>
      <c r="FO15">
        <v>2</v>
      </c>
      <c r="FP15">
        <v>2</v>
      </c>
      <c r="FQ15">
        <v>2</v>
      </c>
      <c r="FR15">
        <v>1</v>
      </c>
      <c r="FS15">
        <v>4</v>
      </c>
      <c r="FT15">
        <v>3</v>
      </c>
      <c r="FU15">
        <v>3</v>
      </c>
      <c r="FV15">
        <v>5</v>
      </c>
      <c r="FW15">
        <v>4</v>
      </c>
      <c r="FX15">
        <v>2</v>
      </c>
      <c r="FY15">
        <v>2</v>
      </c>
      <c r="FZ15">
        <v>3</v>
      </c>
      <c r="GA15">
        <v>4</v>
      </c>
      <c r="GB15">
        <v>1</v>
      </c>
      <c r="GC15">
        <v>1</v>
      </c>
      <c r="GD15">
        <v>1</v>
      </c>
      <c r="GE15">
        <v>5</v>
      </c>
      <c r="GF15">
        <v>0</v>
      </c>
      <c r="GG15">
        <v>28</v>
      </c>
      <c r="GH15" t="s">
        <v>209</v>
      </c>
      <c r="GI15">
        <v>1</v>
      </c>
      <c r="GJ15" s="2">
        <v>0.33333333333333331</v>
      </c>
      <c r="GK15">
        <v>72</v>
      </c>
      <c r="GL15">
        <v>107</v>
      </c>
      <c r="GM15">
        <f>VLOOKUP(A15,Saliva_Sample_Encoding!A:AD, 17)</f>
        <v>35.050999092624828</v>
      </c>
      <c r="GN15">
        <f>VLOOKUP(A15,Saliva_Sample_Encoding!A:AD, 18)</f>
        <v>1.5</v>
      </c>
      <c r="GO15">
        <f>VLOOKUP(A15,Saliva_Sample_Encoding!A:AD, 19)</f>
        <v>35.607364157587128</v>
      </c>
      <c r="GP15">
        <f>VLOOKUP(A15,Saliva_Sample_Encoding!A:AD, 20)</f>
        <v>2.42</v>
      </c>
      <c r="GQ15">
        <f>VLOOKUP(A15,Saliva_Sample_Encoding!A:AD, 21)</f>
        <v>97.4763420909741</v>
      </c>
      <c r="GR15">
        <f>VLOOKUP(A15,Saliva_Sample_Encoding!A:AD, 22)</f>
        <v>2.31</v>
      </c>
      <c r="GS15">
        <f>VLOOKUP(A15,Saliva_Sample_Encoding!A:AD, 23)</f>
        <v>42.068737112946714</v>
      </c>
      <c r="GT15">
        <f>VLOOKUP(A15,Saliva_Sample_Encoding!A:AD, 24)</f>
        <v>2.39</v>
      </c>
      <c r="GU15">
        <f>VLOOKUP(A15,Saliva_Sample_Encoding!A:AD, 25)</f>
        <v>20.521335177047177</v>
      </c>
      <c r="GV15">
        <f>VLOOKUP(A15,Saliva_Sample_Encoding!A:AD, 26)</f>
        <v>2.35</v>
      </c>
      <c r="GW15">
        <f>VLOOKUP(A15,Saliva_Sample_Encoding!A:AD, 27)</f>
        <v>23.086502074178071</v>
      </c>
      <c r="GX15">
        <f>VLOOKUP(A15,Saliva_Sample_Encoding!A:AD, 28)</f>
        <v>1.71</v>
      </c>
      <c r="GY15">
        <f>VLOOKUP(A15,Saliva_Sample_Encoding!A:AD, 29)</f>
        <v>10.773700967949768</v>
      </c>
      <c r="GZ15">
        <f>VLOOKUP(A15,Saliva_Sample_Encoding!A:AD, 30)</f>
        <v>1.64</v>
      </c>
    </row>
    <row r="16" spans="1:208" x14ac:dyDescent="0.2">
      <c r="A16">
        <v>117</v>
      </c>
      <c r="B16" s="1">
        <v>43868</v>
      </c>
      <c r="C16" t="s">
        <v>198</v>
      </c>
      <c r="D16" t="s">
        <v>194</v>
      </c>
      <c r="E16" t="s">
        <v>195</v>
      </c>
      <c r="F16" t="s">
        <v>200</v>
      </c>
      <c r="G16">
        <v>4</v>
      </c>
      <c r="H16">
        <v>1</v>
      </c>
      <c r="I16">
        <v>1</v>
      </c>
      <c r="J16">
        <v>1</v>
      </c>
      <c r="K16">
        <v>1</v>
      </c>
      <c r="L16">
        <v>1</v>
      </c>
      <c r="M16">
        <v>1</v>
      </c>
      <c r="N16">
        <v>1</v>
      </c>
      <c r="O16">
        <v>3</v>
      </c>
      <c r="P16">
        <v>1</v>
      </c>
      <c r="Q16">
        <v>1</v>
      </c>
      <c r="R16">
        <v>4</v>
      </c>
      <c r="S16">
        <v>1</v>
      </c>
      <c r="T16">
        <v>2</v>
      </c>
      <c r="U16">
        <v>1</v>
      </c>
      <c r="V16">
        <v>5</v>
      </c>
      <c r="W16">
        <v>5</v>
      </c>
      <c r="X16">
        <v>1</v>
      </c>
      <c r="Y16">
        <v>5</v>
      </c>
      <c r="Z16">
        <v>1</v>
      </c>
      <c r="AA16">
        <v>0</v>
      </c>
      <c r="AB16">
        <v>0</v>
      </c>
      <c r="AC16">
        <v>0</v>
      </c>
      <c r="AD16">
        <v>93</v>
      </c>
      <c r="AE16">
        <v>4</v>
      </c>
      <c r="AF16">
        <v>1</v>
      </c>
      <c r="AG16">
        <v>2</v>
      </c>
      <c r="AH16">
        <v>1</v>
      </c>
      <c r="AI16">
        <v>1</v>
      </c>
      <c r="AJ16">
        <v>1</v>
      </c>
      <c r="AK16">
        <v>1</v>
      </c>
      <c r="AL16">
        <v>1</v>
      </c>
      <c r="AM16">
        <v>3</v>
      </c>
      <c r="AN16">
        <v>1</v>
      </c>
      <c r="AO16">
        <v>1</v>
      </c>
      <c r="AP16">
        <v>5</v>
      </c>
      <c r="AQ16">
        <v>1</v>
      </c>
      <c r="AR16">
        <v>2</v>
      </c>
      <c r="AS16">
        <v>1</v>
      </c>
      <c r="AT16">
        <v>4</v>
      </c>
      <c r="AU16">
        <v>5</v>
      </c>
      <c r="AV16">
        <v>1</v>
      </c>
      <c r="AW16">
        <v>5</v>
      </c>
      <c r="AX16">
        <v>1</v>
      </c>
      <c r="AY16">
        <v>0</v>
      </c>
      <c r="AZ16">
        <v>0</v>
      </c>
      <c r="BA16">
        <v>0</v>
      </c>
      <c r="BB16">
        <v>93</v>
      </c>
      <c r="BC16">
        <v>4</v>
      </c>
      <c r="BD16">
        <v>1</v>
      </c>
      <c r="BE16">
        <v>1</v>
      </c>
      <c r="BF16">
        <v>1</v>
      </c>
      <c r="BG16">
        <v>1</v>
      </c>
      <c r="BH16">
        <v>1</v>
      </c>
      <c r="BI16">
        <v>1</v>
      </c>
      <c r="BJ16">
        <v>1</v>
      </c>
      <c r="BK16">
        <v>4</v>
      </c>
      <c r="BL16">
        <v>1</v>
      </c>
      <c r="BM16">
        <v>1</v>
      </c>
      <c r="BN16">
        <v>4</v>
      </c>
      <c r="BO16">
        <v>1</v>
      </c>
      <c r="BP16">
        <v>2</v>
      </c>
      <c r="BQ16">
        <v>1</v>
      </c>
      <c r="BR16">
        <v>5</v>
      </c>
      <c r="BS16">
        <v>5</v>
      </c>
      <c r="BT16">
        <v>1</v>
      </c>
      <c r="BU16">
        <v>5</v>
      </c>
      <c r="BV16">
        <v>1</v>
      </c>
      <c r="BW16">
        <v>0</v>
      </c>
      <c r="BX16">
        <v>0</v>
      </c>
      <c r="BY16">
        <v>0</v>
      </c>
      <c r="BZ16">
        <v>93</v>
      </c>
      <c r="CA16">
        <v>4</v>
      </c>
      <c r="CB16">
        <v>1</v>
      </c>
      <c r="CC16">
        <v>2</v>
      </c>
      <c r="CD16">
        <v>1</v>
      </c>
      <c r="CE16">
        <v>1</v>
      </c>
      <c r="CF16">
        <v>1</v>
      </c>
      <c r="CG16">
        <v>1</v>
      </c>
      <c r="CH16">
        <v>1</v>
      </c>
      <c r="CI16">
        <v>4</v>
      </c>
      <c r="CJ16">
        <v>1</v>
      </c>
      <c r="CK16">
        <v>1</v>
      </c>
      <c r="CL16">
        <v>4</v>
      </c>
      <c r="CM16">
        <v>1</v>
      </c>
      <c r="CN16">
        <v>2</v>
      </c>
      <c r="CO16">
        <v>1</v>
      </c>
      <c r="CP16">
        <v>4</v>
      </c>
      <c r="CQ16">
        <v>5</v>
      </c>
      <c r="CR16">
        <v>1</v>
      </c>
      <c r="CS16">
        <v>5</v>
      </c>
      <c r="CT16">
        <v>1</v>
      </c>
      <c r="CU16">
        <v>0</v>
      </c>
      <c r="CV16">
        <v>0</v>
      </c>
      <c r="CW16">
        <v>0</v>
      </c>
      <c r="CX16">
        <v>93</v>
      </c>
      <c r="CY16">
        <v>2</v>
      </c>
      <c r="CZ16">
        <v>1</v>
      </c>
      <c r="DA16">
        <v>1</v>
      </c>
      <c r="DB16">
        <v>1</v>
      </c>
      <c r="DC16">
        <v>1</v>
      </c>
      <c r="DD16">
        <v>1</v>
      </c>
      <c r="DE16">
        <v>1</v>
      </c>
      <c r="DF16">
        <v>1</v>
      </c>
      <c r="DG16">
        <v>1</v>
      </c>
      <c r="DH16">
        <v>1</v>
      </c>
      <c r="DI16">
        <v>1</v>
      </c>
      <c r="DJ16">
        <v>3</v>
      </c>
      <c r="DK16">
        <v>1</v>
      </c>
      <c r="DL16">
        <v>1</v>
      </c>
      <c r="DM16">
        <v>1</v>
      </c>
      <c r="DN16">
        <v>2</v>
      </c>
      <c r="DO16">
        <v>4</v>
      </c>
      <c r="DP16">
        <v>1</v>
      </c>
      <c r="DQ16">
        <v>3</v>
      </c>
      <c r="DR16">
        <v>1</v>
      </c>
      <c r="DS16">
        <v>0</v>
      </c>
      <c r="DT16">
        <v>0</v>
      </c>
      <c r="DU16">
        <v>0</v>
      </c>
      <c r="DV16">
        <v>93</v>
      </c>
      <c r="DW16">
        <v>2</v>
      </c>
      <c r="DX16">
        <v>1</v>
      </c>
      <c r="DY16">
        <v>1</v>
      </c>
      <c r="DZ16">
        <v>1</v>
      </c>
      <c r="EA16">
        <v>1</v>
      </c>
      <c r="EB16">
        <v>1</v>
      </c>
      <c r="EC16">
        <v>1</v>
      </c>
      <c r="ED16">
        <v>1</v>
      </c>
      <c r="EE16">
        <v>1</v>
      </c>
      <c r="EF16">
        <v>1</v>
      </c>
      <c r="EG16">
        <v>1</v>
      </c>
      <c r="EH16">
        <v>3</v>
      </c>
      <c r="EI16">
        <v>1</v>
      </c>
      <c r="EJ16">
        <v>1</v>
      </c>
      <c r="EK16">
        <v>1</v>
      </c>
      <c r="EL16">
        <v>3</v>
      </c>
      <c r="EM16">
        <v>4</v>
      </c>
      <c r="EN16">
        <v>1</v>
      </c>
      <c r="EO16">
        <v>4</v>
      </c>
      <c r="EP16">
        <v>1</v>
      </c>
      <c r="EQ16">
        <v>0</v>
      </c>
      <c r="ER16">
        <v>0</v>
      </c>
      <c r="ES16">
        <v>0</v>
      </c>
      <c r="ET16">
        <v>93</v>
      </c>
      <c r="EU16">
        <v>3</v>
      </c>
      <c r="EV16">
        <v>1</v>
      </c>
      <c r="EW16">
        <v>2</v>
      </c>
      <c r="EX16">
        <v>3</v>
      </c>
      <c r="EY16">
        <v>4</v>
      </c>
      <c r="EZ16">
        <v>5</v>
      </c>
      <c r="FA16">
        <v>4</v>
      </c>
      <c r="FB16">
        <v>5</v>
      </c>
      <c r="FC16">
        <v>4</v>
      </c>
      <c r="FD16">
        <v>3</v>
      </c>
      <c r="FE16">
        <v>4</v>
      </c>
      <c r="FF16">
        <v>3</v>
      </c>
      <c r="FG16">
        <v>3</v>
      </c>
      <c r="FH16">
        <v>3</v>
      </c>
      <c r="FI16">
        <v>1</v>
      </c>
      <c r="FJ16">
        <v>2</v>
      </c>
      <c r="FK16">
        <v>5</v>
      </c>
      <c r="FL16">
        <v>5</v>
      </c>
      <c r="FM16">
        <v>1</v>
      </c>
      <c r="FN16">
        <v>2</v>
      </c>
      <c r="FO16">
        <v>2</v>
      </c>
      <c r="FP16">
        <v>2</v>
      </c>
      <c r="FQ16">
        <v>2</v>
      </c>
      <c r="FR16">
        <v>1</v>
      </c>
      <c r="FS16">
        <v>4</v>
      </c>
      <c r="FT16">
        <v>3</v>
      </c>
      <c r="FU16">
        <v>3</v>
      </c>
      <c r="FV16">
        <v>5</v>
      </c>
      <c r="FW16">
        <v>1</v>
      </c>
      <c r="FX16">
        <v>2</v>
      </c>
      <c r="FY16">
        <v>4</v>
      </c>
      <c r="FZ16">
        <v>5</v>
      </c>
      <c r="GA16">
        <v>4</v>
      </c>
      <c r="GB16">
        <v>4</v>
      </c>
      <c r="GC16">
        <v>1</v>
      </c>
      <c r="GD16">
        <v>5</v>
      </c>
      <c r="GE16">
        <v>5</v>
      </c>
      <c r="GF16">
        <v>0</v>
      </c>
      <c r="GG16">
        <v>29</v>
      </c>
      <c r="GH16" t="s">
        <v>210</v>
      </c>
      <c r="GI16">
        <v>0</v>
      </c>
      <c r="GJ16" s="2">
        <v>0.39583333333333331</v>
      </c>
      <c r="GK16">
        <v>72</v>
      </c>
      <c r="GL16">
        <v>81</v>
      </c>
      <c r="GM16">
        <f>VLOOKUP(A16,Saliva_Sample_Encoding!A:AD, 17)</f>
        <v>51.303337942617944</v>
      </c>
      <c r="GN16">
        <f>VLOOKUP(A16,Saliva_Sample_Encoding!A:AD, 18)</f>
        <v>2.31</v>
      </c>
      <c r="GO16">
        <f>VLOOKUP(A16,Saliva_Sample_Encoding!A:AD, 19)</f>
        <v>64.642205807698602</v>
      </c>
      <c r="GP16">
        <f>VLOOKUP(A16,Saliva_Sample_Encoding!A:AD, 20)</f>
        <v>2.61</v>
      </c>
      <c r="GQ16">
        <f>VLOOKUP(A16,Saliva_Sample_Encoding!A:AD, 21)</f>
        <v>72.337706499091311</v>
      </c>
      <c r="GR16">
        <f>VLOOKUP(A16,Saliva_Sample_Encoding!A:AD, 22)</f>
        <v>1.77</v>
      </c>
      <c r="GS16">
        <f>VLOOKUP(A16,Saliva_Sample_Encoding!A:AD, 23)</f>
        <v>116.97161050916894</v>
      </c>
      <c r="GT16">
        <f>VLOOKUP(A16,Saliva_Sample_Encoding!A:AD, 24)</f>
        <v>2.93</v>
      </c>
      <c r="GU16">
        <f>VLOOKUP(A16,Saliva_Sample_Encoding!A:AD, 25)</f>
        <v>91.319941537859918</v>
      </c>
      <c r="GV16">
        <f>VLOOKUP(A16,Saliva_Sample_Encoding!A:AD, 26)</f>
        <v>3.2</v>
      </c>
      <c r="GW16">
        <f>VLOOKUP(A16,Saliva_Sample_Encoding!A:AD, 27)</f>
        <v>83.111407467041062</v>
      </c>
      <c r="GX16">
        <f>VLOOKUP(A16,Saliva_Sample_Encoding!A:AD, 28)</f>
        <v>2.2200000000000002</v>
      </c>
      <c r="GY16">
        <f>VLOOKUP(A16,Saliva_Sample_Encoding!A:AD, 29)</f>
        <v>82.598374087614886</v>
      </c>
      <c r="GZ16">
        <f>VLOOKUP(A16,Saliva_Sample_Encoding!A:AD, 30)</f>
        <v>1.9</v>
      </c>
    </row>
    <row r="17" spans="1:208" x14ac:dyDescent="0.2">
      <c r="A17">
        <v>118</v>
      </c>
      <c r="B17" s="1">
        <v>43861</v>
      </c>
      <c r="C17" t="s">
        <v>193</v>
      </c>
      <c r="D17" t="s">
        <v>199</v>
      </c>
      <c r="E17" t="s">
        <v>195</v>
      </c>
      <c r="F17" t="s">
        <v>207</v>
      </c>
      <c r="G17">
        <v>4</v>
      </c>
      <c r="H17">
        <v>2</v>
      </c>
      <c r="I17">
        <v>1</v>
      </c>
      <c r="J17">
        <v>1</v>
      </c>
      <c r="K17">
        <v>1</v>
      </c>
      <c r="L17">
        <v>1</v>
      </c>
      <c r="M17">
        <v>1</v>
      </c>
      <c r="N17">
        <v>1</v>
      </c>
      <c r="O17">
        <v>2</v>
      </c>
      <c r="P17">
        <v>1</v>
      </c>
      <c r="Q17">
        <v>1</v>
      </c>
      <c r="R17">
        <v>4</v>
      </c>
      <c r="S17">
        <v>1</v>
      </c>
      <c r="T17">
        <v>1</v>
      </c>
      <c r="U17">
        <v>3</v>
      </c>
      <c r="V17">
        <v>3</v>
      </c>
      <c r="W17">
        <v>5</v>
      </c>
      <c r="X17">
        <v>2</v>
      </c>
      <c r="Y17">
        <v>3</v>
      </c>
      <c r="Z17">
        <v>2</v>
      </c>
      <c r="AA17">
        <v>55</v>
      </c>
      <c r="AB17">
        <v>49</v>
      </c>
      <c r="AC17">
        <v>4</v>
      </c>
      <c r="AD17">
        <v>42</v>
      </c>
      <c r="AE17">
        <v>4</v>
      </c>
      <c r="AF17">
        <v>2</v>
      </c>
      <c r="AG17">
        <v>2</v>
      </c>
      <c r="AH17">
        <v>2</v>
      </c>
      <c r="AI17">
        <v>1</v>
      </c>
      <c r="AJ17">
        <v>1</v>
      </c>
      <c r="AK17">
        <v>2</v>
      </c>
      <c r="AL17">
        <v>1</v>
      </c>
      <c r="AM17">
        <v>2</v>
      </c>
      <c r="AN17">
        <v>1</v>
      </c>
      <c r="AO17">
        <v>2</v>
      </c>
      <c r="AP17">
        <v>5</v>
      </c>
      <c r="AQ17">
        <v>1</v>
      </c>
      <c r="AR17">
        <v>2</v>
      </c>
      <c r="AS17">
        <v>4</v>
      </c>
      <c r="AT17">
        <v>2</v>
      </c>
      <c r="AU17">
        <v>5</v>
      </c>
      <c r="AV17">
        <v>1</v>
      </c>
      <c r="AW17">
        <v>3</v>
      </c>
      <c r="AX17">
        <v>2</v>
      </c>
      <c r="AY17">
        <v>75</v>
      </c>
      <c r="AZ17">
        <v>51</v>
      </c>
      <c r="BA17">
        <v>41</v>
      </c>
      <c r="BB17">
        <v>47</v>
      </c>
      <c r="BC17">
        <v>4</v>
      </c>
      <c r="BD17">
        <v>2</v>
      </c>
      <c r="BE17">
        <v>3</v>
      </c>
      <c r="BF17">
        <v>1</v>
      </c>
      <c r="BG17">
        <v>2</v>
      </c>
      <c r="BH17">
        <v>1</v>
      </c>
      <c r="BI17">
        <v>1</v>
      </c>
      <c r="BJ17">
        <v>1</v>
      </c>
      <c r="BK17">
        <v>3</v>
      </c>
      <c r="BL17">
        <v>1</v>
      </c>
      <c r="BM17">
        <v>2</v>
      </c>
      <c r="BN17">
        <v>4</v>
      </c>
      <c r="BO17">
        <v>2</v>
      </c>
      <c r="BP17">
        <v>2</v>
      </c>
      <c r="BQ17">
        <v>3</v>
      </c>
      <c r="BR17">
        <v>3</v>
      </c>
      <c r="BS17">
        <v>4</v>
      </c>
      <c r="BT17">
        <v>2</v>
      </c>
      <c r="BU17">
        <v>3</v>
      </c>
      <c r="BV17">
        <v>2</v>
      </c>
      <c r="BW17">
        <v>60</v>
      </c>
      <c r="BX17">
        <v>23</v>
      </c>
      <c r="BY17">
        <v>23</v>
      </c>
      <c r="BZ17">
        <v>51</v>
      </c>
      <c r="CA17">
        <v>4</v>
      </c>
      <c r="CB17">
        <v>1</v>
      </c>
      <c r="CC17">
        <v>2</v>
      </c>
      <c r="CD17">
        <v>1</v>
      </c>
      <c r="CE17">
        <v>2</v>
      </c>
      <c r="CF17">
        <v>1</v>
      </c>
      <c r="CG17">
        <v>1</v>
      </c>
      <c r="CH17">
        <v>1</v>
      </c>
      <c r="CI17">
        <v>2</v>
      </c>
      <c r="CJ17">
        <v>1</v>
      </c>
      <c r="CK17">
        <v>1</v>
      </c>
      <c r="CL17">
        <v>4</v>
      </c>
      <c r="CM17">
        <v>1</v>
      </c>
      <c r="CN17">
        <v>1</v>
      </c>
      <c r="CO17">
        <v>2</v>
      </c>
      <c r="CP17">
        <v>3</v>
      </c>
      <c r="CQ17">
        <v>4</v>
      </c>
      <c r="CR17">
        <v>1</v>
      </c>
      <c r="CS17">
        <v>3</v>
      </c>
      <c r="CT17">
        <v>1</v>
      </c>
      <c r="CU17">
        <v>64</v>
      </c>
      <c r="CV17">
        <v>23</v>
      </c>
      <c r="CW17">
        <v>15</v>
      </c>
      <c r="CX17">
        <v>41</v>
      </c>
      <c r="CY17">
        <v>3</v>
      </c>
      <c r="CZ17">
        <v>1</v>
      </c>
      <c r="DA17">
        <v>2</v>
      </c>
      <c r="DB17">
        <v>3</v>
      </c>
      <c r="DC17">
        <v>2</v>
      </c>
      <c r="DD17">
        <v>1</v>
      </c>
      <c r="DE17">
        <v>1</v>
      </c>
      <c r="DF17">
        <v>2</v>
      </c>
      <c r="DG17">
        <v>1</v>
      </c>
      <c r="DH17">
        <v>1</v>
      </c>
      <c r="DI17">
        <v>2</v>
      </c>
      <c r="DJ17">
        <v>3</v>
      </c>
      <c r="DK17">
        <v>1</v>
      </c>
      <c r="DL17">
        <v>1</v>
      </c>
      <c r="DM17">
        <v>1</v>
      </c>
      <c r="DN17">
        <v>2</v>
      </c>
      <c r="DO17">
        <v>4</v>
      </c>
      <c r="DP17">
        <v>1</v>
      </c>
      <c r="DQ17">
        <v>3</v>
      </c>
      <c r="DR17">
        <v>1</v>
      </c>
      <c r="DS17">
        <v>33</v>
      </c>
      <c r="DT17">
        <v>12</v>
      </c>
      <c r="DU17">
        <v>5</v>
      </c>
      <c r="DV17">
        <v>50</v>
      </c>
      <c r="DW17">
        <v>2</v>
      </c>
      <c r="DX17">
        <v>1</v>
      </c>
      <c r="DY17">
        <v>2</v>
      </c>
      <c r="DZ17">
        <v>2</v>
      </c>
      <c r="EA17">
        <v>2</v>
      </c>
      <c r="EB17">
        <v>1</v>
      </c>
      <c r="EC17">
        <v>1</v>
      </c>
      <c r="ED17">
        <v>1</v>
      </c>
      <c r="EE17">
        <v>3</v>
      </c>
      <c r="EF17">
        <v>1</v>
      </c>
      <c r="EG17">
        <v>1</v>
      </c>
      <c r="EH17">
        <v>3</v>
      </c>
      <c r="EI17">
        <v>1</v>
      </c>
      <c r="EJ17">
        <v>1</v>
      </c>
      <c r="EK17">
        <v>1</v>
      </c>
      <c r="EL17">
        <v>3</v>
      </c>
      <c r="EM17">
        <v>4</v>
      </c>
      <c r="EN17">
        <v>1</v>
      </c>
      <c r="EO17">
        <v>3</v>
      </c>
      <c r="EP17">
        <v>1</v>
      </c>
      <c r="EQ17">
        <v>20</v>
      </c>
      <c r="ER17">
        <v>8</v>
      </c>
      <c r="ES17">
        <v>7</v>
      </c>
      <c r="ET17">
        <v>60</v>
      </c>
      <c r="EU17">
        <v>3</v>
      </c>
      <c r="EV17">
        <v>1</v>
      </c>
      <c r="EW17">
        <v>2</v>
      </c>
      <c r="EX17">
        <v>3</v>
      </c>
      <c r="EY17">
        <v>4</v>
      </c>
      <c r="EZ17">
        <v>5</v>
      </c>
      <c r="FA17">
        <v>4</v>
      </c>
      <c r="FB17">
        <v>5</v>
      </c>
      <c r="FC17">
        <v>4</v>
      </c>
      <c r="FD17">
        <v>3</v>
      </c>
      <c r="FE17">
        <v>4</v>
      </c>
      <c r="FF17">
        <v>3</v>
      </c>
      <c r="FG17">
        <v>3</v>
      </c>
      <c r="FH17">
        <v>2</v>
      </c>
      <c r="FI17">
        <v>1</v>
      </c>
      <c r="FJ17">
        <v>3</v>
      </c>
      <c r="FK17">
        <v>5</v>
      </c>
      <c r="FL17">
        <v>5</v>
      </c>
      <c r="FM17">
        <v>1</v>
      </c>
      <c r="FN17">
        <v>2</v>
      </c>
      <c r="FO17">
        <v>4</v>
      </c>
      <c r="FP17">
        <v>2</v>
      </c>
      <c r="FQ17">
        <v>2</v>
      </c>
      <c r="FR17">
        <v>4</v>
      </c>
      <c r="FS17">
        <v>4</v>
      </c>
      <c r="FT17">
        <v>2</v>
      </c>
      <c r="FU17">
        <v>3</v>
      </c>
      <c r="FV17">
        <v>5</v>
      </c>
      <c r="FW17">
        <v>1</v>
      </c>
      <c r="FX17">
        <v>1</v>
      </c>
      <c r="FY17">
        <v>4</v>
      </c>
      <c r="FZ17">
        <v>2</v>
      </c>
      <c r="GA17">
        <v>5</v>
      </c>
      <c r="GB17">
        <v>1</v>
      </c>
      <c r="GC17">
        <v>1</v>
      </c>
      <c r="GD17">
        <v>5</v>
      </c>
      <c r="GE17">
        <v>4</v>
      </c>
      <c r="GF17">
        <v>0</v>
      </c>
      <c r="GG17">
        <v>24</v>
      </c>
      <c r="GH17" t="s">
        <v>197</v>
      </c>
      <c r="GI17">
        <v>0</v>
      </c>
      <c r="GJ17" s="2">
        <v>0.29166666666666669</v>
      </c>
      <c r="GK17">
        <v>89</v>
      </c>
      <c r="GL17">
        <v>109</v>
      </c>
      <c r="GM17">
        <f>VLOOKUP(A17,Saliva_Sample_Encoding!A:AD, 17)</f>
        <v>90.038663214719392</v>
      </c>
      <c r="GN17">
        <f>VLOOKUP(A17,Saliva_Sample_Encoding!A:AD, 18)</f>
        <v>4.7699999999999996</v>
      </c>
      <c r="GO17">
        <f>VLOOKUP(A17,Saliva_Sample_Encoding!A:AD, 19)</f>
        <v>80.9208239018364</v>
      </c>
      <c r="GP17">
        <f>VLOOKUP(A17,Saliva_Sample_Encoding!A:AD, 20)</f>
        <v>4.54</v>
      </c>
      <c r="GQ17">
        <f>VLOOKUP(A17,Saliva_Sample_Encoding!A:AD, 21)</f>
        <v>263.8474751165511</v>
      </c>
      <c r="GR17">
        <f>VLOOKUP(A17,Saliva_Sample_Encoding!A:AD, 22)</f>
        <v>7.32</v>
      </c>
      <c r="GS17">
        <f>VLOOKUP(A17,Saliva_Sample_Encoding!A:AD, 23)</f>
        <v>268.97625973004784</v>
      </c>
      <c r="GT17">
        <f>VLOOKUP(A17,Saliva_Sample_Encoding!A:AD, 24)</f>
        <v>14.38</v>
      </c>
      <c r="GU17">
        <f>VLOOKUP(A17,Saliva_Sample_Encoding!A:AD, 25)</f>
        <v>184.06638112882507</v>
      </c>
      <c r="GV17">
        <f>VLOOKUP(A17,Saliva_Sample_Encoding!A:AD, 26)</f>
        <v>15.47</v>
      </c>
      <c r="GW17">
        <f>VLOOKUP(A17,Saliva_Sample_Encoding!A:AD, 27)</f>
        <v>104.28528714109903</v>
      </c>
      <c r="GX17">
        <f>VLOOKUP(A17,Saliva_Sample_Encoding!A:AD, 28)</f>
        <v>3.25</v>
      </c>
      <c r="GY17">
        <f>VLOOKUP(A17,Saliva_Sample_Encoding!A:AD, 29)</f>
        <v>125.9401555091961</v>
      </c>
      <c r="GZ17">
        <f>VLOOKUP(A17,Saliva_Sample_Encoding!A:AD, 30)</f>
        <v>2.4900000000000002</v>
      </c>
    </row>
    <row r="18" spans="1:208" x14ac:dyDescent="0.2">
      <c r="A18">
        <v>119</v>
      </c>
      <c r="B18" s="1">
        <v>43874</v>
      </c>
      <c r="C18" t="s">
        <v>193</v>
      </c>
      <c r="D18" t="s">
        <v>199</v>
      </c>
      <c r="E18" t="s">
        <v>201</v>
      </c>
      <c r="F18" t="s">
        <v>203</v>
      </c>
      <c r="G18">
        <v>4</v>
      </c>
      <c r="H18">
        <v>2</v>
      </c>
      <c r="I18">
        <v>4</v>
      </c>
      <c r="J18">
        <v>1</v>
      </c>
      <c r="K18">
        <v>1</v>
      </c>
      <c r="L18">
        <v>3</v>
      </c>
      <c r="M18">
        <v>2</v>
      </c>
      <c r="N18">
        <v>1</v>
      </c>
      <c r="O18">
        <v>3</v>
      </c>
      <c r="P18">
        <v>1</v>
      </c>
      <c r="Q18">
        <v>1</v>
      </c>
      <c r="R18">
        <v>3</v>
      </c>
      <c r="S18">
        <v>2</v>
      </c>
      <c r="T18">
        <v>3</v>
      </c>
      <c r="U18">
        <v>2</v>
      </c>
      <c r="V18">
        <v>3</v>
      </c>
      <c r="W18">
        <v>5</v>
      </c>
      <c r="X18">
        <v>2</v>
      </c>
      <c r="Y18">
        <v>3</v>
      </c>
      <c r="Z18">
        <v>2</v>
      </c>
      <c r="AE18">
        <v>2</v>
      </c>
      <c r="AF18">
        <v>2</v>
      </c>
      <c r="AG18">
        <v>1</v>
      </c>
      <c r="AH18">
        <v>5</v>
      </c>
      <c r="AI18">
        <v>1</v>
      </c>
      <c r="AJ18">
        <v>5</v>
      </c>
      <c r="AK18">
        <v>4</v>
      </c>
      <c r="AL18">
        <v>5</v>
      </c>
      <c r="AM18">
        <v>1</v>
      </c>
      <c r="AN18">
        <v>1</v>
      </c>
      <c r="AO18">
        <v>5</v>
      </c>
      <c r="AP18">
        <v>3</v>
      </c>
      <c r="AQ18">
        <v>4</v>
      </c>
      <c r="AR18">
        <v>3</v>
      </c>
      <c r="AS18">
        <v>5</v>
      </c>
      <c r="AT18">
        <v>1</v>
      </c>
      <c r="AU18">
        <v>3</v>
      </c>
      <c r="AV18">
        <v>5</v>
      </c>
      <c r="AW18">
        <v>2</v>
      </c>
      <c r="AX18">
        <v>4</v>
      </c>
      <c r="AY18">
        <v>93</v>
      </c>
      <c r="AZ18">
        <v>93</v>
      </c>
      <c r="BA18">
        <v>93</v>
      </c>
      <c r="BB18">
        <v>2</v>
      </c>
      <c r="BC18">
        <v>1</v>
      </c>
      <c r="BD18">
        <v>2</v>
      </c>
      <c r="BE18">
        <v>1</v>
      </c>
      <c r="BF18">
        <v>5</v>
      </c>
      <c r="BG18">
        <v>1</v>
      </c>
      <c r="BH18">
        <v>5</v>
      </c>
      <c r="BI18">
        <v>5</v>
      </c>
      <c r="BJ18">
        <v>5</v>
      </c>
      <c r="BK18">
        <v>1</v>
      </c>
      <c r="BL18">
        <v>1</v>
      </c>
      <c r="BM18">
        <v>5</v>
      </c>
      <c r="BN18">
        <v>4</v>
      </c>
      <c r="BO18">
        <v>5</v>
      </c>
      <c r="BP18">
        <v>4</v>
      </c>
      <c r="BQ18">
        <v>5</v>
      </c>
      <c r="BR18">
        <v>1</v>
      </c>
      <c r="BS18">
        <v>3</v>
      </c>
      <c r="BT18">
        <v>5</v>
      </c>
      <c r="BU18">
        <v>3</v>
      </c>
      <c r="BV18">
        <v>4</v>
      </c>
      <c r="BW18">
        <v>93</v>
      </c>
      <c r="BX18">
        <v>93</v>
      </c>
      <c r="BY18">
        <v>93</v>
      </c>
      <c r="BZ18">
        <v>0</v>
      </c>
      <c r="CA18">
        <v>2</v>
      </c>
      <c r="CB18">
        <v>2</v>
      </c>
      <c r="CC18">
        <v>1</v>
      </c>
      <c r="CD18">
        <v>3</v>
      </c>
      <c r="CE18">
        <v>2</v>
      </c>
      <c r="CF18">
        <v>2</v>
      </c>
      <c r="CG18">
        <v>3</v>
      </c>
      <c r="CH18">
        <v>2</v>
      </c>
      <c r="CI18">
        <v>1</v>
      </c>
      <c r="CJ18">
        <v>1</v>
      </c>
      <c r="CK18">
        <v>3</v>
      </c>
      <c r="CL18">
        <v>2</v>
      </c>
      <c r="CM18">
        <v>3</v>
      </c>
      <c r="CN18">
        <v>3</v>
      </c>
      <c r="CO18">
        <v>3</v>
      </c>
      <c r="CP18">
        <v>1</v>
      </c>
      <c r="CQ18">
        <v>2</v>
      </c>
      <c r="CR18">
        <v>3</v>
      </c>
      <c r="CS18">
        <v>2</v>
      </c>
      <c r="CT18">
        <v>3</v>
      </c>
      <c r="CU18">
        <v>75</v>
      </c>
      <c r="CV18">
        <v>69</v>
      </c>
      <c r="CW18">
        <v>62</v>
      </c>
      <c r="CX18">
        <v>28</v>
      </c>
      <c r="CY18">
        <v>3</v>
      </c>
      <c r="CZ18">
        <v>3</v>
      </c>
      <c r="DA18">
        <v>1</v>
      </c>
      <c r="DB18">
        <v>2</v>
      </c>
      <c r="DC18">
        <v>2</v>
      </c>
      <c r="DD18">
        <v>3</v>
      </c>
      <c r="DE18">
        <v>3</v>
      </c>
      <c r="DF18">
        <v>2</v>
      </c>
      <c r="DG18">
        <v>1</v>
      </c>
      <c r="DH18">
        <v>1</v>
      </c>
      <c r="DI18">
        <v>2</v>
      </c>
      <c r="DJ18">
        <v>3</v>
      </c>
      <c r="DK18">
        <v>2</v>
      </c>
      <c r="DL18">
        <v>4</v>
      </c>
      <c r="DM18">
        <v>2</v>
      </c>
      <c r="DN18">
        <v>3</v>
      </c>
      <c r="DO18">
        <v>3</v>
      </c>
      <c r="DP18">
        <v>2</v>
      </c>
      <c r="DQ18">
        <v>3</v>
      </c>
      <c r="DR18">
        <v>2</v>
      </c>
      <c r="DS18">
        <v>59</v>
      </c>
      <c r="DT18">
        <v>58</v>
      </c>
      <c r="DU18">
        <v>56</v>
      </c>
      <c r="DV18">
        <v>29</v>
      </c>
      <c r="DW18">
        <v>2</v>
      </c>
      <c r="DX18">
        <v>2</v>
      </c>
      <c r="DY18">
        <v>1</v>
      </c>
      <c r="DZ18">
        <v>2</v>
      </c>
      <c r="EA18">
        <v>2</v>
      </c>
      <c r="EB18">
        <v>3</v>
      </c>
      <c r="EC18">
        <v>3</v>
      </c>
      <c r="ED18">
        <v>2</v>
      </c>
      <c r="EE18">
        <v>1</v>
      </c>
      <c r="EF18">
        <v>1</v>
      </c>
      <c r="EG18">
        <v>2</v>
      </c>
      <c r="EH18">
        <v>2</v>
      </c>
      <c r="EI18">
        <v>2</v>
      </c>
      <c r="EJ18">
        <v>1</v>
      </c>
      <c r="EK18">
        <v>3</v>
      </c>
      <c r="EL18">
        <v>2</v>
      </c>
      <c r="EM18">
        <v>2</v>
      </c>
      <c r="EN18">
        <v>2</v>
      </c>
      <c r="EO18">
        <v>2</v>
      </c>
      <c r="EP18">
        <v>2</v>
      </c>
      <c r="EQ18">
        <v>28</v>
      </c>
      <c r="ER18">
        <v>78</v>
      </c>
      <c r="ES18">
        <v>49</v>
      </c>
      <c r="ET18">
        <v>59</v>
      </c>
      <c r="EU18">
        <v>3</v>
      </c>
      <c r="EV18">
        <v>1</v>
      </c>
      <c r="EW18">
        <v>2</v>
      </c>
      <c r="EX18">
        <v>3</v>
      </c>
      <c r="EY18">
        <v>4</v>
      </c>
      <c r="EZ18">
        <v>5</v>
      </c>
      <c r="FA18">
        <v>4</v>
      </c>
      <c r="FB18">
        <v>5</v>
      </c>
      <c r="FC18">
        <v>4</v>
      </c>
      <c r="FD18">
        <v>3</v>
      </c>
      <c r="FE18">
        <v>4</v>
      </c>
      <c r="FF18">
        <v>3</v>
      </c>
      <c r="FG18">
        <v>3</v>
      </c>
      <c r="FH18">
        <v>2</v>
      </c>
      <c r="FI18">
        <v>1</v>
      </c>
      <c r="FJ18">
        <v>3</v>
      </c>
      <c r="FK18">
        <v>5</v>
      </c>
      <c r="FL18">
        <v>4</v>
      </c>
      <c r="FM18">
        <v>1</v>
      </c>
      <c r="FN18">
        <v>2</v>
      </c>
      <c r="FO18">
        <v>2</v>
      </c>
      <c r="FP18">
        <v>2</v>
      </c>
      <c r="FQ18">
        <v>2</v>
      </c>
      <c r="FR18">
        <v>3</v>
      </c>
      <c r="FS18">
        <v>4</v>
      </c>
      <c r="FT18">
        <v>4</v>
      </c>
      <c r="FU18">
        <v>3</v>
      </c>
      <c r="FV18">
        <v>5</v>
      </c>
      <c r="FW18">
        <v>2</v>
      </c>
      <c r="FX18">
        <v>1</v>
      </c>
      <c r="FY18">
        <v>5</v>
      </c>
      <c r="FZ18">
        <v>3</v>
      </c>
      <c r="GA18">
        <v>4</v>
      </c>
      <c r="GB18">
        <v>5</v>
      </c>
      <c r="GC18">
        <v>1</v>
      </c>
      <c r="GD18">
        <v>1</v>
      </c>
      <c r="GE18">
        <v>1</v>
      </c>
      <c r="GF18">
        <v>0</v>
      </c>
      <c r="GG18">
        <v>29</v>
      </c>
      <c r="GH18" t="s">
        <v>211</v>
      </c>
      <c r="GI18">
        <v>1</v>
      </c>
      <c r="GJ18" s="2">
        <v>0.25</v>
      </c>
      <c r="GK18">
        <v>79</v>
      </c>
      <c r="GL18">
        <v>88</v>
      </c>
      <c r="GM18">
        <f>VLOOKUP(A18,Saliva_Sample_Encoding!A:AD, 17)</f>
        <v>203.67425163219323</v>
      </c>
      <c r="GN18">
        <f>VLOOKUP(A18,Saliva_Sample_Encoding!A:AD, 18)</f>
        <v>2.84</v>
      </c>
      <c r="GO18">
        <f>VLOOKUP(A18,Saliva_Sample_Encoding!A:AD, 19)</f>
        <v>321.15889552078835</v>
      </c>
      <c r="GP18">
        <f>VLOOKUP(A18,Saliva_Sample_Encoding!A:AD, 20)</f>
        <v>2.29</v>
      </c>
      <c r="GQ18">
        <f>VLOOKUP(A18,Saliva_Sample_Encoding!A:AD, 21)</f>
        <v>277.03802489013691</v>
      </c>
      <c r="GR18">
        <f>VLOOKUP(A18,Saliva_Sample_Encoding!A:AD, 22)</f>
        <v>5.82</v>
      </c>
      <c r="GS18">
        <f>VLOOKUP(A18,Saliva_Sample_Encoding!A:AD, 23)</f>
        <v>333.47169662701657</v>
      </c>
      <c r="GT18">
        <f>VLOOKUP(A18,Saliva_Sample_Encoding!A:AD, 24)</f>
        <v>8.34</v>
      </c>
      <c r="GU18">
        <f>VLOOKUP(A18,Saliva_Sample_Encoding!A:AD, 25)</f>
        <v>419.14827099118861</v>
      </c>
      <c r="GV18">
        <f>VLOOKUP(A18,Saliva_Sample_Encoding!A:AD, 26)</f>
        <v>7.13</v>
      </c>
      <c r="GW18">
        <f>VLOOKUP(A18,Saliva_Sample_Encoding!A:AD, 27)</f>
        <v>373.4883002222586</v>
      </c>
      <c r="GX18">
        <f>VLOOKUP(A18,Saliva_Sample_Encoding!A:AD, 28)</f>
        <v>3.3</v>
      </c>
      <c r="GY18">
        <f>VLOOKUP(A18,Saliva_Sample_Encoding!A:AD, 29)</f>
        <v>214.96098597956913</v>
      </c>
      <c r="GZ18">
        <f>VLOOKUP(A18,Saliva_Sample_Encoding!A:AD, 30)</f>
        <v>4.3499999999999996</v>
      </c>
    </row>
    <row r="19" spans="1:208" x14ac:dyDescent="0.2">
      <c r="A19">
        <v>122</v>
      </c>
      <c r="B19" s="1">
        <v>43888</v>
      </c>
      <c r="C19" t="s">
        <v>193</v>
      </c>
      <c r="D19" t="s">
        <v>194</v>
      </c>
      <c r="E19" t="s">
        <v>342</v>
      </c>
      <c r="F19" t="s">
        <v>207</v>
      </c>
      <c r="G19">
        <v>4</v>
      </c>
      <c r="H19">
        <v>1</v>
      </c>
      <c r="I19">
        <v>3</v>
      </c>
      <c r="J19">
        <v>1</v>
      </c>
      <c r="K19">
        <v>2</v>
      </c>
      <c r="L19">
        <v>1</v>
      </c>
      <c r="M19">
        <v>1</v>
      </c>
      <c r="N19">
        <v>1</v>
      </c>
      <c r="O19">
        <v>2</v>
      </c>
      <c r="P19">
        <v>1</v>
      </c>
      <c r="Q19">
        <v>1</v>
      </c>
      <c r="R19">
        <v>3</v>
      </c>
      <c r="S19">
        <v>1</v>
      </c>
      <c r="T19">
        <v>3</v>
      </c>
      <c r="U19">
        <v>1</v>
      </c>
      <c r="V19">
        <v>3</v>
      </c>
      <c r="W19">
        <v>5</v>
      </c>
      <c r="X19">
        <v>1</v>
      </c>
      <c r="Y19">
        <v>5</v>
      </c>
      <c r="Z19">
        <v>1</v>
      </c>
      <c r="AA19">
        <v>2</v>
      </c>
      <c r="AB19">
        <v>0</v>
      </c>
      <c r="AC19">
        <v>0</v>
      </c>
      <c r="AD19">
        <v>60</v>
      </c>
      <c r="AE19">
        <v>4</v>
      </c>
      <c r="AF19">
        <v>1</v>
      </c>
      <c r="AG19">
        <v>2</v>
      </c>
      <c r="AH19">
        <v>1</v>
      </c>
      <c r="AI19">
        <v>2</v>
      </c>
      <c r="AJ19">
        <v>1</v>
      </c>
      <c r="AK19">
        <v>1</v>
      </c>
      <c r="AL19">
        <v>1</v>
      </c>
      <c r="AM19">
        <v>1</v>
      </c>
      <c r="AN19">
        <v>1</v>
      </c>
      <c r="AO19">
        <v>1</v>
      </c>
      <c r="AP19">
        <v>4</v>
      </c>
      <c r="AQ19">
        <v>1</v>
      </c>
      <c r="AR19">
        <v>3</v>
      </c>
      <c r="AS19">
        <v>3</v>
      </c>
      <c r="AT19">
        <v>2</v>
      </c>
      <c r="AU19">
        <v>3</v>
      </c>
      <c r="AV19">
        <v>3</v>
      </c>
      <c r="AW19">
        <v>2</v>
      </c>
      <c r="AX19">
        <v>2</v>
      </c>
      <c r="AY19">
        <v>28</v>
      </c>
      <c r="AZ19">
        <v>47</v>
      </c>
      <c r="BA19">
        <v>3</v>
      </c>
      <c r="BB19">
        <v>21</v>
      </c>
      <c r="BC19">
        <v>3</v>
      </c>
      <c r="BD19">
        <v>1</v>
      </c>
      <c r="BE19">
        <v>1</v>
      </c>
      <c r="BF19">
        <v>1</v>
      </c>
      <c r="BG19">
        <v>1</v>
      </c>
      <c r="BH19">
        <v>1</v>
      </c>
      <c r="BI19">
        <v>2</v>
      </c>
      <c r="BJ19">
        <v>1</v>
      </c>
      <c r="BK19">
        <v>2</v>
      </c>
      <c r="BL19">
        <v>1</v>
      </c>
      <c r="BM19">
        <v>1</v>
      </c>
      <c r="BN19">
        <v>4</v>
      </c>
      <c r="BO19">
        <v>2</v>
      </c>
      <c r="BP19">
        <v>1</v>
      </c>
      <c r="BQ19">
        <v>2</v>
      </c>
      <c r="BR19">
        <v>2</v>
      </c>
      <c r="BS19">
        <v>4</v>
      </c>
      <c r="BT19">
        <v>3</v>
      </c>
      <c r="BU19">
        <v>3</v>
      </c>
      <c r="BV19">
        <v>3</v>
      </c>
      <c r="BW19">
        <v>7</v>
      </c>
      <c r="BX19">
        <v>30</v>
      </c>
      <c r="BY19">
        <v>2</v>
      </c>
      <c r="BZ19">
        <v>22</v>
      </c>
      <c r="CA19">
        <v>3</v>
      </c>
      <c r="CB19">
        <v>1</v>
      </c>
      <c r="CC19">
        <v>1</v>
      </c>
      <c r="CD19">
        <v>1</v>
      </c>
      <c r="CE19">
        <v>2</v>
      </c>
      <c r="CF19">
        <v>1</v>
      </c>
      <c r="CG19">
        <v>1</v>
      </c>
      <c r="CH19">
        <v>1</v>
      </c>
      <c r="CI19">
        <v>1</v>
      </c>
      <c r="CJ19">
        <v>1</v>
      </c>
      <c r="CK19">
        <v>1</v>
      </c>
      <c r="CL19">
        <v>3</v>
      </c>
      <c r="CM19">
        <v>1</v>
      </c>
      <c r="CN19">
        <v>2</v>
      </c>
      <c r="CO19">
        <v>1</v>
      </c>
      <c r="CP19">
        <v>2</v>
      </c>
      <c r="CQ19">
        <v>4</v>
      </c>
      <c r="CR19">
        <v>1</v>
      </c>
      <c r="CS19">
        <v>4</v>
      </c>
      <c r="CT19">
        <v>1</v>
      </c>
      <c r="CU19">
        <v>10</v>
      </c>
      <c r="CV19">
        <v>7</v>
      </c>
      <c r="CW19">
        <v>0</v>
      </c>
      <c r="CX19">
        <v>13</v>
      </c>
      <c r="CY19">
        <v>2</v>
      </c>
      <c r="CZ19">
        <v>1</v>
      </c>
      <c r="DA19">
        <v>1</v>
      </c>
      <c r="DB19">
        <v>1</v>
      </c>
      <c r="DC19">
        <v>1</v>
      </c>
      <c r="DD19">
        <v>1</v>
      </c>
      <c r="DE19">
        <v>1</v>
      </c>
      <c r="DF19">
        <v>1</v>
      </c>
      <c r="DG19">
        <v>1</v>
      </c>
      <c r="DH19">
        <v>1</v>
      </c>
      <c r="DI19">
        <v>1</v>
      </c>
      <c r="DJ19">
        <v>2</v>
      </c>
      <c r="DK19">
        <v>1</v>
      </c>
      <c r="DL19">
        <v>2</v>
      </c>
      <c r="DM19">
        <v>1</v>
      </c>
      <c r="DN19">
        <v>1</v>
      </c>
      <c r="DO19">
        <v>3</v>
      </c>
      <c r="DP19">
        <v>1</v>
      </c>
      <c r="DQ19">
        <v>3</v>
      </c>
      <c r="DR19">
        <v>1</v>
      </c>
      <c r="DS19">
        <v>0</v>
      </c>
      <c r="DT19">
        <v>0</v>
      </c>
      <c r="DU19">
        <v>0</v>
      </c>
      <c r="DV19">
        <v>35</v>
      </c>
      <c r="DW19">
        <v>2</v>
      </c>
      <c r="DX19">
        <v>1</v>
      </c>
      <c r="DY19">
        <v>2</v>
      </c>
      <c r="DZ19">
        <v>1</v>
      </c>
      <c r="EA19">
        <v>1</v>
      </c>
      <c r="EB19">
        <v>1</v>
      </c>
      <c r="EC19">
        <v>1</v>
      </c>
      <c r="ED19">
        <v>1</v>
      </c>
      <c r="EE19">
        <v>1</v>
      </c>
      <c r="EF19">
        <v>1</v>
      </c>
      <c r="EG19">
        <v>1</v>
      </c>
      <c r="EH19">
        <v>4</v>
      </c>
      <c r="EI19">
        <v>1</v>
      </c>
      <c r="EJ19">
        <v>2</v>
      </c>
      <c r="EK19">
        <v>1</v>
      </c>
      <c r="EL19">
        <v>2</v>
      </c>
      <c r="EM19">
        <v>4</v>
      </c>
      <c r="EN19">
        <v>1</v>
      </c>
      <c r="EO19">
        <v>3</v>
      </c>
      <c r="EP19">
        <v>1</v>
      </c>
      <c r="EQ19">
        <v>0</v>
      </c>
      <c r="ER19">
        <v>0</v>
      </c>
      <c r="ES19">
        <v>0</v>
      </c>
      <c r="ET19">
        <v>59</v>
      </c>
      <c r="EU19">
        <v>3</v>
      </c>
      <c r="EV19">
        <v>1</v>
      </c>
      <c r="EW19">
        <v>2</v>
      </c>
      <c r="EX19">
        <v>3</v>
      </c>
      <c r="EY19">
        <v>4</v>
      </c>
      <c r="EZ19">
        <v>5</v>
      </c>
      <c r="FA19">
        <v>4</v>
      </c>
      <c r="FB19">
        <v>5</v>
      </c>
      <c r="FC19">
        <v>4</v>
      </c>
      <c r="FD19">
        <v>3</v>
      </c>
      <c r="FE19">
        <v>4</v>
      </c>
      <c r="FF19">
        <v>3</v>
      </c>
      <c r="FG19">
        <v>3</v>
      </c>
      <c r="FH19">
        <v>2</v>
      </c>
      <c r="FI19">
        <v>1</v>
      </c>
      <c r="FJ19">
        <v>1</v>
      </c>
      <c r="FK19">
        <v>5</v>
      </c>
      <c r="FL19">
        <v>5</v>
      </c>
      <c r="FM19">
        <v>1</v>
      </c>
      <c r="FN19">
        <v>2</v>
      </c>
      <c r="FO19">
        <v>4</v>
      </c>
      <c r="FP19">
        <v>2</v>
      </c>
      <c r="FQ19">
        <v>2</v>
      </c>
      <c r="FR19">
        <v>3</v>
      </c>
      <c r="FS19">
        <v>4</v>
      </c>
      <c r="FT19">
        <v>3</v>
      </c>
      <c r="FU19">
        <v>3</v>
      </c>
      <c r="FV19">
        <v>5</v>
      </c>
      <c r="FW19">
        <v>5</v>
      </c>
      <c r="FX19">
        <v>2</v>
      </c>
      <c r="FY19">
        <v>3</v>
      </c>
      <c r="FZ19">
        <v>4</v>
      </c>
      <c r="GA19">
        <v>5</v>
      </c>
      <c r="GB19">
        <v>3</v>
      </c>
      <c r="GC19">
        <v>1</v>
      </c>
      <c r="GD19">
        <v>3</v>
      </c>
      <c r="GE19">
        <v>4</v>
      </c>
      <c r="GF19">
        <v>1</v>
      </c>
      <c r="GG19">
        <v>26</v>
      </c>
      <c r="GH19" t="s">
        <v>212</v>
      </c>
      <c r="GI19">
        <v>1</v>
      </c>
      <c r="GJ19" s="2">
        <v>0.35416666666666669</v>
      </c>
      <c r="GK19">
        <v>83</v>
      </c>
      <c r="GL19">
        <v>94</v>
      </c>
      <c r="GM19">
        <f>VLOOKUP(A19,Saliva_Sample_Encoding!A:AD, 17)</f>
        <v>28.374618313077239</v>
      </c>
      <c r="GN19">
        <f>VLOOKUP(A19,Saliva_Sample_Encoding!A:AD, 18)</f>
        <v>1.38</v>
      </c>
      <c r="GO19">
        <f>VLOOKUP(A19,Saliva_Sample_Encoding!A:AD, 19)</f>
        <v>30.043713507964139</v>
      </c>
      <c r="GP19">
        <f>VLOOKUP(A19,Saliva_Sample_Encoding!A:AD, 20)</f>
        <v>1.19</v>
      </c>
      <c r="GQ19">
        <f>VLOOKUP(A19,Saliva_Sample_Encoding!A:AD, 21)</f>
        <v>28.930983378039549</v>
      </c>
      <c r="GR19">
        <f>VLOOKUP(A19,Saliva_Sample_Encoding!A:AD, 22)</f>
        <v>2.5</v>
      </c>
      <c r="GS19">
        <f>VLOOKUP(A19,Saliva_Sample_Encoding!A:AD, 23)</f>
        <v>28.596841585181092</v>
      </c>
      <c r="GT19">
        <f>VLOOKUP(A19,Saliva_Sample_Encoding!A:AD, 24)</f>
        <v>1.21</v>
      </c>
      <c r="GU19">
        <f>VLOOKUP(A19,Saliva_Sample_Encoding!A:AD, 25)</f>
        <v>41.25445999173666</v>
      </c>
      <c r="GV19">
        <f>VLOOKUP(A19,Saliva_Sample_Encoding!A:AD, 26)</f>
        <v>2.14</v>
      </c>
      <c r="GW19">
        <f>VLOOKUP(A19,Saliva_Sample_Encoding!A:AD, 27)</f>
        <v>54.380879080016499</v>
      </c>
      <c r="GX19">
        <f>VLOOKUP(A19,Saliva_Sample_Encoding!A:AD, 28)</f>
        <v>1.31</v>
      </c>
      <c r="GY19">
        <f>VLOOKUP(A19,Saliva_Sample_Encoding!A:AD, 29)</f>
        <v>39.848057946563813</v>
      </c>
      <c r="GZ19">
        <f>VLOOKUP(A19,Saliva_Sample_Encoding!A:AD, 30)</f>
        <v>1.29</v>
      </c>
    </row>
    <row r="20" spans="1:208" x14ac:dyDescent="0.2">
      <c r="A20">
        <v>124</v>
      </c>
      <c r="B20" s="1">
        <v>43882</v>
      </c>
      <c r="C20" t="s">
        <v>198</v>
      </c>
      <c r="D20" t="s">
        <v>199</v>
      </c>
      <c r="E20" t="s">
        <v>201</v>
      </c>
      <c r="F20" t="s">
        <v>200</v>
      </c>
      <c r="G20">
        <v>3</v>
      </c>
      <c r="H20">
        <v>2</v>
      </c>
      <c r="I20">
        <v>1</v>
      </c>
      <c r="J20">
        <v>1</v>
      </c>
      <c r="K20">
        <v>3</v>
      </c>
      <c r="L20">
        <v>1</v>
      </c>
      <c r="M20">
        <v>1</v>
      </c>
      <c r="N20">
        <v>1</v>
      </c>
      <c r="O20">
        <v>1</v>
      </c>
      <c r="P20">
        <v>3</v>
      </c>
      <c r="Q20">
        <v>1</v>
      </c>
      <c r="R20">
        <v>5</v>
      </c>
      <c r="S20">
        <v>1</v>
      </c>
      <c r="T20">
        <v>2</v>
      </c>
      <c r="U20">
        <v>2</v>
      </c>
      <c r="V20">
        <v>3</v>
      </c>
      <c r="W20">
        <v>5</v>
      </c>
      <c r="X20">
        <v>1</v>
      </c>
      <c r="Y20">
        <v>3</v>
      </c>
      <c r="Z20">
        <v>1</v>
      </c>
      <c r="AA20">
        <v>18</v>
      </c>
      <c r="AB20">
        <v>0</v>
      </c>
      <c r="AC20">
        <v>0</v>
      </c>
      <c r="AD20">
        <v>75</v>
      </c>
      <c r="AE20">
        <v>3</v>
      </c>
      <c r="AF20">
        <v>2</v>
      </c>
      <c r="AG20">
        <v>2</v>
      </c>
      <c r="AH20">
        <v>2</v>
      </c>
      <c r="AI20">
        <v>3</v>
      </c>
      <c r="AJ20">
        <v>1</v>
      </c>
      <c r="AK20">
        <v>1</v>
      </c>
      <c r="AL20">
        <v>1</v>
      </c>
      <c r="AM20">
        <v>1</v>
      </c>
      <c r="AN20">
        <v>2</v>
      </c>
      <c r="AO20">
        <v>2</v>
      </c>
      <c r="AP20">
        <v>5</v>
      </c>
      <c r="AQ20">
        <v>2</v>
      </c>
      <c r="AR20">
        <v>3</v>
      </c>
      <c r="AS20">
        <v>2</v>
      </c>
      <c r="AT20">
        <v>4</v>
      </c>
      <c r="AU20">
        <v>5</v>
      </c>
      <c r="AV20">
        <v>1</v>
      </c>
      <c r="AW20">
        <v>4</v>
      </c>
      <c r="AX20">
        <v>1</v>
      </c>
      <c r="AY20">
        <v>19</v>
      </c>
      <c r="AZ20">
        <v>2</v>
      </c>
      <c r="BA20">
        <v>41</v>
      </c>
      <c r="BB20">
        <v>67</v>
      </c>
      <c r="BC20">
        <v>3</v>
      </c>
      <c r="BD20">
        <v>1</v>
      </c>
      <c r="BE20">
        <v>2</v>
      </c>
      <c r="BF20">
        <v>2</v>
      </c>
      <c r="BG20">
        <v>3</v>
      </c>
      <c r="BH20">
        <v>1</v>
      </c>
      <c r="BI20">
        <v>1</v>
      </c>
      <c r="BJ20">
        <v>2</v>
      </c>
      <c r="BK20">
        <v>1</v>
      </c>
      <c r="BL20">
        <v>3</v>
      </c>
      <c r="BM20">
        <v>2</v>
      </c>
      <c r="BN20">
        <v>5</v>
      </c>
      <c r="BO20">
        <v>2</v>
      </c>
      <c r="BP20">
        <v>3</v>
      </c>
      <c r="BQ20">
        <v>2</v>
      </c>
      <c r="BR20">
        <v>3</v>
      </c>
      <c r="BS20">
        <v>5</v>
      </c>
      <c r="BT20">
        <v>1</v>
      </c>
      <c r="BU20">
        <v>3</v>
      </c>
      <c r="BV20">
        <v>2</v>
      </c>
      <c r="BW20">
        <v>18</v>
      </c>
      <c r="BX20">
        <v>2</v>
      </c>
      <c r="BZ20">
        <v>80</v>
      </c>
      <c r="CA20">
        <v>3</v>
      </c>
      <c r="CB20">
        <v>1</v>
      </c>
      <c r="CC20">
        <v>1</v>
      </c>
      <c r="CD20">
        <v>1</v>
      </c>
      <c r="CE20">
        <v>4</v>
      </c>
      <c r="CF20">
        <v>1</v>
      </c>
      <c r="CG20">
        <v>1</v>
      </c>
      <c r="CH20">
        <v>1</v>
      </c>
      <c r="CI20">
        <v>1</v>
      </c>
      <c r="CJ20">
        <v>2</v>
      </c>
      <c r="CK20">
        <v>2</v>
      </c>
      <c r="CL20">
        <v>4</v>
      </c>
      <c r="CM20">
        <v>1</v>
      </c>
      <c r="CN20">
        <v>2</v>
      </c>
      <c r="CO20">
        <v>2</v>
      </c>
      <c r="CP20">
        <v>2</v>
      </c>
      <c r="CQ20">
        <v>3</v>
      </c>
      <c r="CR20">
        <v>1</v>
      </c>
      <c r="CS20">
        <v>3</v>
      </c>
      <c r="CT20">
        <v>1</v>
      </c>
      <c r="CU20">
        <v>41</v>
      </c>
      <c r="CV20">
        <v>2</v>
      </c>
      <c r="CW20">
        <v>2</v>
      </c>
      <c r="CX20">
        <v>71</v>
      </c>
      <c r="CY20">
        <v>3</v>
      </c>
      <c r="CZ20">
        <v>1</v>
      </c>
      <c r="DA20">
        <v>2</v>
      </c>
      <c r="DB20">
        <v>1</v>
      </c>
      <c r="DC20">
        <v>4</v>
      </c>
      <c r="DD20">
        <v>1</v>
      </c>
      <c r="DE20">
        <v>1</v>
      </c>
      <c r="DF20">
        <v>1</v>
      </c>
      <c r="DG20">
        <v>2</v>
      </c>
      <c r="DH20">
        <v>3</v>
      </c>
      <c r="DI20">
        <v>1</v>
      </c>
      <c r="DJ20">
        <v>3</v>
      </c>
      <c r="DK20">
        <v>1</v>
      </c>
      <c r="DL20">
        <v>2</v>
      </c>
      <c r="DM20">
        <v>2</v>
      </c>
      <c r="DN20">
        <v>3</v>
      </c>
      <c r="DO20">
        <v>3</v>
      </c>
      <c r="DP20">
        <v>1</v>
      </c>
      <c r="DQ20">
        <v>3</v>
      </c>
      <c r="DR20">
        <v>1</v>
      </c>
      <c r="DS20">
        <v>0</v>
      </c>
      <c r="DT20">
        <v>0</v>
      </c>
      <c r="DU20">
        <v>0</v>
      </c>
      <c r="DV20">
        <v>79</v>
      </c>
      <c r="DW20">
        <v>3</v>
      </c>
      <c r="DX20">
        <v>1</v>
      </c>
      <c r="DY20">
        <v>1</v>
      </c>
      <c r="DZ20">
        <v>1</v>
      </c>
      <c r="EA20">
        <v>4</v>
      </c>
      <c r="EB20">
        <v>1</v>
      </c>
      <c r="EC20">
        <v>1</v>
      </c>
      <c r="ED20">
        <v>1</v>
      </c>
      <c r="EE20">
        <v>1</v>
      </c>
      <c r="EF20">
        <v>3</v>
      </c>
      <c r="EG20">
        <v>2</v>
      </c>
      <c r="EH20">
        <v>3</v>
      </c>
      <c r="EI20">
        <v>1</v>
      </c>
      <c r="EJ20">
        <v>2</v>
      </c>
      <c r="EK20">
        <v>1</v>
      </c>
      <c r="EL20">
        <v>3</v>
      </c>
      <c r="EM20">
        <v>4</v>
      </c>
      <c r="EN20">
        <v>1</v>
      </c>
      <c r="EO20">
        <v>3</v>
      </c>
      <c r="EP20">
        <v>1</v>
      </c>
      <c r="EQ20">
        <v>0</v>
      </c>
      <c r="ER20">
        <v>0</v>
      </c>
      <c r="ES20">
        <v>0</v>
      </c>
      <c r="ET20">
        <v>80</v>
      </c>
      <c r="EU20">
        <v>3</v>
      </c>
      <c r="EV20">
        <v>1</v>
      </c>
      <c r="EW20">
        <v>2</v>
      </c>
      <c r="EX20">
        <v>3</v>
      </c>
      <c r="EY20">
        <v>4</v>
      </c>
      <c r="EZ20">
        <v>5</v>
      </c>
      <c r="FA20">
        <v>4</v>
      </c>
      <c r="FB20">
        <v>1</v>
      </c>
      <c r="FC20">
        <v>4</v>
      </c>
      <c r="FD20">
        <v>3</v>
      </c>
      <c r="FE20">
        <v>5</v>
      </c>
      <c r="FF20">
        <v>3</v>
      </c>
      <c r="FG20">
        <v>3</v>
      </c>
      <c r="FH20">
        <v>2</v>
      </c>
      <c r="FI20">
        <v>1</v>
      </c>
      <c r="FJ20">
        <v>3</v>
      </c>
      <c r="FK20">
        <v>5</v>
      </c>
      <c r="FL20">
        <v>2</v>
      </c>
      <c r="FM20">
        <v>1</v>
      </c>
      <c r="FN20">
        <v>2</v>
      </c>
      <c r="FO20">
        <v>5</v>
      </c>
      <c r="FP20">
        <v>2</v>
      </c>
      <c r="FQ20">
        <v>2</v>
      </c>
      <c r="FR20">
        <v>4</v>
      </c>
      <c r="FS20">
        <v>4</v>
      </c>
      <c r="FT20">
        <v>3</v>
      </c>
      <c r="FU20">
        <v>3</v>
      </c>
      <c r="FV20">
        <v>5</v>
      </c>
      <c r="FW20">
        <v>5</v>
      </c>
      <c r="FX20">
        <v>2</v>
      </c>
      <c r="FY20">
        <v>1</v>
      </c>
      <c r="FZ20">
        <v>2</v>
      </c>
      <c r="GA20">
        <v>4</v>
      </c>
      <c r="GB20">
        <v>3</v>
      </c>
      <c r="GC20">
        <v>1</v>
      </c>
      <c r="GD20">
        <v>5</v>
      </c>
      <c r="GE20">
        <v>5</v>
      </c>
      <c r="GF20">
        <v>0</v>
      </c>
      <c r="GG20">
        <v>29</v>
      </c>
      <c r="GH20" t="s">
        <v>206</v>
      </c>
      <c r="GI20">
        <v>1</v>
      </c>
      <c r="GJ20" s="2">
        <v>0.3125</v>
      </c>
      <c r="GK20">
        <v>69</v>
      </c>
      <c r="GL20">
        <v>73</v>
      </c>
      <c r="GM20">
        <f>VLOOKUP(A20,Saliva_Sample_Encoding!A:AD, 17)</f>
        <v>155.64182633246105</v>
      </c>
      <c r="GN20">
        <f>VLOOKUP(A20,Saliva_Sample_Encoding!A:AD, 18)</f>
        <v>13.31</v>
      </c>
      <c r="GO20">
        <f>VLOOKUP(A20,Saliva_Sample_Encoding!A:AD, 19)</f>
        <v>146.26581269797543</v>
      </c>
      <c r="GP20">
        <f>VLOOKUP(A20,Saliva_Sample_Encoding!A:AD, 20)</f>
        <v>14.38</v>
      </c>
      <c r="GQ20">
        <f>VLOOKUP(A20,Saliva_Sample_Encoding!A:AD, 21)</f>
        <v>176.73785701005366</v>
      </c>
      <c r="GR20">
        <f>VLOOKUP(A20,Saliva_Sample_Encoding!A:AD, 22)</f>
        <v>3.89</v>
      </c>
      <c r="GS20">
        <f>VLOOKUP(A20,Saliva_Sample_Encoding!A:AD, 23)</f>
        <v>169.70584678418945</v>
      </c>
      <c r="GT20">
        <f>VLOOKUP(A20,Saliva_Sample_Encoding!A:AD, 24)</f>
        <v>3.04</v>
      </c>
      <c r="GU20">
        <f>VLOOKUP(A20,Saliva_Sample_Encoding!A:AD, 25)</f>
        <v>95.635339071753179</v>
      </c>
      <c r="GV20">
        <f>VLOOKUP(A20,Saliva_Sample_Encoding!A:AD, 26)</f>
        <v>2.5099999999999998</v>
      </c>
      <c r="GW20">
        <f>VLOOKUP(A20,Saliva_Sample_Encoding!A:AD, 27)</f>
        <v>129.38898815590136</v>
      </c>
      <c r="GX20">
        <f>VLOOKUP(A20,Saliva_Sample_Encoding!A:AD, 28)</f>
        <v>1.3</v>
      </c>
      <c r="GY20">
        <f>VLOOKUP(A20,Saliva_Sample_Encoding!A:AD, 29)</f>
        <v>124.70098133865856</v>
      </c>
      <c r="GZ20">
        <f>VLOOKUP(A20,Saliva_Sample_Encoding!A:AD, 30)</f>
        <v>1.1200000000000001</v>
      </c>
    </row>
    <row r="21" spans="1:208" x14ac:dyDescent="0.2">
      <c r="A21">
        <v>125</v>
      </c>
      <c r="B21" s="1">
        <v>43875</v>
      </c>
      <c r="C21" t="s">
        <v>193</v>
      </c>
      <c r="D21" t="s">
        <v>194</v>
      </c>
      <c r="E21" t="s">
        <v>213</v>
      </c>
      <c r="F21" t="s">
        <v>196</v>
      </c>
      <c r="G21">
        <v>3</v>
      </c>
      <c r="H21">
        <v>1</v>
      </c>
      <c r="I21">
        <v>4</v>
      </c>
      <c r="J21">
        <v>1</v>
      </c>
      <c r="K21">
        <v>3</v>
      </c>
      <c r="L21">
        <v>1</v>
      </c>
      <c r="M21">
        <v>1</v>
      </c>
      <c r="N21">
        <v>1</v>
      </c>
      <c r="O21">
        <v>3</v>
      </c>
      <c r="P21">
        <v>1</v>
      </c>
      <c r="Q21">
        <v>1</v>
      </c>
      <c r="R21">
        <v>2</v>
      </c>
      <c r="S21">
        <v>1</v>
      </c>
      <c r="T21">
        <v>2</v>
      </c>
      <c r="U21">
        <v>2</v>
      </c>
      <c r="V21">
        <v>3</v>
      </c>
      <c r="W21">
        <v>3</v>
      </c>
      <c r="X21">
        <v>1</v>
      </c>
      <c r="Y21">
        <v>2</v>
      </c>
      <c r="Z21">
        <v>1</v>
      </c>
      <c r="AA21">
        <v>36</v>
      </c>
      <c r="AB21">
        <v>26</v>
      </c>
      <c r="AC21">
        <v>3</v>
      </c>
      <c r="AD21">
        <v>59</v>
      </c>
      <c r="AE21">
        <v>2</v>
      </c>
      <c r="AF21">
        <v>2</v>
      </c>
      <c r="AG21">
        <v>2</v>
      </c>
      <c r="AH21">
        <v>3</v>
      </c>
      <c r="AI21">
        <v>3</v>
      </c>
      <c r="AJ21">
        <v>1</v>
      </c>
      <c r="AK21">
        <v>1</v>
      </c>
      <c r="AL21">
        <v>1</v>
      </c>
      <c r="AM21">
        <v>1</v>
      </c>
      <c r="AN21">
        <v>2</v>
      </c>
      <c r="AO21">
        <v>3</v>
      </c>
      <c r="AP21">
        <v>2</v>
      </c>
      <c r="AQ21">
        <v>1</v>
      </c>
      <c r="AR21">
        <v>4</v>
      </c>
      <c r="AS21">
        <v>4</v>
      </c>
      <c r="AT21">
        <v>3</v>
      </c>
      <c r="AU21">
        <v>3</v>
      </c>
      <c r="AV21">
        <v>2</v>
      </c>
      <c r="AW21">
        <v>1</v>
      </c>
      <c r="AX21">
        <v>2</v>
      </c>
      <c r="AY21">
        <v>74</v>
      </c>
      <c r="AZ21">
        <v>22</v>
      </c>
      <c r="BA21">
        <v>4</v>
      </c>
      <c r="BB21">
        <v>41</v>
      </c>
      <c r="BC21">
        <v>3</v>
      </c>
      <c r="BD21">
        <v>1</v>
      </c>
      <c r="BE21">
        <v>3</v>
      </c>
      <c r="BF21">
        <v>1</v>
      </c>
      <c r="BG21">
        <v>3</v>
      </c>
      <c r="BH21">
        <v>1</v>
      </c>
      <c r="BI21">
        <v>1</v>
      </c>
      <c r="BJ21">
        <v>1</v>
      </c>
      <c r="BK21">
        <v>2</v>
      </c>
      <c r="BL21">
        <v>4</v>
      </c>
      <c r="BM21">
        <v>1</v>
      </c>
      <c r="BN21">
        <v>4</v>
      </c>
      <c r="BO21">
        <v>1</v>
      </c>
      <c r="BP21">
        <v>3</v>
      </c>
      <c r="BQ21">
        <v>2</v>
      </c>
      <c r="BR21">
        <v>4</v>
      </c>
      <c r="BS21">
        <v>4</v>
      </c>
      <c r="BT21">
        <v>1</v>
      </c>
      <c r="BU21">
        <v>4</v>
      </c>
      <c r="BV21">
        <v>1</v>
      </c>
      <c r="BW21">
        <v>16</v>
      </c>
      <c r="BX21">
        <v>5</v>
      </c>
      <c r="BY21">
        <v>2</v>
      </c>
      <c r="BZ21">
        <v>59</v>
      </c>
      <c r="CA21">
        <v>2</v>
      </c>
      <c r="CB21">
        <v>1</v>
      </c>
      <c r="CC21">
        <v>2</v>
      </c>
      <c r="CD21">
        <v>1</v>
      </c>
      <c r="CE21">
        <v>3</v>
      </c>
      <c r="CF21">
        <v>1</v>
      </c>
      <c r="CG21">
        <v>1</v>
      </c>
      <c r="CH21">
        <v>1</v>
      </c>
      <c r="CI21">
        <v>2</v>
      </c>
      <c r="CJ21">
        <v>1</v>
      </c>
      <c r="CK21">
        <v>2</v>
      </c>
      <c r="CL21">
        <v>2</v>
      </c>
      <c r="CM21">
        <v>1</v>
      </c>
      <c r="CN21">
        <v>1</v>
      </c>
      <c r="CO21">
        <v>1</v>
      </c>
      <c r="CP21">
        <v>2</v>
      </c>
      <c r="CQ21">
        <v>2</v>
      </c>
      <c r="CR21">
        <v>1</v>
      </c>
      <c r="CS21">
        <v>1</v>
      </c>
      <c r="CT21">
        <v>1</v>
      </c>
      <c r="CU21">
        <v>2</v>
      </c>
      <c r="CV21">
        <v>2</v>
      </c>
      <c r="CW21">
        <v>3</v>
      </c>
      <c r="CX21">
        <v>54</v>
      </c>
      <c r="CY21">
        <v>1</v>
      </c>
      <c r="CZ21">
        <v>1</v>
      </c>
      <c r="DA21">
        <v>2</v>
      </c>
      <c r="DB21">
        <v>1</v>
      </c>
      <c r="DC21">
        <v>2</v>
      </c>
      <c r="DD21">
        <v>1</v>
      </c>
      <c r="DE21">
        <v>1</v>
      </c>
      <c r="DF21">
        <v>1</v>
      </c>
      <c r="DG21">
        <v>1</v>
      </c>
      <c r="DH21">
        <v>1</v>
      </c>
      <c r="DI21">
        <v>2</v>
      </c>
      <c r="DJ21">
        <v>1</v>
      </c>
      <c r="DK21">
        <v>1</v>
      </c>
      <c r="DL21">
        <v>1</v>
      </c>
      <c r="DM21">
        <v>1</v>
      </c>
      <c r="DN21">
        <v>1</v>
      </c>
      <c r="DO21">
        <v>1</v>
      </c>
      <c r="DP21">
        <v>1</v>
      </c>
      <c r="DQ21">
        <v>1</v>
      </c>
      <c r="DR21">
        <v>1</v>
      </c>
      <c r="DS21">
        <v>0</v>
      </c>
      <c r="DT21">
        <v>0</v>
      </c>
      <c r="DU21">
        <v>0</v>
      </c>
      <c r="DV21">
        <v>39</v>
      </c>
      <c r="DW21">
        <v>1</v>
      </c>
      <c r="DX21">
        <v>1</v>
      </c>
      <c r="DY21">
        <v>2</v>
      </c>
      <c r="DZ21">
        <v>1</v>
      </c>
      <c r="EA21">
        <v>1</v>
      </c>
      <c r="EB21">
        <v>1</v>
      </c>
      <c r="EC21">
        <v>1</v>
      </c>
      <c r="ED21">
        <v>1</v>
      </c>
      <c r="EE21">
        <v>1</v>
      </c>
      <c r="EF21">
        <v>1</v>
      </c>
      <c r="EG21">
        <v>2</v>
      </c>
      <c r="EH21">
        <v>1</v>
      </c>
      <c r="EI21">
        <v>1</v>
      </c>
      <c r="EJ21">
        <v>1</v>
      </c>
      <c r="EK21">
        <v>1</v>
      </c>
      <c r="EL21">
        <v>1</v>
      </c>
      <c r="EM21">
        <v>1</v>
      </c>
      <c r="EN21">
        <v>2</v>
      </c>
      <c r="EO21">
        <v>1</v>
      </c>
      <c r="EP21">
        <v>1</v>
      </c>
      <c r="EQ21">
        <v>1</v>
      </c>
      <c r="ER21">
        <v>3</v>
      </c>
      <c r="ES21">
        <v>1</v>
      </c>
      <c r="ET21">
        <v>40</v>
      </c>
      <c r="EU21">
        <v>3</v>
      </c>
      <c r="EV21">
        <v>1</v>
      </c>
      <c r="EW21">
        <v>2</v>
      </c>
      <c r="EX21">
        <v>3</v>
      </c>
      <c r="EY21">
        <v>4</v>
      </c>
      <c r="EZ21">
        <v>5</v>
      </c>
      <c r="FA21">
        <v>4</v>
      </c>
      <c r="FB21">
        <v>5</v>
      </c>
      <c r="FC21">
        <v>4</v>
      </c>
      <c r="FD21">
        <v>3</v>
      </c>
      <c r="FE21">
        <v>4</v>
      </c>
      <c r="FF21">
        <v>3</v>
      </c>
      <c r="FG21">
        <v>3</v>
      </c>
      <c r="FH21">
        <v>2</v>
      </c>
      <c r="FI21">
        <v>1</v>
      </c>
      <c r="FJ21">
        <v>1</v>
      </c>
      <c r="FK21">
        <v>5</v>
      </c>
      <c r="FL21">
        <v>5</v>
      </c>
      <c r="FM21">
        <v>1</v>
      </c>
      <c r="FN21">
        <v>2</v>
      </c>
      <c r="FO21">
        <v>2</v>
      </c>
      <c r="FP21">
        <v>2</v>
      </c>
      <c r="FQ21">
        <v>2</v>
      </c>
      <c r="FR21">
        <v>3</v>
      </c>
      <c r="FS21">
        <v>4</v>
      </c>
      <c r="FT21">
        <v>3</v>
      </c>
      <c r="FU21">
        <v>3</v>
      </c>
      <c r="FV21">
        <v>5</v>
      </c>
      <c r="FW21">
        <v>2</v>
      </c>
      <c r="FX21">
        <v>4</v>
      </c>
      <c r="FY21">
        <v>2</v>
      </c>
      <c r="FZ21">
        <v>2</v>
      </c>
      <c r="GA21">
        <v>4</v>
      </c>
      <c r="GB21">
        <v>5</v>
      </c>
      <c r="GC21">
        <v>1</v>
      </c>
      <c r="GD21">
        <v>3</v>
      </c>
      <c r="GE21">
        <v>2</v>
      </c>
      <c r="GF21">
        <v>0</v>
      </c>
      <c r="GG21">
        <v>22</v>
      </c>
      <c r="GH21" t="s">
        <v>214</v>
      </c>
      <c r="GI21">
        <v>1</v>
      </c>
      <c r="GJ21" s="2">
        <v>0.28125</v>
      </c>
      <c r="GK21">
        <v>69</v>
      </c>
      <c r="GL21">
        <v>88</v>
      </c>
      <c r="GM21">
        <f>VLOOKUP(A21,Saliva_Sample_Encoding!A:AD, 17)</f>
        <v>21.547401935899533</v>
      </c>
      <c r="GN21">
        <f>VLOOKUP(A21,Saliva_Sample_Encoding!A:AD, 18)</f>
        <v>3.25</v>
      </c>
      <c r="GO21">
        <f>VLOOKUP(A21,Saliva_Sample_Encoding!A:AD, 19)</f>
        <v>22.573468694751892</v>
      </c>
      <c r="GP21">
        <f>VLOOKUP(A21,Saliva_Sample_Encoding!A:AD, 20)</f>
        <v>2.8</v>
      </c>
      <c r="GQ21">
        <f>VLOOKUP(A21,Saliva_Sample_Encoding!A:AD, 21)</f>
        <v>39.503570215815827</v>
      </c>
      <c r="GR21">
        <f>VLOOKUP(A21,Saliva_Sample_Encoding!A:AD, 22)</f>
        <v>3.59</v>
      </c>
      <c r="GS21">
        <f>VLOOKUP(A21,Saliva_Sample_Encoding!A:AD, 23)</f>
        <v>33.860203042127843</v>
      </c>
      <c r="GT21">
        <f>VLOOKUP(A21,Saliva_Sample_Encoding!A:AD, 24)</f>
        <v>6.14</v>
      </c>
      <c r="GU21">
        <f>VLOOKUP(A21,Saliva_Sample_Encoding!A:AD, 25)</f>
        <v>30.782002765570766</v>
      </c>
      <c r="GV21">
        <f>VLOOKUP(A21,Saliva_Sample_Encoding!A:AD, 26)</f>
        <v>5.83</v>
      </c>
      <c r="GW21">
        <f>VLOOKUP(A21,Saliva_Sample_Encoding!A:AD, 27)</f>
        <v>24.112568833030434</v>
      </c>
      <c r="GX21">
        <f>VLOOKUP(A21,Saliva_Sample_Encoding!A:AD, 28)</f>
        <v>2.11</v>
      </c>
      <c r="GY21">
        <f>VLOOKUP(A21,Saliva_Sample_Encoding!A:AD, 29)</f>
        <v>29.755936006718404</v>
      </c>
      <c r="GZ21">
        <f>VLOOKUP(A21,Saliva_Sample_Encoding!A:AD, 30)</f>
        <v>2.02</v>
      </c>
    </row>
    <row r="22" spans="1:208" x14ac:dyDescent="0.2">
      <c r="A22">
        <v>126</v>
      </c>
      <c r="B22" s="1">
        <v>43875</v>
      </c>
      <c r="C22" t="s">
        <v>193</v>
      </c>
      <c r="D22" t="s">
        <v>194</v>
      </c>
      <c r="E22" t="s">
        <v>201</v>
      </c>
      <c r="F22" t="s">
        <v>203</v>
      </c>
      <c r="G22">
        <v>3</v>
      </c>
      <c r="H22">
        <v>4</v>
      </c>
      <c r="I22">
        <v>2</v>
      </c>
      <c r="J22">
        <v>1</v>
      </c>
      <c r="K22">
        <v>2</v>
      </c>
      <c r="L22">
        <v>2</v>
      </c>
      <c r="M22">
        <v>1</v>
      </c>
      <c r="N22">
        <v>1</v>
      </c>
      <c r="O22">
        <v>3</v>
      </c>
      <c r="P22">
        <v>3</v>
      </c>
      <c r="Q22">
        <v>2</v>
      </c>
      <c r="R22">
        <v>4</v>
      </c>
      <c r="S22">
        <v>1</v>
      </c>
      <c r="T22">
        <v>2</v>
      </c>
      <c r="U22">
        <v>3</v>
      </c>
      <c r="V22">
        <v>3</v>
      </c>
      <c r="W22">
        <v>5</v>
      </c>
      <c r="X22">
        <v>1</v>
      </c>
      <c r="Y22">
        <v>3</v>
      </c>
      <c r="Z22">
        <v>1</v>
      </c>
      <c r="AA22">
        <v>60</v>
      </c>
      <c r="AB22">
        <v>27</v>
      </c>
      <c r="AC22">
        <v>0</v>
      </c>
      <c r="AD22">
        <v>40</v>
      </c>
      <c r="AE22">
        <v>3</v>
      </c>
      <c r="AF22">
        <v>3</v>
      </c>
      <c r="AG22">
        <v>1</v>
      </c>
      <c r="AH22">
        <v>2</v>
      </c>
      <c r="AI22">
        <v>1</v>
      </c>
      <c r="AJ22">
        <v>1</v>
      </c>
      <c r="AK22">
        <v>2</v>
      </c>
      <c r="AL22">
        <v>1</v>
      </c>
      <c r="AM22">
        <v>2</v>
      </c>
      <c r="AN22">
        <v>2</v>
      </c>
      <c r="AO22">
        <v>3</v>
      </c>
      <c r="AP22">
        <v>4</v>
      </c>
      <c r="AQ22">
        <v>1</v>
      </c>
      <c r="AR22">
        <v>2</v>
      </c>
      <c r="AS22">
        <v>4</v>
      </c>
      <c r="AT22">
        <v>3</v>
      </c>
      <c r="AU22">
        <v>4</v>
      </c>
      <c r="AV22">
        <v>1</v>
      </c>
      <c r="AW22">
        <v>2</v>
      </c>
      <c r="AX22">
        <v>3</v>
      </c>
      <c r="AY22">
        <v>60</v>
      </c>
      <c r="AZ22">
        <v>43</v>
      </c>
      <c r="BA22">
        <v>15</v>
      </c>
      <c r="BB22">
        <v>25</v>
      </c>
      <c r="BC22">
        <v>2</v>
      </c>
      <c r="BD22">
        <v>3</v>
      </c>
      <c r="BE22">
        <v>2</v>
      </c>
      <c r="BF22">
        <v>1</v>
      </c>
      <c r="BG22">
        <v>2</v>
      </c>
      <c r="BH22">
        <v>1</v>
      </c>
      <c r="BI22">
        <v>1</v>
      </c>
      <c r="BJ22">
        <v>1</v>
      </c>
      <c r="BK22">
        <v>2</v>
      </c>
      <c r="BL22">
        <v>2</v>
      </c>
      <c r="BM22">
        <v>3</v>
      </c>
      <c r="BN22">
        <v>4</v>
      </c>
      <c r="BO22">
        <v>1</v>
      </c>
      <c r="BP22">
        <v>3</v>
      </c>
      <c r="BQ22">
        <v>2</v>
      </c>
      <c r="BR22">
        <v>2</v>
      </c>
      <c r="BS22">
        <v>3</v>
      </c>
      <c r="BT22">
        <v>2</v>
      </c>
      <c r="BU22">
        <v>3</v>
      </c>
      <c r="BV22">
        <v>1</v>
      </c>
      <c r="BW22">
        <v>21</v>
      </c>
      <c r="BX22">
        <v>27</v>
      </c>
      <c r="BY22">
        <v>0</v>
      </c>
      <c r="BZ22">
        <v>20</v>
      </c>
      <c r="CA22">
        <v>2</v>
      </c>
      <c r="CB22">
        <v>2</v>
      </c>
      <c r="CC22">
        <v>2</v>
      </c>
      <c r="CD22">
        <v>1</v>
      </c>
      <c r="CE22">
        <v>2</v>
      </c>
      <c r="CF22">
        <v>1</v>
      </c>
      <c r="CG22">
        <v>1</v>
      </c>
      <c r="CH22">
        <v>1</v>
      </c>
      <c r="CI22">
        <v>2</v>
      </c>
      <c r="CJ22">
        <v>1</v>
      </c>
      <c r="CK22">
        <v>2</v>
      </c>
      <c r="CL22">
        <v>3</v>
      </c>
      <c r="CM22">
        <v>1</v>
      </c>
      <c r="CN22">
        <v>2</v>
      </c>
      <c r="CO22">
        <v>1</v>
      </c>
      <c r="CP22">
        <v>2</v>
      </c>
      <c r="CQ22">
        <v>3</v>
      </c>
      <c r="CR22">
        <v>2</v>
      </c>
      <c r="CS22">
        <v>2</v>
      </c>
      <c r="CT22">
        <v>1</v>
      </c>
      <c r="CU22">
        <v>14</v>
      </c>
      <c r="CV22">
        <v>26</v>
      </c>
      <c r="CW22">
        <v>0</v>
      </c>
      <c r="CX22">
        <v>24</v>
      </c>
      <c r="CY22">
        <v>2</v>
      </c>
      <c r="CZ22">
        <v>3</v>
      </c>
      <c r="DA22">
        <v>2</v>
      </c>
      <c r="DB22">
        <v>1</v>
      </c>
      <c r="DC22">
        <v>1</v>
      </c>
      <c r="DD22">
        <v>1</v>
      </c>
      <c r="DE22">
        <v>1</v>
      </c>
      <c r="DF22">
        <v>1</v>
      </c>
      <c r="DG22">
        <v>2</v>
      </c>
      <c r="DH22">
        <v>1</v>
      </c>
      <c r="DI22">
        <v>2</v>
      </c>
      <c r="DJ22">
        <v>2</v>
      </c>
      <c r="DK22">
        <v>1</v>
      </c>
      <c r="DL22">
        <v>1</v>
      </c>
      <c r="DM22">
        <v>1</v>
      </c>
      <c r="DN22">
        <v>3</v>
      </c>
      <c r="DO22">
        <v>3</v>
      </c>
      <c r="DP22">
        <v>1</v>
      </c>
      <c r="DQ22">
        <v>1</v>
      </c>
      <c r="DR22">
        <v>1</v>
      </c>
      <c r="DS22">
        <v>9</v>
      </c>
      <c r="DT22">
        <v>19</v>
      </c>
      <c r="DU22">
        <v>0</v>
      </c>
      <c r="DV22">
        <v>19</v>
      </c>
      <c r="DW22">
        <v>2</v>
      </c>
      <c r="DX22">
        <v>3</v>
      </c>
      <c r="DY22">
        <v>2</v>
      </c>
      <c r="DZ22">
        <v>1</v>
      </c>
      <c r="EA22">
        <v>2</v>
      </c>
      <c r="EB22">
        <v>1</v>
      </c>
      <c r="EC22">
        <v>1</v>
      </c>
      <c r="ED22">
        <v>1</v>
      </c>
      <c r="EE22">
        <v>2</v>
      </c>
      <c r="EF22">
        <v>3</v>
      </c>
      <c r="EG22">
        <v>1</v>
      </c>
      <c r="EH22">
        <v>3</v>
      </c>
      <c r="EI22">
        <v>1</v>
      </c>
      <c r="EJ22">
        <v>1</v>
      </c>
      <c r="EK22">
        <v>2</v>
      </c>
      <c r="EL22">
        <v>2</v>
      </c>
      <c r="EM22">
        <v>3</v>
      </c>
      <c r="EN22">
        <v>1</v>
      </c>
      <c r="EO22">
        <v>2</v>
      </c>
      <c r="EP22">
        <v>1</v>
      </c>
      <c r="EQ22">
        <v>17</v>
      </c>
      <c r="ER22">
        <v>11</v>
      </c>
      <c r="ES22">
        <v>1</v>
      </c>
      <c r="ET22">
        <v>10</v>
      </c>
      <c r="EU22">
        <v>3</v>
      </c>
      <c r="EV22">
        <v>1</v>
      </c>
      <c r="EW22">
        <v>2</v>
      </c>
      <c r="EX22">
        <v>3</v>
      </c>
      <c r="EY22">
        <v>4</v>
      </c>
      <c r="EZ22">
        <v>5</v>
      </c>
      <c r="FA22">
        <v>4</v>
      </c>
      <c r="FB22">
        <v>4</v>
      </c>
      <c r="FC22">
        <v>4</v>
      </c>
      <c r="FD22">
        <v>3</v>
      </c>
      <c r="FE22">
        <v>3</v>
      </c>
      <c r="FF22">
        <v>3</v>
      </c>
      <c r="FG22">
        <v>3</v>
      </c>
      <c r="FH22">
        <v>2</v>
      </c>
      <c r="FI22">
        <v>3</v>
      </c>
      <c r="FJ22">
        <v>2</v>
      </c>
      <c r="FK22">
        <v>4</v>
      </c>
      <c r="FL22">
        <v>5</v>
      </c>
      <c r="FM22">
        <v>4</v>
      </c>
      <c r="FN22">
        <v>2</v>
      </c>
      <c r="FO22">
        <v>3</v>
      </c>
      <c r="FP22">
        <v>2</v>
      </c>
      <c r="FQ22">
        <v>1</v>
      </c>
      <c r="FR22">
        <v>1</v>
      </c>
      <c r="FS22">
        <v>2</v>
      </c>
      <c r="FT22">
        <v>3</v>
      </c>
      <c r="FU22">
        <v>4</v>
      </c>
      <c r="FV22">
        <v>4</v>
      </c>
      <c r="FW22">
        <v>3</v>
      </c>
      <c r="FX22">
        <v>3</v>
      </c>
      <c r="FY22">
        <v>3</v>
      </c>
      <c r="FZ22">
        <v>4</v>
      </c>
      <c r="GA22">
        <v>4</v>
      </c>
      <c r="GB22">
        <v>3</v>
      </c>
      <c r="GC22">
        <v>2</v>
      </c>
      <c r="GD22">
        <v>3</v>
      </c>
      <c r="GE22">
        <v>1</v>
      </c>
      <c r="GF22">
        <v>0</v>
      </c>
      <c r="GG22">
        <v>21</v>
      </c>
      <c r="GH22" t="s">
        <v>197</v>
      </c>
      <c r="GI22">
        <v>0</v>
      </c>
      <c r="GJ22" s="2">
        <v>0.35416666666666669</v>
      </c>
      <c r="GK22">
        <v>93</v>
      </c>
      <c r="GL22">
        <v>119</v>
      </c>
      <c r="GM22">
        <f>VLOOKUP(A22,Saliva_Sample_Encoding!A:AD, 17)</f>
        <v>57.459738495732104</v>
      </c>
      <c r="GN22">
        <f>VLOOKUP(A22,Saliva_Sample_Encoding!A:AD, 18)</f>
        <v>3.87</v>
      </c>
      <c r="GO22">
        <f>VLOOKUP(A22,Saliva_Sample_Encoding!A:AD, 19)</f>
        <v>70.285572981386579</v>
      </c>
      <c r="GP22">
        <f>VLOOKUP(A22,Saliva_Sample_Encoding!A:AD, 20)</f>
        <v>3.33</v>
      </c>
      <c r="GQ22">
        <f>VLOOKUP(A22,Saliva_Sample_Encoding!A:AD, 21)</f>
        <v>123.12801106228306</v>
      </c>
      <c r="GR22">
        <f>VLOOKUP(A22,Saliva_Sample_Encoding!A:AD, 22)</f>
        <v>2.33</v>
      </c>
      <c r="GS22">
        <f>VLOOKUP(A22,Saliva_Sample_Encoding!A:AD, 23)</f>
        <v>67.20737270482951</v>
      </c>
      <c r="GT22">
        <f>VLOOKUP(A22,Saliva_Sample_Encoding!A:AD, 24)</f>
        <v>2.84</v>
      </c>
      <c r="GU22">
        <f>VLOOKUP(A22,Saliva_Sample_Encoding!A:AD, 25)</f>
        <v>85.676574364171955</v>
      </c>
      <c r="GV22">
        <f>VLOOKUP(A22,Saliva_Sample_Encoding!A:AD, 26)</f>
        <v>3.13</v>
      </c>
      <c r="GW22">
        <f>VLOOKUP(A22,Saliva_Sample_Encoding!A:AD, 27)</f>
        <v>70.798606360812755</v>
      </c>
      <c r="GX22">
        <f>VLOOKUP(A22,Saliva_Sample_Encoding!A:AD, 28)</f>
        <v>1.6</v>
      </c>
      <c r="GY22">
        <f>VLOOKUP(A22,Saliva_Sample_Encoding!A:AD, 29)</f>
        <v>73.876806637369839</v>
      </c>
      <c r="GZ22">
        <f>VLOOKUP(A22,Saliva_Sample_Encoding!A:AD, 30)</f>
        <v>1.5</v>
      </c>
    </row>
    <row r="23" spans="1:208" x14ac:dyDescent="0.2">
      <c r="A23">
        <v>127</v>
      </c>
      <c r="B23" s="1">
        <v>43867</v>
      </c>
      <c r="C23" t="s">
        <v>198</v>
      </c>
      <c r="D23" t="s">
        <v>199</v>
      </c>
      <c r="E23" t="s">
        <v>201</v>
      </c>
      <c r="F23" t="s">
        <v>200</v>
      </c>
      <c r="G23">
        <v>3</v>
      </c>
      <c r="H23">
        <v>1</v>
      </c>
      <c r="I23">
        <v>1</v>
      </c>
      <c r="J23">
        <v>1</v>
      </c>
      <c r="K23">
        <v>3</v>
      </c>
      <c r="L23">
        <v>1</v>
      </c>
      <c r="M23">
        <v>1</v>
      </c>
      <c r="N23">
        <v>1</v>
      </c>
      <c r="O23">
        <v>2</v>
      </c>
      <c r="P23">
        <v>1</v>
      </c>
      <c r="Q23">
        <v>1</v>
      </c>
      <c r="R23">
        <v>3</v>
      </c>
      <c r="S23">
        <v>1</v>
      </c>
      <c r="T23">
        <v>2</v>
      </c>
      <c r="U23">
        <v>1</v>
      </c>
      <c r="V23">
        <v>4</v>
      </c>
      <c r="W23">
        <v>4</v>
      </c>
      <c r="X23">
        <v>2</v>
      </c>
      <c r="Y23">
        <v>3</v>
      </c>
      <c r="Z23">
        <v>1</v>
      </c>
      <c r="AA23">
        <v>13</v>
      </c>
      <c r="AB23">
        <v>5</v>
      </c>
      <c r="AC23">
        <v>0</v>
      </c>
      <c r="AD23">
        <v>49</v>
      </c>
      <c r="AE23">
        <v>2</v>
      </c>
      <c r="AF23">
        <v>1</v>
      </c>
      <c r="AG23">
        <v>2</v>
      </c>
      <c r="AH23">
        <v>1</v>
      </c>
      <c r="AI23">
        <v>3</v>
      </c>
      <c r="AJ23">
        <v>1</v>
      </c>
      <c r="AK23">
        <v>1</v>
      </c>
      <c r="AL23">
        <v>1</v>
      </c>
      <c r="AM23">
        <v>2</v>
      </c>
      <c r="AN23">
        <v>2</v>
      </c>
      <c r="AO23">
        <v>1</v>
      </c>
      <c r="AP23">
        <v>3</v>
      </c>
      <c r="AQ23">
        <v>1</v>
      </c>
      <c r="AR23">
        <v>2</v>
      </c>
      <c r="AS23">
        <v>1</v>
      </c>
      <c r="AT23">
        <v>3</v>
      </c>
      <c r="AU23">
        <v>4</v>
      </c>
      <c r="AV23">
        <v>2</v>
      </c>
      <c r="AW23">
        <v>3</v>
      </c>
      <c r="AX23">
        <v>1</v>
      </c>
      <c r="AY23">
        <v>25</v>
      </c>
      <c r="AZ23">
        <v>12</v>
      </c>
      <c r="BA23">
        <v>12</v>
      </c>
      <c r="BB23">
        <v>50</v>
      </c>
      <c r="BC23">
        <v>2</v>
      </c>
      <c r="BD23">
        <v>1</v>
      </c>
      <c r="BE23">
        <v>1</v>
      </c>
      <c r="BF23">
        <v>1</v>
      </c>
      <c r="BG23">
        <v>3</v>
      </c>
      <c r="BH23">
        <v>1</v>
      </c>
      <c r="BI23">
        <v>1</v>
      </c>
      <c r="BJ23">
        <v>1</v>
      </c>
      <c r="BK23">
        <v>2</v>
      </c>
      <c r="BL23">
        <v>2</v>
      </c>
      <c r="BM23">
        <v>1</v>
      </c>
      <c r="BN23">
        <v>3</v>
      </c>
      <c r="BO23">
        <v>1</v>
      </c>
      <c r="BP23">
        <v>1</v>
      </c>
      <c r="BQ23">
        <v>1</v>
      </c>
      <c r="BR23">
        <v>3</v>
      </c>
      <c r="BS23">
        <v>3</v>
      </c>
      <c r="BT23">
        <v>1</v>
      </c>
      <c r="BU23">
        <v>3</v>
      </c>
      <c r="BV23">
        <v>1</v>
      </c>
      <c r="BW23">
        <v>14</v>
      </c>
      <c r="BX23">
        <v>14</v>
      </c>
      <c r="BY23">
        <v>2</v>
      </c>
      <c r="BZ23">
        <v>50</v>
      </c>
      <c r="CA23">
        <v>3</v>
      </c>
      <c r="CB23">
        <v>1</v>
      </c>
      <c r="CC23">
        <v>2</v>
      </c>
      <c r="CD23">
        <v>1</v>
      </c>
      <c r="CE23">
        <v>3</v>
      </c>
      <c r="CF23">
        <v>1</v>
      </c>
      <c r="CG23">
        <v>1</v>
      </c>
      <c r="CH23">
        <v>1</v>
      </c>
      <c r="CI23">
        <v>2</v>
      </c>
      <c r="CJ23">
        <v>2</v>
      </c>
      <c r="CK23">
        <v>1</v>
      </c>
      <c r="CL23">
        <v>3</v>
      </c>
      <c r="CM23">
        <v>1</v>
      </c>
      <c r="CN23">
        <v>1</v>
      </c>
      <c r="CO23">
        <v>1</v>
      </c>
      <c r="CP23">
        <v>2</v>
      </c>
      <c r="CQ23">
        <v>3</v>
      </c>
      <c r="CR23">
        <v>1</v>
      </c>
      <c r="CS23">
        <v>3</v>
      </c>
      <c r="CT23">
        <v>1</v>
      </c>
      <c r="CU23">
        <v>6</v>
      </c>
      <c r="CV23">
        <v>5</v>
      </c>
      <c r="CW23">
        <v>3</v>
      </c>
      <c r="CX23">
        <v>53</v>
      </c>
      <c r="CY23">
        <v>2</v>
      </c>
      <c r="CZ23">
        <v>1</v>
      </c>
      <c r="DA23">
        <v>1</v>
      </c>
      <c r="DB23">
        <v>1</v>
      </c>
      <c r="DC23">
        <v>3</v>
      </c>
      <c r="DD23">
        <v>1</v>
      </c>
      <c r="DE23">
        <v>1</v>
      </c>
      <c r="DF23">
        <v>1</v>
      </c>
      <c r="DG23">
        <v>2</v>
      </c>
      <c r="DH23">
        <v>1</v>
      </c>
      <c r="DI23">
        <v>1</v>
      </c>
      <c r="DJ23">
        <v>2</v>
      </c>
      <c r="DK23">
        <v>1</v>
      </c>
      <c r="DL23">
        <v>1</v>
      </c>
      <c r="DM23">
        <v>1</v>
      </c>
      <c r="DN23">
        <v>2</v>
      </c>
      <c r="DO23">
        <v>3</v>
      </c>
      <c r="DP23">
        <v>1</v>
      </c>
      <c r="DQ23">
        <v>2</v>
      </c>
      <c r="DR23">
        <v>1</v>
      </c>
      <c r="DS23">
        <v>0</v>
      </c>
      <c r="DT23">
        <v>0</v>
      </c>
      <c r="DU23">
        <v>0</v>
      </c>
      <c r="DV23">
        <v>55</v>
      </c>
      <c r="DW23">
        <v>2</v>
      </c>
      <c r="DX23">
        <v>1</v>
      </c>
      <c r="DY23">
        <v>1</v>
      </c>
      <c r="DZ23">
        <v>1</v>
      </c>
      <c r="EA23">
        <v>2</v>
      </c>
      <c r="EB23">
        <v>1</v>
      </c>
      <c r="EC23">
        <v>1</v>
      </c>
      <c r="ED23">
        <v>1</v>
      </c>
      <c r="EE23">
        <v>2</v>
      </c>
      <c r="EF23">
        <v>2</v>
      </c>
      <c r="EG23">
        <v>1</v>
      </c>
      <c r="EH23">
        <v>2</v>
      </c>
      <c r="EI23">
        <v>1</v>
      </c>
      <c r="EJ23">
        <v>1</v>
      </c>
      <c r="EK23">
        <v>1</v>
      </c>
      <c r="EL23">
        <v>3</v>
      </c>
      <c r="EM23">
        <v>3</v>
      </c>
      <c r="EN23">
        <v>1</v>
      </c>
      <c r="EO23">
        <v>3</v>
      </c>
      <c r="EP23">
        <v>1</v>
      </c>
      <c r="EQ23">
        <v>6</v>
      </c>
      <c r="ER23">
        <v>0</v>
      </c>
      <c r="ES23">
        <v>0</v>
      </c>
      <c r="ET23">
        <v>54</v>
      </c>
      <c r="EU23">
        <v>3</v>
      </c>
      <c r="EV23">
        <v>1</v>
      </c>
      <c r="EW23">
        <v>2</v>
      </c>
      <c r="EX23">
        <v>3</v>
      </c>
      <c r="EY23">
        <v>4</v>
      </c>
      <c r="EZ23">
        <v>5</v>
      </c>
      <c r="FA23">
        <v>4</v>
      </c>
      <c r="FB23">
        <v>5</v>
      </c>
      <c r="FC23">
        <v>4</v>
      </c>
      <c r="FD23">
        <v>3</v>
      </c>
      <c r="FE23">
        <v>4</v>
      </c>
      <c r="FF23">
        <v>3</v>
      </c>
      <c r="FG23">
        <v>3</v>
      </c>
      <c r="FH23">
        <v>2</v>
      </c>
      <c r="FI23">
        <v>1</v>
      </c>
      <c r="FJ23">
        <v>2</v>
      </c>
      <c r="FK23">
        <v>5</v>
      </c>
      <c r="FL23">
        <v>5</v>
      </c>
      <c r="FM23">
        <v>1</v>
      </c>
      <c r="FN23">
        <v>2</v>
      </c>
      <c r="FO23">
        <v>5</v>
      </c>
      <c r="FP23">
        <v>2</v>
      </c>
      <c r="FQ23">
        <v>2</v>
      </c>
      <c r="FR23">
        <v>1</v>
      </c>
      <c r="FS23">
        <v>3</v>
      </c>
      <c r="FT23">
        <v>5</v>
      </c>
      <c r="FU23">
        <v>3</v>
      </c>
      <c r="FV23">
        <v>5</v>
      </c>
      <c r="FW23">
        <v>2</v>
      </c>
      <c r="FX23">
        <v>3</v>
      </c>
      <c r="FY23">
        <v>2</v>
      </c>
      <c r="FZ23">
        <v>1</v>
      </c>
      <c r="GA23">
        <v>4</v>
      </c>
      <c r="GB23">
        <v>1</v>
      </c>
      <c r="GC23">
        <v>1</v>
      </c>
      <c r="GD23">
        <v>3</v>
      </c>
      <c r="GE23">
        <v>4</v>
      </c>
      <c r="GF23">
        <v>0</v>
      </c>
      <c r="GG23">
        <v>22</v>
      </c>
      <c r="GH23" t="s">
        <v>197</v>
      </c>
      <c r="GI23">
        <v>0</v>
      </c>
      <c r="GJ23" s="2">
        <v>0.35416666666666669</v>
      </c>
      <c r="GK23">
        <v>92</v>
      </c>
      <c r="GL23">
        <v>115</v>
      </c>
      <c r="GM23">
        <f>VLOOKUP(A23,Saliva_Sample_Encoding!A:AD, 17)</f>
        <v>71.802984588953436</v>
      </c>
      <c r="GN23">
        <f>VLOOKUP(A23,Saliva_Sample_Encoding!A:AD, 18)</f>
        <v>4.5599999999999996</v>
      </c>
      <c r="GO23">
        <f>VLOOKUP(A23,Saliva_Sample_Encoding!A:AD, 19)</f>
        <v>43.309736736194139</v>
      </c>
      <c r="GP23">
        <f>VLOOKUP(A23,Saliva_Sample_Encoding!A:AD, 20)</f>
        <v>4.1500000000000004</v>
      </c>
      <c r="GQ23">
        <f>VLOOKUP(A23,Saliva_Sample_Encoding!A:AD, 21)</f>
        <v>125.37029055214093</v>
      </c>
      <c r="GR23">
        <f>VLOOKUP(A23,Saliva_Sample_Encoding!A:AD, 22)</f>
        <v>4.16</v>
      </c>
      <c r="GS23">
        <f>VLOOKUP(A23,Saliva_Sample_Encoding!A:AD, 23)</f>
        <v>139.04704952146537</v>
      </c>
      <c r="GT23">
        <f>VLOOKUP(A23,Saliva_Sample_Encoding!A:AD, 24)</f>
        <v>3.72</v>
      </c>
      <c r="GU23">
        <f>VLOOKUP(A23,Saliva_Sample_Encoding!A:AD, 25)</f>
        <v>128.78948029447204</v>
      </c>
      <c r="GV23">
        <f>VLOOKUP(A23,Saliva_Sample_Encoding!A:AD, 26)</f>
        <v>3.58</v>
      </c>
      <c r="GW23">
        <f>VLOOKUP(A23,Saliva_Sample_Encoding!A:AD, 27)</f>
        <v>45.58919656441487</v>
      </c>
      <c r="GX23">
        <f>VLOOKUP(A23,Saliva_Sample_Encoding!A:AD, 28)</f>
        <v>2.91</v>
      </c>
      <c r="GY23">
        <f>VLOOKUP(A23,Saliva_Sample_Encoding!A:AD, 29)</f>
        <v>56.416630748463419</v>
      </c>
      <c r="GZ23">
        <f>VLOOKUP(A23,Saliva_Sample_Encoding!A:AD, 30)</f>
        <v>2.4900000000000002</v>
      </c>
    </row>
    <row r="24" spans="1:208" x14ac:dyDescent="0.2">
      <c r="A24">
        <v>128</v>
      </c>
      <c r="B24" s="1">
        <v>43881</v>
      </c>
      <c r="C24" t="s">
        <v>198</v>
      </c>
      <c r="D24" t="s">
        <v>194</v>
      </c>
      <c r="E24" t="s">
        <v>201</v>
      </c>
      <c r="F24" t="s">
        <v>196</v>
      </c>
      <c r="G24">
        <v>3</v>
      </c>
      <c r="H24">
        <v>1</v>
      </c>
      <c r="I24">
        <v>2</v>
      </c>
      <c r="J24">
        <v>1</v>
      </c>
      <c r="K24">
        <v>3</v>
      </c>
      <c r="L24">
        <v>1</v>
      </c>
      <c r="M24">
        <v>1</v>
      </c>
      <c r="N24">
        <v>1</v>
      </c>
      <c r="O24">
        <v>2</v>
      </c>
      <c r="P24">
        <v>2</v>
      </c>
      <c r="Q24">
        <v>1</v>
      </c>
      <c r="R24">
        <v>4</v>
      </c>
      <c r="S24">
        <v>1</v>
      </c>
      <c r="T24">
        <v>2</v>
      </c>
      <c r="U24">
        <v>3</v>
      </c>
      <c r="V24">
        <v>3</v>
      </c>
      <c r="W24">
        <v>4</v>
      </c>
      <c r="X24">
        <v>1</v>
      </c>
      <c r="Y24">
        <v>3</v>
      </c>
      <c r="Z24">
        <v>1</v>
      </c>
      <c r="AA24">
        <v>14</v>
      </c>
      <c r="AB24">
        <v>0</v>
      </c>
      <c r="AC24">
        <v>0</v>
      </c>
      <c r="AD24">
        <v>44</v>
      </c>
      <c r="AE24">
        <v>3</v>
      </c>
      <c r="AF24">
        <v>1</v>
      </c>
      <c r="AG24">
        <v>2</v>
      </c>
      <c r="AH24">
        <v>1</v>
      </c>
      <c r="AI24">
        <v>3</v>
      </c>
      <c r="AJ24">
        <v>1</v>
      </c>
      <c r="AK24">
        <v>1</v>
      </c>
      <c r="AL24">
        <v>1</v>
      </c>
      <c r="AM24">
        <v>2</v>
      </c>
      <c r="AN24">
        <v>3</v>
      </c>
      <c r="AO24">
        <v>1</v>
      </c>
      <c r="AP24">
        <v>4</v>
      </c>
      <c r="AQ24">
        <v>1</v>
      </c>
      <c r="AR24">
        <v>2</v>
      </c>
      <c r="AS24">
        <v>1</v>
      </c>
      <c r="AT24">
        <v>2</v>
      </c>
      <c r="AU24">
        <v>3</v>
      </c>
      <c r="AV24">
        <v>1</v>
      </c>
      <c r="AW24">
        <v>3</v>
      </c>
      <c r="AX24">
        <v>1</v>
      </c>
      <c r="AY24">
        <v>5</v>
      </c>
      <c r="AZ24">
        <v>0</v>
      </c>
      <c r="BA24">
        <v>0</v>
      </c>
      <c r="BB24">
        <v>44</v>
      </c>
      <c r="BC24">
        <v>2</v>
      </c>
      <c r="BD24">
        <v>1</v>
      </c>
      <c r="BE24">
        <v>2</v>
      </c>
      <c r="BF24">
        <v>1</v>
      </c>
      <c r="BG24">
        <v>3</v>
      </c>
      <c r="BH24">
        <v>1</v>
      </c>
      <c r="BI24">
        <v>1</v>
      </c>
      <c r="BJ24">
        <v>1</v>
      </c>
      <c r="BK24">
        <v>2</v>
      </c>
      <c r="BL24">
        <v>2</v>
      </c>
      <c r="BM24">
        <v>1</v>
      </c>
      <c r="BN24">
        <v>4</v>
      </c>
      <c r="BO24">
        <v>1</v>
      </c>
      <c r="BP24">
        <v>2</v>
      </c>
      <c r="BQ24">
        <v>1</v>
      </c>
      <c r="BR24">
        <v>3</v>
      </c>
      <c r="BS24">
        <v>3</v>
      </c>
      <c r="BT24">
        <v>1</v>
      </c>
      <c r="BU24">
        <v>3</v>
      </c>
      <c r="BV24">
        <v>1</v>
      </c>
      <c r="BW24">
        <v>0</v>
      </c>
      <c r="BX24">
        <v>0</v>
      </c>
      <c r="BY24">
        <v>0</v>
      </c>
      <c r="BZ24">
        <v>40</v>
      </c>
      <c r="CA24">
        <v>3</v>
      </c>
      <c r="CB24">
        <v>1</v>
      </c>
      <c r="CC24">
        <v>2</v>
      </c>
      <c r="CD24">
        <v>1</v>
      </c>
      <c r="CE24">
        <v>3</v>
      </c>
      <c r="CF24">
        <v>1</v>
      </c>
      <c r="CG24">
        <v>1</v>
      </c>
      <c r="CH24">
        <v>1</v>
      </c>
      <c r="CI24">
        <v>2</v>
      </c>
      <c r="CJ24">
        <v>3</v>
      </c>
      <c r="CK24">
        <v>1</v>
      </c>
      <c r="CL24">
        <v>4</v>
      </c>
      <c r="CM24">
        <v>1</v>
      </c>
      <c r="CN24">
        <v>2</v>
      </c>
      <c r="CO24">
        <v>1</v>
      </c>
      <c r="CP24">
        <v>2</v>
      </c>
      <c r="CQ24">
        <v>4</v>
      </c>
      <c r="CR24">
        <v>1</v>
      </c>
      <c r="CT24">
        <v>1</v>
      </c>
      <c r="CU24">
        <v>0</v>
      </c>
      <c r="CV24">
        <v>0</v>
      </c>
      <c r="CW24">
        <v>0</v>
      </c>
      <c r="CX24">
        <v>45</v>
      </c>
      <c r="CY24">
        <v>3</v>
      </c>
      <c r="CZ24">
        <v>1</v>
      </c>
      <c r="DA24">
        <v>2</v>
      </c>
      <c r="DB24">
        <v>1</v>
      </c>
      <c r="DC24">
        <v>3</v>
      </c>
      <c r="DD24">
        <v>1</v>
      </c>
      <c r="DE24">
        <v>1</v>
      </c>
      <c r="DF24">
        <v>1</v>
      </c>
      <c r="DG24">
        <v>2</v>
      </c>
      <c r="DH24">
        <v>3</v>
      </c>
      <c r="DI24">
        <v>1</v>
      </c>
      <c r="DJ24">
        <v>3</v>
      </c>
      <c r="DK24">
        <v>1</v>
      </c>
      <c r="DL24">
        <v>3</v>
      </c>
      <c r="DM24">
        <v>1</v>
      </c>
      <c r="DN24">
        <v>2</v>
      </c>
      <c r="DO24">
        <v>3</v>
      </c>
      <c r="DP24">
        <v>1</v>
      </c>
      <c r="DQ24">
        <v>2</v>
      </c>
      <c r="DR24">
        <v>1</v>
      </c>
      <c r="DS24">
        <v>0</v>
      </c>
      <c r="DT24">
        <v>0</v>
      </c>
      <c r="DU24">
        <v>0</v>
      </c>
      <c r="DV24">
        <v>39</v>
      </c>
      <c r="DW24">
        <v>2</v>
      </c>
      <c r="DX24">
        <v>1</v>
      </c>
      <c r="DY24">
        <v>2</v>
      </c>
      <c r="DZ24">
        <v>1</v>
      </c>
      <c r="EA24">
        <v>3</v>
      </c>
      <c r="EB24">
        <v>1</v>
      </c>
      <c r="EC24">
        <v>1</v>
      </c>
      <c r="ED24">
        <v>1</v>
      </c>
      <c r="EE24">
        <v>2</v>
      </c>
      <c r="EF24">
        <v>3</v>
      </c>
      <c r="EG24">
        <v>1</v>
      </c>
      <c r="EH24">
        <v>4</v>
      </c>
      <c r="EI24">
        <v>1</v>
      </c>
      <c r="EJ24">
        <v>2</v>
      </c>
      <c r="EK24">
        <v>1</v>
      </c>
      <c r="EL24">
        <v>3</v>
      </c>
      <c r="EM24">
        <v>3</v>
      </c>
      <c r="EN24">
        <v>1</v>
      </c>
      <c r="EO24">
        <v>3</v>
      </c>
      <c r="EP24">
        <v>1</v>
      </c>
      <c r="EQ24">
        <v>0</v>
      </c>
      <c r="ER24">
        <v>0</v>
      </c>
      <c r="ES24">
        <v>0</v>
      </c>
      <c r="ET24">
        <v>45</v>
      </c>
      <c r="EU24">
        <v>3</v>
      </c>
      <c r="EV24">
        <v>1</v>
      </c>
      <c r="EW24">
        <v>2</v>
      </c>
      <c r="EX24">
        <v>3</v>
      </c>
      <c r="EY24">
        <v>4</v>
      </c>
      <c r="EZ24">
        <v>5</v>
      </c>
      <c r="FA24">
        <v>4</v>
      </c>
      <c r="FB24">
        <v>5</v>
      </c>
      <c r="FC24">
        <v>4</v>
      </c>
      <c r="FD24">
        <v>3</v>
      </c>
      <c r="FE24">
        <v>4</v>
      </c>
      <c r="FF24">
        <v>3</v>
      </c>
      <c r="FG24">
        <v>3</v>
      </c>
      <c r="FH24">
        <v>2</v>
      </c>
      <c r="FI24">
        <v>1</v>
      </c>
      <c r="FJ24">
        <v>1</v>
      </c>
      <c r="FK24">
        <v>5</v>
      </c>
      <c r="FL24">
        <v>5</v>
      </c>
      <c r="FM24">
        <v>1</v>
      </c>
      <c r="FN24">
        <v>2</v>
      </c>
      <c r="FO24">
        <v>3</v>
      </c>
      <c r="FP24">
        <v>2</v>
      </c>
      <c r="FQ24">
        <v>2</v>
      </c>
      <c r="FR24">
        <v>1</v>
      </c>
      <c r="FS24">
        <v>4</v>
      </c>
      <c r="FT24">
        <v>3</v>
      </c>
      <c r="FU24">
        <v>3</v>
      </c>
      <c r="FV24">
        <v>5</v>
      </c>
      <c r="FW24">
        <v>2</v>
      </c>
      <c r="FX24">
        <v>2</v>
      </c>
      <c r="FY24">
        <v>5</v>
      </c>
      <c r="FZ24">
        <v>1</v>
      </c>
      <c r="GA24">
        <v>4</v>
      </c>
      <c r="GB24">
        <v>5</v>
      </c>
      <c r="GC24">
        <v>4</v>
      </c>
      <c r="GD24">
        <v>1</v>
      </c>
      <c r="GE24">
        <v>4</v>
      </c>
      <c r="GF24">
        <v>0</v>
      </c>
      <c r="GG24">
        <v>25</v>
      </c>
      <c r="GH24" t="s">
        <v>215</v>
      </c>
      <c r="GI24">
        <v>1</v>
      </c>
      <c r="GJ24" s="2">
        <v>0.22222222222222221</v>
      </c>
      <c r="GK24">
        <v>59</v>
      </c>
      <c r="GL24">
        <v>70</v>
      </c>
      <c r="GM24">
        <f>VLOOKUP(A24,Saliva_Sample_Encoding!A:AD, 17)</f>
        <v>46.880068172428032</v>
      </c>
      <c r="GN24">
        <f>VLOOKUP(A24,Saliva_Sample_Encoding!A:AD, 18)</f>
        <v>2.4900000000000002</v>
      </c>
      <c r="GO24">
        <f>VLOOKUP(A24,Saliva_Sample_Encoding!A:AD, 19)</f>
        <v>35.160051129321026</v>
      </c>
      <c r="GP24">
        <f>VLOOKUP(A24,Saliva_Sample_Encoding!A:AD, 20)</f>
        <v>2.61</v>
      </c>
      <c r="GQ24">
        <f>VLOOKUP(A24,Saliva_Sample_Encoding!A:AD, 21)</f>
        <v>51.099274307946558</v>
      </c>
      <c r="GR24">
        <f>VLOOKUP(A24,Saliva_Sample_Encoding!A:AD, 22)</f>
        <v>2.2599999999999998</v>
      </c>
      <c r="GS24">
        <f>VLOOKUP(A24,Saliva_Sample_Encoding!A:AD, 23)</f>
        <v>52.505676353119384</v>
      </c>
      <c r="GT24">
        <f>VLOOKUP(A24,Saliva_Sample_Encoding!A:AD, 24)</f>
        <v>2.57</v>
      </c>
      <c r="GU24">
        <f>VLOOKUP(A24,Saliva_Sample_Encoding!A:AD, 25)</f>
        <v>33.753649084148186</v>
      </c>
      <c r="GV24">
        <f>VLOOKUP(A24,Saliva_Sample_Encoding!A:AD, 26)</f>
        <v>2.2400000000000002</v>
      </c>
      <c r="GW24">
        <f>VLOOKUP(A24,Saliva_Sample_Encoding!A:AD, 27)</f>
        <v>29.534442948629657</v>
      </c>
      <c r="GX24">
        <f>VLOOKUP(A24,Saliva_Sample_Encoding!A:AD, 28)</f>
        <v>2.4</v>
      </c>
      <c r="GY24">
        <f>VLOOKUP(A24,Saliva_Sample_Encoding!A:AD, 29)</f>
        <v>44.067264082082346</v>
      </c>
      <c r="GZ24">
        <f>VLOOKUP(A24,Saliva_Sample_Encoding!A:AD, 30)</f>
        <v>1.78</v>
      </c>
    </row>
    <row r="25" spans="1:208" x14ac:dyDescent="0.2">
      <c r="A25">
        <v>129</v>
      </c>
      <c r="B25" s="1">
        <v>43867</v>
      </c>
      <c r="C25" t="s">
        <v>198</v>
      </c>
      <c r="D25" t="s">
        <v>199</v>
      </c>
      <c r="E25" t="s">
        <v>201</v>
      </c>
      <c r="F25" t="s">
        <v>207</v>
      </c>
      <c r="G25">
        <v>4</v>
      </c>
      <c r="H25">
        <v>1</v>
      </c>
      <c r="I25">
        <v>2</v>
      </c>
      <c r="J25">
        <v>3</v>
      </c>
      <c r="K25">
        <v>4</v>
      </c>
      <c r="L25">
        <v>1</v>
      </c>
      <c r="M25">
        <v>1</v>
      </c>
      <c r="N25">
        <v>3</v>
      </c>
      <c r="O25">
        <v>3</v>
      </c>
      <c r="P25">
        <v>3</v>
      </c>
      <c r="Q25">
        <v>3</v>
      </c>
      <c r="R25">
        <v>4</v>
      </c>
      <c r="S25">
        <v>1</v>
      </c>
      <c r="T25">
        <v>4</v>
      </c>
      <c r="U25">
        <v>4</v>
      </c>
      <c r="V25">
        <v>4</v>
      </c>
      <c r="W25">
        <v>5</v>
      </c>
      <c r="X25">
        <v>2</v>
      </c>
      <c r="Y25">
        <v>5</v>
      </c>
      <c r="Z25">
        <v>2</v>
      </c>
      <c r="AA25">
        <v>18</v>
      </c>
      <c r="AB25">
        <v>25</v>
      </c>
      <c r="AC25">
        <v>3</v>
      </c>
      <c r="AD25">
        <v>77</v>
      </c>
      <c r="AE25">
        <v>4</v>
      </c>
      <c r="AF25">
        <v>1</v>
      </c>
      <c r="AG25">
        <v>3</v>
      </c>
      <c r="AH25">
        <v>2</v>
      </c>
      <c r="AI25">
        <v>4</v>
      </c>
      <c r="AJ25">
        <v>1</v>
      </c>
      <c r="AK25">
        <v>1</v>
      </c>
      <c r="AL25">
        <v>3</v>
      </c>
      <c r="AM25">
        <v>2</v>
      </c>
      <c r="AN25">
        <v>3</v>
      </c>
      <c r="AO25">
        <v>3</v>
      </c>
      <c r="AP25">
        <v>5</v>
      </c>
      <c r="AQ25">
        <v>2</v>
      </c>
      <c r="AR25">
        <v>3</v>
      </c>
      <c r="AS25">
        <v>4</v>
      </c>
      <c r="AT25">
        <v>4</v>
      </c>
      <c r="AU25">
        <v>5</v>
      </c>
      <c r="AV25">
        <v>3</v>
      </c>
      <c r="AW25">
        <v>5</v>
      </c>
      <c r="AX25">
        <v>1</v>
      </c>
      <c r="BC25">
        <v>4</v>
      </c>
      <c r="BD25">
        <v>1</v>
      </c>
      <c r="BE25">
        <v>3</v>
      </c>
      <c r="BF25">
        <v>4</v>
      </c>
      <c r="BG25">
        <v>4</v>
      </c>
      <c r="BH25">
        <v>1</v>
      </c>
      <c r="BI25">
        <v>1</v>
      </c>
      <c r="BJ25">
        <v>3</v>
      </c>
      <c r="BK25">
        <v>3</v>
      </c>
      <c r="BL25">
        <v>3</v>
      </c>
      <c r="BM25">
        <v>4</v>
      </c>
      <c r="BN25">
        <v>5</v>
      </c>
      <c r="BO25">
        <v>3</v>
      </c>
      <c r="BP25">
        <v>3</v>
      </c>
      <c r="BQ25">
        <v>4</v>
      </c>
      <c r="BR25">
        <v>3</v>
      </c>
      <c r="BS25">
        <v>5</v>
      </c>
      <c r="BT25">
        <v>3</v>
      </c>
      <c r="BU25">
        <v>4</v>
      </c>
      <c r="BV25">
        <v>2</v>
      </c>
      <c r="BW25">
        <v>40</v>
      </c>
      <c r="BX25">
        <v>41</v>
      </c>
      <c r="BY25">
        <v>19</v>
      </c>
      <c r="BZ25">
        <v>55</v>
      </c>
      <c r="CA25">
        <v>4</v>
      </c>
      <c r="CB25">
        <v>2</v>
      </c>
      <c r="CC25">
        <v>3</v>
      </c>
      <c r="CD25">
        <v>4</v>
      </c>
      <c r="CE25">
        <v>4</v>
      </c>
      <c r="CF25">
        <v>1</v>
      </c>
      <c r="CG25">
        <v>2</v>
      </c>
      <c r="CH25">
        <v>4</v>
      </c>
      <c r="CI25">
        <v>2</v>
      </c>
      <c r="CJ25">
        <v>3</v>
      </c>
      <c r="CK25">
        <v>4</v>
      </c>
      <c r="CL25">
        <v>5</v>
      </c>
      <c r="CM25">
        <v>1</v>
      </c>
      <c r="CN25">
        <v>3</v>
      </c>
      <c r="CO25">
        <v>2</v>
      </c>
      <c r="CP25">
        <v>4</v>
      </c>
      <c r="CQ25">
        <v>5</v>
      </c>
      <c r="CR25">
        <v>2</v>
      </c>
      <c r="CS25">
        <v>4</v>
      </c>
      <c r="CT25">
        <v>1</v>
      </c>
      <c r="CU25">
        <v>20</v>
      </c>
      <c r="CV25">
        <v>25</v>
      </c>
      <c r="CW25">
        <v>7</v>
      </c>
      <c r="CX25">
        <v>66</v>
      </c>
      <c r="CY25">
        <v>3</v>
      </c>
      <c r="CZ25">
        <v>1</v>
      </c>
      <c r="DA25">
        <v>2</v>
      </c>
      <c r="DB25">
        <v>3</v>
      </c>
      <c r="DC25">
        <v>4</v>
      </c>
      <c r="DD25">
        <v>1</v>
      </c>
      <c r="DE25">
        <v>1</v>
      </c>
      <c r="DF25">
        <v>2</v>
      </c>
      <c r="DG25">
        <v>2</v>
      </c>
      <c r="DH25">
        <v>3</v>
      </c>
      <c r="DI25">
        <v>3</v>
      </c>
      <c r="DJ25">
        <v>4</v>
      </c>
      <c r="DK25">
        <v>1</v>
      </c>
      <c r="DL25">
        <v>3</v>
      </c>
      <c r="DM25">
        <v>1</v>
      </c>
      <c r="DN25">
        <v>3</v>
      </c>
      <c r="DO25">
        <v>3</v>
      </c>
      <c r="DP25">
        <v>1</v>
      </c>
      <c r="DQ25">
        <v>3</v>
      </c>
      <c r="DR25">
        <v>1</v>
      </c>
      <c r="DS25">
        <v>22</v>
      </c>
      <c r="DT25">
        <v>47</v>
      </c>
      <c r="DU25">
        <v>24</v>
      </c>
      <c r="DV25">
        <v>79</v>
      </c>
      <c r="DW25">
        <v>2</v>
      </c>
      <c r="DX25">
        <v>1</v>
      </c>
      <c r="DY25">
        <v>2</v>
      </c>
      <c r="DZ25">
        <v>2</v>
      </c>
      <c r="EA25">
        <v>4</v>
      </c>
      <c r="EB25">
        <v>1</v>
      </c>
      <c r="EC25">
        <v>1</v>
      </c>
      <c r="ED25">
        <v>2</v>
      </c>
      <c r="EE25">
        <v>2</v>
      </c>
      <c r="EF25">
        <v>4</v>
      </c>
      <c r="EG25">
        <v>2</v>
      </c>
      <c r="EH25">
        <v>3</v>
      </c>
      <c r="EI25">
        <v>1</v>
      </c>
      <c r="EJ25">
        <v>2</v>
      </c>
      <c r="EK25">
        <v>1</v>
      </c>
      <c r="EL25">
        <v>3</v>
      </c>
      <c r="EM25">
        <v>3</v>
      </c>
      <c r="EN25">
        <v>1</v>
      </c>
      <c r="EO25">
        <v>2</v>
      </c>
      <c r="EP25">
        <v>1</v>
      </c>
      <c r="EQ25">
        <v>13</v>
      </c>
      <c r="ER25">
        <v>16</v>
      </c>
      <c r="ES25">
        <v>1</v>
      </c>
      <c r="ET25">
        <v>64</v>
      </c>
      <c r="EU25">
        <v>3</v>
      </c>
      <c r="EV25">
        <v>1</v>
      </c>
      <c r="EW25">
        <v>2</v>
      </c>
      <c r="EX25">
        <v>3</v>
      </c>
      <c r="EY25">
        <v>4</v>
      </c>
      <c r="EZ25">
        <v>5</v>
      </c>
      <c r="FA25">
        <v>4</v>
      </c>
      <c r="FB25">
        <v>5</v>
      </c>
      <c r="FC25">
        <v>4</v>
      </c>
      <c r="FD25">
        <v>3</v>
      </c>
      <c r="FE25">
        <v>4</v>
      </c>
      <c r="FF25">
        <v>3</v>
      </c>
      <c r="FG25">
        <v>1</v>
      </c>
      <c r="FH25">
        <v>2</v>
      </c>
      <c r="FI25">
        <v>1</v>
      </c>
      <c r="FJ25">
        <v>1</v>
      </c>
      <c r="FK25">
        <v>2</v>
      </c>
      <c r="FL25">
        <v>4</v>
      </c>
      <c r="FM25">
        <v>1</v>
      </c>
      <c r="FN25">
        <v>2</v>
      </c>
      <c r="FO25">
        <v>4</v>
      </c>
      <c r="FP25">
        <v>5</v>
      </c>
      <c r="FQ25">
        <v>2</v>
      </c>
      <c r="FR25">
        <v>3</v>
      </c>
      <c r="FS25">
        <v>4</v>
      </c>
      <c r="FT25">
        <v>2</v>
      </c>
      <c r="FU25">
        <v>3</v>
      </c>
      <c r="FV25">
        <v>5</v>
      </c>
      <c r="FW25">
        <v>4</v>
      </c>
      <c r="FX25">
        <v>4</v>
      </c>
      <c r="FY25">
        <v>3</v>
      </c>
      <c r="FZ25">
        <v>2</v>
      </c>
      <c r="GA25">
        <v>4</v>
      </c>
      <c r="GB25">
        <v>3</v>
      </c>
      <c r="GC25">
        <v>3</v>
      </c>
      <c r="GD25">
        <v>5</v>
      </c>
      <c r="GE25">
        <v>4</v>
      </c>
      <c r="GF25">
        <v>0</v>
      </c>
      <c r="GG25">
        <v>21</v>
      </c>
      <c r="GH25" t="s">
        <v>197</v>
      </c>
      <c r="GI25">
        <v>0</v>
      </c>
      <c r="GJ25" s="2">
        <v>0.33333333333333331</v>
      </c>
      <c r="GK25">
        <v>95</v>
      </c>
      <c r="GL25">
        <v>103</v>
      </c>
      <c r="GM25">
        <f>VLOOKUP(A25,Saliva_Sample_Encoding!A:AD, 17)</f>
        <v>83.770148687112339</v>
      </c>
      <c r="GN25">
        <f>VLOOKUP(A25,Saliva_Sample_Encoding!A:AD, 18)</f>
        <v>3.94</v>
      </c>
      <c r="GO25">
        <f>VLOOKUP(A25,Saliva_Sample_Encoding!A:AD, 19)</f>
        <v>83.200283730057137</v>
      </c>
      <c r="GP25">
        <f>VLOOKUP(A25,Saliva_Sample_Encoding!A:AD, 20)</f>
        <v>3.67</v>
      </c>
      <c r="GQ25">
        <f>VLOOKUP(A25,Saliva_Sample_Encoding!A:AD, 21)</f>
        <v>160.70191788956245</v>
      </c>
      <c r="GR25">
        <f>VLOOKUP(A25,Saliva_Sample_Encoding!A:AD, 22)</f>
        <v>3.36</v>
      </c>
      <c r="GS25">
        <f>VLOOKUP(A25,Saliva_Sample_Encoding!A:AD, 23)</f>
        <v>116.25245123925794</v>
      </c>
      <c r="GT25">
        <f>VLOOKUP(A25,Saliva_Sample_Encoding!A:AD, 24)</f>
        <v>3.38</v>
      </c>
      <c r="GU25">
        <f>VLOOKUP(A25,Saliva_Sample_Encoding!A:AD, 25)</f>
        <v>83.220283730057105</v>
      </c>
      <c r="GV25">
        <f>VLOOKUP(A25,Saliva_Sample_Encoding!A:AD, 26)</f>
        <v>3.32</v>
      </c>
      <c r="GW25">
        <f>VLOOKUP(A25,Saliva_Sample_Encoding!A:AD, 27)</f>
        <v>86.949608515333097</v>
      </c>
      <c r="GX25">
        <f>VLOOKUP(A25,Saliva_Sample_Encoding!A:AD, 28)</f>
        <v>1.59</v>
      </c>
      <c r="GY25">
        <f>VLOOKUP(A25,Saliva_Sample_Encoding!A:AD, 29)</f>
        <v>89.668798257664207</v>
      </c>
      <c r="GZ25">
        <f>VLOOKUP(A25,Saliva_Sample_Encoding!A:AD, 30)</f>
        <v>1.34</v>
      </c>
    </row>
    <row r="26" spans="1:208" x14ac:dyDescent="0.2">
      <c r="A26">
        <v>130</v>
      </c>
      <c r="B26" s="1">
        <v>43882</v>
      </c>
      <c r="C26" t="s">
        <v>198</v>
      </c>
      <c r="D26" t="s">
        <v>199</v>
      </c>
      <c r="E26" t="s">
        <v>201</v>
      </c>
      <c r="F26" t="s">
        <v>207</v>
      </c>
      <c r="G26">
        <v>3</v>
      </c>
      <c r="H26">
        <v>1</v>
      </c>
      <c r="I26">
        <v>2</v>
      </c>
      <c r="J26">
        <v>1</v>
      </c>
      <c r="K26">
        <v>2</v>
      </c>
      <c r="L26">
        <v>1</v>
      </c>
      <c r="M26">
        <v>1</v>
      </c>
      <c r="N26">
        <v>1</v>
      </c>
      <c r="O26">
        <v>2</v>
      </c>
      <c r="P26">
        <v>1</v>
      </c>
      <c r="Q26">
        <v>2</v>
      </c>
      <c r="R26">
        <v>3</v>
      </c>
      <c r="S26">
        <v>1</v>
      </c>
      <c r="T26">
        <v>3</v>
      </c>
      <c r="U26">
        <v>3</v>
      </c>
      <c r="V26">
        <v>4</v>
      </c>
      <c r="W26">
        <v>4</v>
      </c>
      <c r="X26">
        <v>2</v>
      </c>
      <c r="Y26">
        <v>1</v>
      </c>
      <c r="Z26">
        <v>1</v>
      </c>
      <c r="AA26">
        <v>32</v>
      </c>
      <c r="AB26">
        <v>5</v>
      </c>
      <c r="AC26">
        <v>0</v>
      </c>
      <c r="AD26">
        <v>46</v>
      </c>
      <c r="AE26">
        <v>1</v>
      </c>
      <c r="AF26">
        <v>2</v>
      </c>
      <c r="AG26">
        <v>1</v>
      </c>
      <c r="AH26">
        <v>4</v>
      </c>
      <c r="AI26">
        <v>3</v>
      </c>
      <c r="AJ26">
        <v>1</v>
      </c>
      <c r="AK26">
        <v>2</v>
      </c>
      <c r="AL26">
        <v>3</v>
      </c>
      <c r="AM26">
        <v>1</v>
      </c>
      <c r="AN26">
        <v>1</v>
      </c>
      <c r="AO26">
        <v>4</v>
      </c>
      <c r="AP26">
        <v>3</v>
      </c>
      <c r="AQ26">
        <v>2</v>
      </c>
      <c r="AR26">
        <v>3</v>
      </c>
      <c r="AS26">
        <v>3</v>
      </c>
      <c r="AT26">
        <v>3</v>
      </c>
      <c r="AU26">
        <v>2</v>
      </c>
      <c r="AV26">
        <v>4</v>
      </c>
      <c r="AW26">
        <v>1</v>
      </c>
      <c r="AX26">
        <v>2</v>
      </c>
      <c r="AY26">
        <v>56</v>
      </c>
      <c r="AZ26">
        <v>60</v>
      </c>
      <c r="BA26">
        <v>25</v>
      </c>
      <c r="BB26">
        <v>42</v>
      </c>
      <c r="BC26">
        <v>3</v>
      </c>
      <c r="BD26">
        <v>1</v>
      </c>
      <c r="BE26">
        <v>1</v>
      </c>
      <c r="BF26">
        <v>2</v>
      </c>
      <c r="BG26">
        <v>2</v>
      </c>
      <c r="BH26">
        <v>1</v>
      </c>
      <c r="BI26">
        <v>3</v>
      </c>
      <c r="BJ26">
        <v>2</v>
      </c>
      <c r="BK26">
        <v>1</v>
      </c>
      <c r="BL26">
        <v>1</v>
      </c>
      <c r="BM26">
        <v>3</v>
      </c>
      <c r="BN26">
        <v>3</v>
      </c>
      <c r="BO26">
        <v>2</v>
      </c>
      <c r="BP26">
        <v>3</v>
      </c>
      <c r="BQ26">
        <v>2</v>
      </c>
      <c r="BR26">
        <v>3</v>
      </c>
      <c r="BS26">
        <v>4</v>
      </c>
      <c r="BT26">
        <v>2</v>
      </c>
      <c r="BU26">
        <v>2</v>
      </c>
      <c r="BV26">
        <v>1</v>
      </c>
      <c r="BW26">
        <v>49</v>
      </c>
      <c r="BX26">
        <v>29</v>
      </c>
      <c r="BY26">
        <v>28</v>
      </c>
      <c r="BZ26">
        <v>46</v>
      </c>
      <c r="CA26">
        <v>3</v>
      </c>
      <c r="CB26">
        <v>2</v>
      </c>
      <c r="CC26">
        <v>2</v>
      </c>
      <c r="CD26">
        <v>2</v>
      </c>
      <c r="CE26">
        <v>2</v>
      </c>
      <c r="CF26">
        <v>1</v>
      </c>
      <c r="CG26">
        <v>1</v>
      </c>
      <c r="CH26">
        <v>1</v>
      </c>
      <c r="CI26">
        <v>2</v>
      </c>
      <c r="CJ26">
        <v>1</v>
      </c>
      <c r="CK26">
        <v>2</v>
      </c>
      <c r="CL26">
        <v>3</v>
      </c>
      <c r="CM26">
        <v>1</v>
      </c>
      <c r="CN26">
        <v>2</v>
      </c>
      <c r="CO26">
        <v>1</v>
      </c>
      <c r="CP26">
        <v>2</v>
      </c>
      <c r="CQ26">
        <v>3</v>
      </c>
      <c r="CR26">
        <v>2</v>
      </c>
      <c r="CS26">
        <v>1</v>
      </c>
      <c r="CT26">
        <v>1</v>
      </c>
      <c r="CU26">
        <v>23</v>
      </c>
      <c r="CV26">
        <v>6</v>
      </c>
      <c r="CW26">
        <v>2</v>
      </c>
      <c r="CX26">
        <v>54</v>
      </c>
      <c r="CY26">
        <v>3</v>
      </c>
      <c r="CZ26">
        <v>1</v>
      </c>
      <c r="DA26">
        <v>1</v>
      </c>
      <c r="DB26">
        <v>2</v>
      </c>
      <c r="DC26">
        <v>2</v>
      </c>
      <c r="DD26">
        <v>1</v>
      </c>
      <c r="DE26">
        <v>1</v>
      </c>
      <c r="DF26">
        <v>1</v>
      </c>
      <c r="DG26">
        <v>2</v>
      </c>
      <c r="DH26">
        <v>1</v>
      </c>
      <c r="DI26">
        <v>1</v>
      </c>
      <c r="DJ26">
        <v>3</v>
      </c>
      <c r="DK26">
        <v>1</v>
      </c>
      <c r="DL26">
        <v>3</v>
      </c>
      <c r="DM26">
        <v>1</v>
      </c>
      <c r="DN26">
        <v>1</v>
      </c>
      <c r="DO26">
        <v>3</v>
      </c>
      <c r="DP26">
        <v>1</v>
      </c>
      <c r="DQ26">
        <v>1</v>
      </c>
      <c r="DR26">
        <v>1</v>
      </c>
      <c r="DS26">
        <v>0</v>
      </c>
      <c r="DT26">
        <v>0</v>
      </c>
      <c r="DU26">
        <v>0</v>
      </c>
      <c r="DV26">
        <v>48</v>
      </c>
      <c r="DW26">
        <v>1</v>
      </c>
      <c r="DX26">
        <v>1</v>
      </c>
      <c r="DY26">
        <v>2</v>
      </c>
      <c r="DZ26">
        <v>1</v>
      </c>
      <c r="EA26">
        <v>1</v>
      </c>
      <c r="EB26">
        <v>1</v>
      </c>
      <c r="EC26">
        <v>1</v>
      </c>
      <c r="ED26">
        <v>1</v>
      </c>
      <c r="EE26">
        <v>1</v>
      </c>
      <c r="EF26">
        <v>1</v>
      </c>
      <c r="EG26">
        <v>1</v>
      </c>
      <c r="EH26">
        <v>3</v>
      </c>
      <c r="EI26">
        <v>1</v>
      </c>
      <c r="EJ26">
        <v>2</v>
      </c>
      <c r="EK26">
        <v>1</v>
      </c>
      <c r="EL26">
        <v>1</v>
      </c>
      <c r="EM26">
        <v>3</v>
      </c>
      <c r="EN26">
        <v>1</v>
      </c>
      <c r="EO26">
        <v>1</v>
      </c>
      <c r="EP26">
        <v>1</v>
      </c>
      <c r="EQ26">
        <v>0</v>
      </c>
      <c r="ER26">
        <v>0</v>
      </c>
      <c r="ES26">
        <v>0</v>
      </c>
      <c r="ET26">
        <v>53</v>
      </c>
      <c r="EU26">
        <v>3</v>
      </c>
      <c r="EV26">
        <v>1</v>
      </c>
      <c r="EW26">
        <v>2</v>
      </c>
      <c r="EX26">
        <v>3</v>
      </c>
      <c r="EY26">
        <v>4</v>
      </c>
      <c r="EZ26">
        <v>5</v>
      </c>
      <c r="FA26">
        <v>4</v>
      </c>
      <c r="FB26">
        <v>5</v>
      </c>
      <c r="FC26">
        <v>4</v>
      </c>
      <c r="FD26">
        <v>3</v>
      </c>
      <c r="FE26">
        <v>4</v>
      </c>
      <c r="FF26">
        <v>3</v>
      </c>
      <c r="FG26">
        <v>3</v>
      </c>
      <c r="FH26">
        <v>2</v>
      </c>
      <c r="FI26">
        <v>1</v>
      </c>
      <c r="FJ26">
        <v>1</v>
      </c>
      <c r="FK26">
        <v>5</v>
      </c>
      <c r="FL26">
        <v>5</v>
      </c>
      <c r="FM26">
        <v>1</v>
      </c>
      <c r="FN26">
        <v>2</v>
      </c>
      <c r="FO26">
        <v>1</v>
      </c>
      <c r="FP26">
        <v>2</v>
      </c>
      <c r="FQ26">
        <v>2</v>
      </c>
      <c r="FR26">
        <v>3</v>
      </c>
      <c r="FS26">
        <v>4</v>
      </c>
      <c r="FT26">
        <v>3</v>
      </c>
      <c r="FU26">
        <v>3</v>
      </c>
      <c r="FV26">
        <v>5</v>
      </c>
      <c r="FW26">
        <v>5</v>
      </c>
      <c r="FX26">
        <v>1</v>
      </c>
      <c r="FY26">
        <v>5</v>
      </c>
      <c r="FZ26">
        <v>2</v>
      </c>
      <c r="GA26">
        <v>1</v>
      </c>
      <c r="GB26">
        <v>5</v>
      </c>
      <c r="GC26">
        <v>1</v>
      </c>
      <c r="GD26">
        <v>3</v>
      </c>
      <c r="GE26">
        <v>2</v>
      </c>
      <c r="GF26">
        <v>0</v>
      </c>
      <c r="GG26">
        <v>24</v>
      </c>
      <c r="GH26" t="s">
        <v>197</v>
      </c>
      <c r="GI26">
        <v>0</v>
      </c>
      <c r="GJ26" s="2">
        <v>0.33333333333333331</v>
      </c>
      <c r="GK26">
        <v>102</v>
      </c>
      <c r="GL26">
        <v>103</v>
      </c>
      <c r="GM26">
        <f>VLOOKUP(A26,Saliva_Sample_Encoding!A:AD, 17)</f>
        <v>119.54417383969147</v>
      </c>
      <c r="GN26">
        <f>VLOOKUP(A26,Saliva_Sample_Encoding!A:AD, 18)</f>
        <v>3.1</v>
      </c>
      <c r="GO26">
        <f>VLOOKUP(A26,Saliva_Sample_Encoding!A:AD, 19)</f>
        <v>103.13614997934167</v>
      </c>
      <c r="GP26">
        <f>VLOOKUP(A26,Saliva_Sample_Encoding!A:AD, 20)</f>
        <v>2.88</v>
      </c>
      <c r="GQ26">
        <f>VLOOKUP(A26,Saliva_Sample_Encoding!A:AD, 21)</f>
        <v>145.32821133452686</v>
      </c>
      <c r="GR26">
        <f>VLOOKUP(A26,Saliva_Sample_Encoding!A:AD, 22)</f>
        <v>2.19</v>
      </c>
      <c r="GS26">
        <f>VLOOKUP(A26,Saliva_Sample_Encoding!A:AD, 23)</f>
        <v>132.67059292797134</v>
      </c>
      <c r="GT26">
        <f>VLOOKUP(A26,Saliva_Sample_Encoding!A:AD, 24)</f>
        <v>3.55</v>
      </c>
      <c r="GU26">
        <f>VLOOKUP(A26,Saliva_Sample_Encoding!A:AD, 25)</f>
        <v>117.20017043107006</v>
      </c>
      <c r="GV26">
        <f>VLOOKUP(A26,Saliva_Sample_Encoding!A:AD, 26)</f>
        <v>2.2599999999999998</v>
      </c>
      <c r="GW26">
        <f>VLOOKUP(A26,Saliva_Sample_Encoding!A:AD, 27)</f>
        <v>97.979342480374584</v>
      </c>
      <c r="GX26">
        <f>VLOOKUP(A26,Saliva_Sample_Encoding!A:AD, 28)</f>
        <v>0.96</v>
      </c>
      <c r="GY26">
        <f>VLOOKUP(A26,Saliva_Sample_Encoding!A:AD, 29)</f>
        <v>148.14101542487256</v>
      </c>
      <c r="GZ26">
        <f>VLOOKUP(A26,Saliva_Sample_Encoding!A:AD, 30)</f>
        <v>0.95</v>
      </c>
    </row>
    <row r="27" spans="1:208" x14ac:dyDescent="0.2">
      <c r="A27">
        <v>131</v>
      </c>
      <c r="B27" s="1">
        <v>43881</v>
      </c>
      <c r="C27" t="s">
        <v>198</v>
      </c>
      <c r="D27" t="s">
        <v>194</v>
      </c>
      <c r="E27" t="s">
        <v>201</v>
      </c>
      <c r="F27" t="s">
        <v>200</v>
      </c>
      <c r="G27">
        <v>2</v>
      </c>
      <c r="H27">
        <v>2</v>
      </c>
      <c r="I27">
        <v>1</v>
      </c>
      <c r="J27">
        <v>1</v>
      </c>
      <c r="K27">
        <v>3</v>
      </c>
      <c r="L27">
        <v>1</v>
      </c>
      <c r="M27">
        <v>1</v>
      </c>
      <c r="N27">
        <v>1</v>
      </c>
      <c r="O27">
        <v>1</v>
      </c>
      <c r="P27">
        <v>2</v>
      </c>
      <c r="Q27">
        <v>1</v>
      </c>
      <c r="R27">
        <v>4</v>
      </c>
      <c r="S27">
        <v>1</v>
      </c>
      <c r="T27">
        <v>1</v>
      </c>
      <c r="U27">
        <v>1</v>
      </c>
      <c r="V27">
        <v>2</v>
      </c>
      <c r="W27">
        <v>4</v>
      </c>
      <c r="X27">
        <v>1</v>
      </c>
      <c r="Y27">
        <v>3</v>
      </c>
      <c r="Z27">
        <v>1</v>
      </c>
      <c r="AA27">
        <v>33</v>
      </c>
      <c r="AB27">
        <v>11</v>
      </c>
      <c r="AC27">
        <v>4</v>
      </c>
      <c r="AD27">
        <v>45</v>
      </c>
      <c r="AE27">
        <v>4</v>
      </c>
      <c r="AF27">
        <v>1</v>
      </c>
      <c r="AG27">
        <v>1</v>
      </c>
      <c r="AH27">
        <v>1</v>
      </c>
      <c r="AI27">
        <v>1</v>
      </c>
      <c r="AJ27">
        <v>1</v>
      </c>
      <c r="AK27">
        <v>2</v>
      </c>
      <c r="AL27">
        <v>1</v>
      </c>
      <c r="AM27">
        <v>1</v>
      </c>
      <c r="AN27">
        <v>1</v>
      </c>
      <c r="AO27">
        <v>1</v>
      </c>
      <c r="AP27">
        <v>2</v>
      </c>
      <c r="AQ27">
        <v>1</v>
      </c>
      <c r="AR27">
        <v>1</v>
      </c>
      <c r="AS27">
        <v>3</v>
      </c>
      <c r="AT27">
        <v>2</v>
      </c>
      <c r="AU27">
        <v>4</v>
      </c>
      <c r="AV27">
        <v>5</v>
      </c>
      <c r="AW27">
        <v>2</v>
      </c>
      <c r="AX27">
        <v>1</v>
      </c>
      <c r="AY27">
        <v>45</v>
      </c>
      <c r="AZ27">
        <v>65</v>
      </c>
      <c r="BA27">
        <v>7</v>
      </c>
      <c r="BB27">
        <v>24</v>
      </c>
      <c r="BC27">
        <v>1</v>
      </c>
      <c r="BD27">
        <v>1</v>
      </c>
      <c r="BE27">
        <v>1</v>
      </c>
      <c r="BF27">
        <v>1</v>
      </c>
      <c r="BG27">
        <v>3</v>
      </c>
      <c r="BH27">
        <v>1</v>
      </c>
      <c r="BI27">
        <v>1</v>
      </c>
      <c r="BJ27">
        <v>1</v>
      </c>
      <c r="BK27">
        <v>1</v>
      </c>
      <c r="BL27">
        <v>1</v>
      </c>
      <c r="BM27">
        <v>1</v>
      </c>
      <c r="BN27">
        <v>3</v>
      </c>
      <c r="BO27">
        <v>1</v>
      </c>
      <c r="BP27">
        <v>2</v>
      </c>
      <c r="BQ27">
        <v>1</v>
      </c>
      <c r="BR27">
        <v>2</v>
      </c>
      <c r="BS27">
        <v>4</v>
      </c>
      <c r="BT27">
        <v>2</v>
      </c>
      <c r="BU27">
        <v>3</v>
      </c>
      <c r="BV27">
        <v>1</v>
      </c>
      <c r="BW27">
        <v>56</v>
      </c>
      <c r="BX27">
        <v>8</v>
      </c>
      <c r="BY27">
        <v>3</v>
      </c>
      <c r="BZ27">
        <v>46</v>
      </c>
      <c r="CA27">
        <v>1</v>
      </c>
      <c r="CB27">
        <v>1</v>
      </c>
      <c r="CC27">
        <v>1</v>
      </c>
      <c r="CD27">
        <v>1</v>
      </c>
      <c r="CE27">
        <v>3</v>
      </c>
      <c r="CF27">
        <v>1</v>
      </c>
      <c r="CG27">
        <v>1</v>
      </c>
      <c r="CH27">
        <v>1</v>
      </c>
      <c r="CI27">
        <v>1</v>
      </c>
      <c r="CJ27">
        <v>1</v>
      </c>
      <c r="CK27">
        <v>1</v>
      </c>
      <c r="CL27">
        <v>3</v>
      </c>
      <c r="CM27">
        <v>1</v>
      </c>
      <c r="CN27">
        <v>1</v>
      </c>
      <c r="CO27">
        <v>1</v>
      </c>
      <c r="CP27">
        <v>2</v>
      </c>
      <c r="CQ27">
        <v>4</v>
      </c>
      <c r="CR27">
        <v>1</v>
      </c>
      <c r="CS27">
        <v>4</v>
      </c>
      <c r="CT27">
        <v>1</v>
      </c>
      <c r="CU27">
        <v>54</v>
      </c>
      <c r="CV27">
        <v>6</v>
      </c>
      <c r="CW27">
        <v>6</v>
      </c>
      <c r="CX27">
        <v>48</v>
      </c>
      <c r="CY27">
        <v>1</v>
      </c>
      <c r="CZ27">
        <v>1</v>
      </c>
      <c r="DA27">
        <v>1</v>
      </c>
      <c r="DB27">
        <v>2</v>
      </c>
      <c r="DC27">
        <v>2</v>
      </c>
      <c r="DD27">
        <v>1</v>
      </c>
      <c r="DE27">
        <v>1</v>
      </c>
      <c r="DF27">
        <v>1</v>
      </c>
      <c r="DG27">
        <v>1</v>
      </c>
      <c r="DH27">
        <v>1</v>
      </c>
      <c r="DI27">
        <v>2</v>
      </c>
      <c r="DJ27">
        <v>2</v>
      </c>
      <c r="DK27">
        <v>1</v>
      </c>
      <c r="DL27">
        <v>1</v>
      </c>
      <c r="DM27">
        <v>1</v>
      </c>
      <c r="DN27">
        <v>3</v>
      </c>
      <c r="DO27">
        <v>3</v>
      </c>
      <c r="DP27">
        <v>1</v>
      </c>
      <c r="DQ27">
        <v>2</v>
      </c>
      <c r="DR27">
        <v>1</v>
      </c>
      <c r="DS27">
        <v>50</v>
      </c>
      <c r="DT27">
        <v>5</v>
      </c>
      <c r="DU27">
        <v>4</v>
      </c>
      <c r="DV27">
        <v>32</v>
      </c>
      <c r="DW27">
        <v>1</v>
      </c>
      <c r="DX27">
        <v>1</v>
      </c>
      <c r="DY27">
        <v>1</v>
      </c>
      <c r="DZ27">
        <v>1</v>
      </c>
      <c r="EA27">
        <v>3</v>
      </c>
      <c r="EB27">
        <v>1</v>
      </c>
      <c r="EC27">
        <v>1</v>
      </c>
      <c r="ED27">
        <v>1</v>
      </c>
      <c r="EE27">
        <v>1</v>
      </c>
      <c r="EF27">
        <v>1</v>
      </c>
      <c r="EG27">
        <v>2</v>
      </c>
      <c r="EH27">
        <v>3</v>
      </c>
      <c r="EI27">
        <v>1</v>
      </c>
      <c r="EJ27">
        <v>1</v>
      </c>
      <c r="EK27">
        <v>1</v>
      </c>
      <c r="EL27">
        <v>3</v>
      </c>
      <c r="EM27">
        <v>4</v>
      </c>
      <c r="EN27">
        <v>1</v>
      </c>
      <c r="EO27">
        <v>3</v>
      </c>
      <c r="EP27">
        <v>1</v>
      </c>
      <c r="EQ27">
        <v>47</v>
      </c>
      <c r="ER27">
        <v>6</v>
      </c>
      <c r="ES27">
        <v>6</v>
      </c>
      <c r="ET27">
        <v>47</v>
      </c>
      <c r="EU27">
        <v>3</v>
      </c>
      <c r="EV27">
        <v>1</v>
      </c>
      <c r="EW27">
        <v>2</v>
      </c>
      <c r="EX27">
        <v>3</v>
      </c>
      <c r="EY27">
        <v>4</v>
      </c>
      <c r="EZ27">
        <v>5</v>
      </c>
      <c r="FA27">
        <v>4</v>
      </c>
      <c r="FB27">
        <v>5</v>
      </c>
      <c r="FC27">
        <v>4</v>
      </c>
      <c r="FD27">
        <v>1</v>
      </c>
      <c r="FE27">
        <v>4</v>
      </c>
      <c r="FF27">
        <v>3</v>
      </c>
      <c r="FG27">
        <v>3</v>
      </c>
      <c r="FH27">
        <v>2</v>
      </c>
      <c r="FI27">
        <v>1</v>
      </c>
      <c r="FJ27">
        <v>5</v>
      </c>
      <c r="FL27">
        <v>1</v>
      </c>
      <c r="FM27">
        <v>2</v>
      </c>
      <c r="FO27">
        <v>2</v>
      </c>
      <c r="FP27">
        <v>2</v>
      </c>
      <c r="FR27">
        <v>4</v>
      </c>
      <c r="FS27">
        <v>3</v>
      </c>
      <c r="FU27">
        <v>5</v>
      </c>
      <c r="GA27">
        <v>4</v>
      </c>
      <c r="GF27">
        <v>0</v>
      </c>
      <c r="GG27">
        <v>25</v>
      </c>
      <c r="GH27" t="s">
        <v>216</v>
      </c>
      <c r="GI27">
        <v>1</v>
      </c>
      <c r="GJ27" s="2">
        <v>0.39583333333333331</v>
      </c>
      <c r="GK27">
        <v>78</v>
      </c>
      <c r="GL27">
        <v>79</v>
      </c>
      <c r="GM27">
        <f>VLOOKUP(A27,Saliva_Sample_Encoding!A:AD, 17)</f>
        <v>27.659240221732539</v>
      </c>
      <c r="GN27">
        <f>VLOOKUP(A27,Saliva_Sample_Encoding!A:AD, 18)</f>
        <v>2.17</v>
      </c>
      <c r="GO27">
        <f>VLOOKUP(A27,Saliva_Sample_Encoding!A:AD, 19)</f>
        <v>41.723260673460949</v>
      </c>
      <c r="GP27">
        <f>VLOOKUP(A27,Saliva_Sample_Encoding!A:AD, 20)</f>
        <v>1.37</v>
      </c>
      <c r="GQ27">
        <f>VLOOKUP(A27,Saliva_Sample_Encoding!A:AD, 21)</f>
        <v>40.316858628288109</v>
      </c>
      <c r="GR27">
        <f>VLOOKUP(A27,Saliva_Sample_Encoding!A:AD, 22)</f>
        <v>0.88</v>
      </c>
      <c r="GS27">
        <f>VLOOKUP(A27,Saliva_Sample_Encoding!A:AD, 23)</f>
        <v>32.34724703897534</v>
      </c>
      <c r="GT27">
        <f>VLOOKUP(A27,Saliva_Sample_Encoding!A:AD, 24)</f>
        <v>0.82</v>
      </c>
      <c r="GU27">
        <f>VLOOKUP(A27,Saliva_Sample_Encoding!A:AD, 25)</f>
        <v>24.377635449662566</v>
      </c>
      <c r="GV27">
        <f>VLOOKUP(A27,Saliva_Sample_Encoding!A:AD, 26)</f>
        <v>0.71</v>
      </c>
      <c r="GW27">
        <f>VLOOKUP(A27,Saliva_Sample_Encoding!A:AD, 27)</f>
        <v>23.440034086214016</v>
      </c>
      <c r="GX27">
        <f>VLOOKUP(A27,Saliva_Sample_Encoding!A:AD, 28)</f>
        <v>0.61</v>
      </c>
      <c r="GY27">
        <f>VLOOKUP(A27,Saliva_Sample_Encoding!A:AD, 29)</f>
        <v>21.096030677592609</v>
      </c>
      <c r="GZ27">
        <f>VLOOKUP(A27,Saliva_Sample_Encoding!A:AD, 30)</f>
        <v>0.57999999999999996</v>
      </c>
    </row>
    <row r="28" spans="1:208" x14ac:dyDescent="0.2">
      <c r="A28">
        <v>132</v>
      </c>
      <c r="B28" s="1">
        <v>43874</v>
      </c>
      <c r="C28" t="s">
        <v>193</v>
      </c>
      <c r="D28" t="s">
        <v>199</v>
      </c>
      <c r="E28" t="s">
        <v>217</v>
      </c>
      <c r="F28" t="s">
        <v>205</v>
      </c>
      <c r="G28">
        <v>4</v>
      </c>
      <c r="H28">
        <v>1</v>
      </c>
      <c r="I28">
        <v>2</v>
      </c>
      <c r="J28">
        <v>1</v>
      </c>
      <c r="K28">
        <v>3</v>
      </c>
      <c r="L28">
        <v>1</v>
      </c>
      <c r="M28">
        <v>1</v>
      </c>
      <c r="N28">
        <v>1</v>
      </c>
      <c r="O28">
        <v>2</v>
      </c>
      <c r="P28">
        <v>3</v>
      </c>
      <c r="Q28">
        <v>1</v>
      </c>
      <c r="R28">
        <v>4</v>
      </c>
      <c r="S28">
        <v>1</v>
      </c>
      <c r="T28">
        <v>3</v>
      </c>
      <c r="U28">
        <v>2</v>
      </c>
      <c r="V28">
        <v>4</v>
      </c>
      <c r="W28">
        <v>5</v>
      </c>
      <c r="X28">
        <v>1</v>
      </c>
      <c r="Y28">
        <v>3</v>
      </c>
      <c r="Z28">
        <v>1</v>
      </c>
      <c r="AA28">
        <v>9</v>
      </c>
      <c r="AB28">
        <v>0</v>
      </c>
      <c r="AC28">
        <v>0</v>
      </c>
      <c r="AD28">
        <v>59</v>
      </c>
      <c r="AE28">
        <v>4</v>
      </c>
      <c r="AF28">
        <v>3</v>
      </c>
      <c r="AG28">
        <v>2</v>
      </c>
      <c r="AH28">
        <v>1</v>
      </c>
      <c r="AI28">
        <v>3</v>
      </c>
      <c r="AJ28">
        <v>1</v>
      </c>
      <c r="AK28">
        <v>1</v>
      </c>
      <c r="AL28">
        <v>1</v>
      </c>
      <c r="AM28">
        <v>2</v>
      </c>
      <c r="AN28">
        <v>2</v>
      </c>
      <c r="AO28">
        <v>1</v>
      </c>
      <c r="AP28">
        <v>4</v>
      </c>
      <c r="AQ28">
        <v>1</v>
      </c>
      <c r="AR28">
        <v>5</v>
      </c>
      <c r="AS28">
        <v>4</v>
      </c>
      <c r="AT28">
        <v>4</v>
      </c>
      <c r="AU28">
        <v>4</v>
      </c>
      <c r="AV28">
        <v>1</v>
      </c>
      <c r="AW28">
        <v>4</v>
      </c>
      <c r="AX28">
        <v>1</v>
      </c>
      <c r="AY28">
        <v>66</v>
      </c>
      <c r="AZ28">
        <v>40</v>
      </c>
      <c r="BA28">
        <v>10</v>
      </c>
      <c r="BB28">
        <v>33</v>
      </c>
      <c r="BC28">
        <v>4</v>
      </c>
      <c r="BD28">
        <v>1</v>
      </c>
      <c r="BE28">
        <v>2</v>
      </c>
      <c r="BF28">
        <v>1</v>
      </c>
      <c r="BG28">
        <v>3</v>
      </c>
      <c r="BH28">
        <v>1</v>
      </c>
      <c r="BI28">
        <v>1</v>
      </c>
      <c r="BJ28">
        <v>1</v>
      </c>
      <c r="BK28">
        <v>3</v>
      </c>
      <c r="BL28">
        <v>3</v>
      </c>
      <c r="BM28">
        <v>1</v>
      </c>
      <c r="BN28">
        <v>4</v>
      </c>
      <c r="BO28">
        <v>1</v>
      </c>
      <c r="BP28">
        <v>4</v>
      </c>
      <c r="BQ28">
        <v>2</v>
      </c>
      <c r="BR28">
        <v>4</v>
      </c>
      <c r="BS28">
        <v>5</v>
      </c>
      <c r="BT28">
        <v>1</v>
      </c>
      <c r="BU28">
        <v>3</v>
      </c>
      <c r="BV28">
        <v>1</v>
      </c>
      <c r="BW28">
        <v>1</v>
      </c>
      <c r="BX28">
        <v>5</v>
      </c>
      <c r="BY28">
        <v>0</v>
      </c>
      <c r="BZ28">
        <v>61</v>
      </c>
      <c r="CA28">
        <v>3</v>
      </c>
      <c r="CB28">
        <v>1</v>
      </c>
      <c r="CC28">
        <v>2</v>
      </c>
      <c r="CD28">
        <v>1</v>
      </c>
      <c r="CE28">
        <v>4</v>
      </c>
      <c r="CF28">
        <v>1</v>
      </c>
      <c r="CG28">
        <v>1</v>
      </c>
      <c r="CH28">
        <v>1</v>
      </c>
      <c r="CI28">
        <v>3</v>
      </c>
      <c r="CJ28">
        <v>4</v>
      </c>
      <c r="CK28">
        <v>1</v>
      </c>
      <c r="CL28">
        <v>4</v>
      </c>
      <c r="CM28">
        <v>1</v>
      </c>
      <c r="CN28">
        <v>3</v>
      </c>
      <c r="CO28">
        <v>1</v>
      </c>
      <c r="CP28">
        <v>4</v>
      </c>
      <c r="CQ28">
        <v>4</v>
      </c>
      <c r="CR28">
        <v>1</v>
      </c>
      <c r="CS28">
        <v>3</v>
      </c>
      <c r="CT28">
        <v>1</v>
      </c>
      <c r="CU28">
        <v>1</v>
      </c>
      <c r="CV28">
        <v>0</v>
      </c>
      <c r="CW28">
        <v>0</v>
      </c>
      <c r="CX28">
        <v>91</v>
      </c>
      <c r="CY28">
        <v>2</v>
      </c>
      <c r="CZ28">
        <v>1</v>
      </c>
      <c r="DA28">
        <v>4</v>
      </c>
      <c r="DB28">
        <v>1</v>
      </c>
      <c r="DC28">
        <v>3</v>
      </c>
      <c r="DD28">
        <v>1</v>
      </c>
      <c r="DE28">
        <v>1</v>
      </c>
      <c r="DF28">
        <v>1</v>
      </c>
      <c r="DG28">
        <v>2</v>
      </c>
      <c r="DH28">
        <v>3</v>
      </c>
      <c r="DI28">
        <v>1</v>
      </c>
      <c r="DJ28">
        <v>3</v>
      </c>
      <c r="DK28">
        <v>1</v>
      </c>
      <c r="DL28">
        <v>2</v>
      </c>
      <c r="DM28">
        <v>1</v>
      </c>
      <c r="DN28">
        <v>3</v>
      </c>
      <c r="DO28">
        <v>3</v>
      </c>
      <c r="DP28">
        <v>1</v>
      </c>
      <c r="DQ28">
        <v>3</v>
      </c>
      <c r="DR28">
        <v>1</v>
      </c>
      <c r="DS28">
        <v>0</v>
      </c>
      <c r="DT28">
        <v>0</v>
      </c>
      <c r="DU28">
        <v>0</v>
      </c>
      <c r="DV28">
        <v>93</v>
      </c>
      <c r="DW28">
        <v>3</v>
      </c>
      <c r="DX28">
        <v>1</v>
      </c>
      <c r="DY28">
        <v>3</v>
      </c>
      <c r="DZ28">
        <v>1</v>
      </c>
      <c r="EA28">
        <v>4</v>
      </c>
      <c r="EB28">
        <v>1</v>
      </c>
      <c r="EC28">
        <v>1</v>
      </c>
      <c r="ED28">
        <v>1</v>
      </c>
      <c r="EE28">
        <v>3</v>
      </c>
      <c r="EF28">
        <v>4</v>
      </c>
      <c r="EG28">
        <v>1</v>
      </c>
      <c r="EH28">
        <v>3</v>
      </c>
      <c r="EI28">
        <v>1</v>
      </c>
      <c r="EJ28">
        <v>3</v>
      </c>
      <c r="EK28">
        <v>1</v>
      </c>
      <c r="EL28">
        <v>4</v>
      </c>
      <c r="EM28">
        <v>3</v>
      </c>
      <c r="EN28">
        <v>1</v>
      </c>
      <c r="EO28">
        <v>3</v>
      </c>
      <c r="EP28">
        <v>1</v>
      </c>
      <c r="EQ28">
        <v>0</v>
      </c>
      <c r="ER28">
        <v>0</v>
      </c>
      <c r="ES28">
        <v>0</v>
      </c>
      <c r="ET28">
        <v>93</v>
      </c>
      <c r="EU28">
        <v>3</v>
      </c>
      <c r="EV28">
        <v>1</v>
      </c>
      <c r="EW28">
        <v>2</v>
      </c>
      <c r="EX28">
        <v>3</v>
      </c>
      <c r="EY28">
        <v>4</v>
      </c>
      <c r="EZ28">
        <v>5</v>
      </c>
      <c r="FA28">
        <v>4</v>
      </c>
      <c r="FB28">
        <v>5</v>
      </c>
      <c r="FC28">
        <v>4</v>
      </c>
      <c r="FD28">
        <v>3</v>
      </c>
      <c r="FE28">
        <v>4</v>
      </c>
      <c r="FF28">
        <v>3</v>
      </c>
      <c r="FG28">
        <v>3</v>
      </c>
      <c r="FH28">
        <v>2</v>
      </c>
      <c r="FI28">
        <v>1</v>
      </c>
      <c r="FJ28">
        <v>1</v>
      </c>
      <c r="FK28">
        <v>5</v>
      </c>
      <c r="FL28">
        <v>5</v>
      </c>
      <c r="FM28">
        <v>1</v>
      </c>
      <c r="FN28">
        <v>2</v>
      </c>
      <c r="FO28">
        <v>4</v>
      </c>
      <c r="FP28">
        <v>2</v>
      </c>
      <c r="FQ28">
        <v>2</v>
      </c>
      <c r="FR28">
        <v>1</v>
      </c>
      <c r="FS28">
        <v>4</v>
      </c>
      <c r="FT28">
        <v>3</v>
      </c>
      <c r="FU28">
        <v>3</v>
      </c>
      <c r="FV28">
        <v>5</v>
      </c>
      <c r="FW28">
        <v>2</v>
      </c>
      <c r="FX28">
        <v>1</v>
      </c>
      <c r="FY28">
        <v>5</v>
      </c>
      <c r="FZ28">
        <v>5</v>
      </c>
      <c r="GA28">
        <v>4</v>
      </c>
      <c r="GB28">
        <v>3</v>
      </c>
      <c r="GC28">
        <v>4</v>
      </c>
      <c r="GD28">
        <v>3</v>
      </c>
      <c r="GE28">
        <v>3</v>
      </c>
      <c r="GF28">
        <v>0</v>
      </c>
      <c r="GG28">
        <v>31</v>
      </c>
      <c r="GH28" t="s">
        <v>197</v>
      </c>
      <c r="GI28">
        <v>0</v>
      </c>
      <c r="GJ28" s="2">
        <v>0.3125</v>
      </c>
      <c r="GK28">
        <v>90</v>
      </c>
      <c r="GL28">
        <v>106</v>
      </c>
      <c r="GM28">
        <f>VLOOKUP(A28,Saliva_Sample_Encoding!A:AD, 17)</f>
        <v>56.433671736879738</v>
      </c>
      <c r="GN28">
        <f>VLOOKUP(A28,Saliva_Sample_Encoding!A:AD, 18)</f>
        <v>2.25</v>
      </c>
      <c r="GO28">
        <f>VLOOKUP(A28,Saliva_Sample_Encoding!A:AD, 19)</f>
        <v>61.050972151715342</v>
      </c>
      <c r="GP28">
        <f>VLOOKUP(A28,Saliva_Sample_Encoding!A:AD, 20)</f>
        <v>2.08</v>
      </c>
      <c r="GQ28">
        <f>VLOOKUP(A28,Saliva_Sample_Encoding!A:AD, 21)</f>
        <v>164.68371479580361</v>
      </c>
      <c r="GR28">
        <f>VLOOKUP(A28,Saliva_Sample_Encoding!A:AD, 22)</f>
        <v>3.33</v>
      </c>
      <c r="GS28">
        <f>VLOOKUP(A28,Saliva_Sample_Encoding!A:AD, 23)</f>
        <v>92.346008296712284</v>
      </c>
      <c r="GT28">
        <f>VLOOKUP(A28,Saliva_Sample_Encoding!A:AD, 24)</f>
        <v>7.7</v>
      </c>
      <c r="GU28">
        <f>VLOOKUP(A28,Saliva_Sample_Encoding!A:AD, 25)</f>
        <v>40.016603595241989</v>
      </c>
      <c r="GV28">
        <f>VLOOKUP(A28,Saliva_Sample_Encoding!A:AD, 26)</f>
        <v>8.6300000000000008</v>
      </c>
      <c r="GW28">
        <f>VLOOKUP(A28,Saliva_Sample_Encoding!A:AD, 27)</f>
        <v>28.216835868439865</v>
      </c>
      <c r="GX28">
        <f>VLOOKUP(A28,Saliva_Sample_Encoding!A:AD, 28)</f>
        <v>3.64</v>
      </c>
      <c r="GY28">
        <f>VLOOKUP(A28,Saliva_Sample_Encoding!A:AD, 29)</f>
        <v>29.555936006718401</v>
      </c>
      <c r="GZ28">
        <f>VLOOKUP(A28,Saliva_Sample_Encoding!A:AD, 30)</f>
        <v>3.05</v>
      </c>
    </row>
    <row r="29" spans="1:208" x14ac:dyDescent="0.2">
      <c r="A29">
        <v>133</v>
      </c>
      <c r="B29" s="1">
        <v>43897</v>
      </c>
      <c r="C29" t="s">
        <v>198</v>
      </c>
      <c r="D29" t="s">
        <v>194</v>
      </c>
      <c r="E29" t="s">
        <v>195</v>
      </c>
      <c r="F29" t="s">
        <v>207</v>
      </c>
      <c r="G29">
        <v>3</v>
      </c>
      <c r="H29">
        <v>2</v>
      </c>
      <c r="I29">
        <v>1</v>
      </c>
      <c r="J29">
        <v>1</v>
      </c>
      <c r="K29">
        <v>1</v>
      </c>
      <c r="L29">
        <v>1</v>
      </c>
      <c r="M29">
        <v>1</v>
      </c>
      <c r="N29">
        <v>1</v>
      </c>
      <c r="O29">
        <v>1</v>
      </c>
      <c r="P29">
        <v>1</v>
      </c>
      <c r="Q29">
        <v>1</v>
      </c>
      <c r="R29">
        <v>3</v>
      </c>
      <c r="S29">
        <v>1</v>
      </c>
      <c r="T29">
        <v>2</v>
      </c>
      <c r="U29">
        <v>1</v>
      </c>
      <c r="V29">
        <v>2</v>
      </c>
      <c r="W29">
        <v>4</v>
      </c>
      <c r="X29">
        <v>1</v>
      </c>
      <c r="Y29">
        <v>2</v>
      </c>
      <c r="Z29">
        <v>1</v>
      </c>
      <c r="AA29">
        <v>56</v>
      </c>
      <c r="AB29">
        <v>30</v>
      </c>
      <c r="AC29">
        <v>2</v>
      </c>
      <c r="AD29">
        <v>41</v>
      </c>
      <c r="AE29">
        <v>2</v>
      </c>
      <c r="AF29">
        <v>1</v>
      </c>
      <c r="AG29">
        <v>1</v>
      </c>
      <c r="AH29">
        <v>1</v>
      </c>
      <c r="AI29">
        <v>1</v>
      </c>
      <c r="AJ29">
        <v>1</v>
      </c>
      <c r="AK29">
        <v>1</v>
      </c>
      <c r="AL29">
        <v>1</v>
      </c>
      <c r="AM29">
        <v>1</v>
      </c>
      <c r="AN29">
        <v>1</v>
      </c>
      <c r="AO29">
        <v>2</v>
      </c>
      <c r="AP29">
        <v>3</v>
      </c>
      <c r="AQ29">
        <v>2</v>
      </c>
      <c r="AR29">
        <v>2</v>
      </c>
      <c r="AS29">
        <v>1</v>
      </c>
      <c r="AT29">
        <v>1</v>
      </c>
      <c r="AU29">
        <v>3</v>
      </c>
      <c r="AV29">
        <v>1</v>
      </c>
      <c r="AW29">
        <v>1</v>
      </c>
      <c r="AX29">
        <v>1</v>
      </c>
      <c r="AY29">
        <v>55</v>
      </c>
      <c r="AZ29">
        <v>5</v>
      </c>
      <c r="BA29">
        <v>6</v>
      </c>
      <c r="BB29">
        <v>34</v>
      </c>
      <c r="BC29">
        <v>2</v>
      </c>
      <c r="BD29">
        <v>1</v>
      </c>
      <c r="BE29">
        <v>1</v>
      </c>
      <c r="BF29">
        <v>1</v>
      </c>
      <c r="BG29">
        <v>1</v>
      </c>
      <c r="BH29">
        <v>1</v>
      </c>
      <c r="BI29">
        <v>1</v>
      </c>
      <c r="BJ29">
        <v>1</v>
      </c>
      <c r="BK29">
        <v>1</v>
      </c>
      <c r="BL29">
        <v>1</v>
      </c>
      <c r="BM29">
        <v>1</v>
      </c>
      <c r="BN29">
        <v>3</v>
      </c>
      <c r="BO29">
        <v>1</v>
      </c>
      <c r="BP29">
        <v>2</v>
      </c>
      <c r="BQ29">
        <v>1</v>
      </c>
      <c r="BR29">
        <v>1</v>
      </c>
      <c r="BS29">
        <v>3</v>
      </c>
      <c r="BT29">
        <v>1</v>
      </c>
      <c r="BU29">
        <v>1</v>
      </c>
      <c r="BV29">
        <v>1</v>
      </c>
      <c r="BW29">
        <v>50</v>
      </c>
      <c r="BX29">
        <v>0</v>
      </c>
      <c r="BY29">
        <v>0</v>
      </c>
      <c r="BZ29">
        <v>49</v>
      </c>
      <c r="CA29">
        <v>1</v>
      </c>
      <c r="CB29">
        <v>1</v>
      </c>
      <c r="CC29">
        <v>1</v>
      </c>
      <c r="CD29">
        <v>1</v>
      </c>
      <c r="CE29">
        <v>1</v>
      </c>
      <c r="CF29">
        <v>1</v>
      </c>
      <c r="CG29">
        <v>1</v>
      </c>
      <c r="CH29">
        <v>1</v>
      </c>
      <c r="CI29">
        <v>1</v>
      </c>
      <c r="CJ29">
        <v>1</v>
      </c>
      <c r="CK29">
        <v>1</v>
      </c>
      <c r="CL29">
        <v>3</v>
      </c>
      <c r="CM29">
        <v>1</v>
      </c>
      <c r="CN29">
        <v>1</v>
      </c>
      <c r="CO29">
        <v>1</v>
      </c>
      <c r="CP29">
        <v>1</v>
      </c>
      <c r="CQ29">
        <v>3</v>
      </c>
      <c r="CR29">
        <v>1</v>
      </c>
      <c r="CS29">
        <v>1</v>
      </c>
      <c r="CT29">
        <v>1</v>
      </c>
      <c r="CU29">
        <v>49</v>
      </c>
      <c r="CV29">
        <v>0</v>
      </c>
      <c r="CW29">
        <v>0</v>
      </c>
      <c r="CX29">
        <v>43</v>
      </c>
      <c r="CY29">
        <v>2</v>
      </c>
      <c r="CZ29">
        <v>1</v>
      </c>
      <c r="DA29">
        <v>1</v>
      </c>
      <c r="DB29">
        <v>1</v>
      </c>
      <c r="DC29">
        <v>1</v>
      </c>
      <c r="DD29">
        <v>1</v>
      </c>
      <c r="DE29">
        <v>1</v>
      </c>
      <c r="DF29">
        <v>1</v>
      </c>
      <c r="DG29">
        <v>1</v>
      </c>
      <c r="DH29">
        <v>1</v>
      </c>
      <c r="DI29">
        <v>1</v>
      </c>
      <c r="DJ29">
        <v>3</v>
      </c>
      <c r="DK29">
        <v>1</v>
      </c>
      <c r="DL29">
        <v>1</v>
      </c>
      <c r="DM29">
        <v>1</v>
      </c>
      <c r="DN29">
        <v>1</v>
      </c>
      <c r="DO29">
        <v>3</v>
      </c>
      <c r="DP29">
        <v>1</v>
      </c>
      <c r="DQ29">
        <v>1</v>
      </c>
      <c r="DR29">
        <v>1</v>
      </c>
      <c r="DS29">
        <v>33</v>
      </c>
      <c r="DT29">
        <v>0</v>
      </c>
      <c r="DU29">
        <v>0</v>
      </c>
      <c r="DV29">
        <v>44</v>
      </c>
      <c r="DW29">
        <v>1</v>
      </c>
      <c r="DX29">
        <v>1</v>
      </c>
      <c r="DY29">
        <v>1</v>
      </c>
      <c r="DZ29">
        <v>1</v>
      </c>
      <c r="EA29">
        <v>1</v>
      </c>
      <c r="EB29">
        <v>1</v>
      </c>
      <c r="EC29">
        <v>1</v>
      </c>
      <c r="ED29">
        <v>1</v>
      </c>
      <c r="EE29">
        <v>1</v>
      </c>
      <c r="EF29">
        <v>1</v>
      </c>
      <c r="EG29">
        <v>1</v>
      </c>
      <c r="EH29">
        <v>3</v>
      </c>
      <c r="EI29">
        <v>1</v>
      </c>
      <c r="EJ29">
        <v>1</v>
      </c>
      <c r="EK29">
        <v>1</v>
      </c>
      <c r="EL29">
        <v>1</v>
      </c>
      <c r="EM29">
        <v>3</v>
      </c>
      <c r="EN29">
        <v>1</v>
      </c>
      <c r="EO29">
        <v>1</v>
      </c>
      <c r="EP29">
        <v>1</v>
      </c>
      <c r="EQ29">
        <v>47</v>
      </c>
      <c r="ER29">
        <v>0</v>
      </c>
      <c r="ES29">
        <v>0</v>
      </c>
      <c r="ET29">
        <v>44</v>
      </c>
      <c r="EU29">
        <v>3</v>
      </c>
      <c r="EV29">
        <v>1</v>
      </c>
      <c r="EW29">
        <v>2</v>
      </c>
      <c r="EX29">
        <v>3</v>
      </c>
      <c r="EY29">
        <v>4</v>
      </c>
      <c r="EZ29">
        <v>5</v>
      </c>
      <c r="FA29">
        <v>4</v>
      </c>
      <c r="FB29">
        <v>5</v>
      </c>
      <c r="FC29">
        <v>4</v>
      </c>
      <c r="FD29">
        <v>3</v>
      </c>
      <c r="FE29">
        <v>4</v>
      </c>
      <c r="FF29">
        <v>3</v>
      </c>
      <c r="FG29">
        <v>3</v>
      </c>
      <c r="FH29">
        <v>2</v>
      </c>
      <c r="FI29">
        <v>1</v>
      </c>
      <c r="FJ29">
        <v>3</v>
      </c>
      <c r="FK29">
        <v>5</v>
      </c>
      <c r="FL29">
        <v>2</v>
      </c>
      <c r="FM29">
        <v>1</v>
      </c>
      <c r="FN29">
        <v>2</v>
      </c>
      <c r="FO29">
        <v>4</v>
      </c>
      <c r="FP29">
        <v>2</v>
      </c>
      <c r="FQ29">
        <v>2</v>
      </c>
      <c r="FR29">
        <v>1</v>
      </c>
      <c r="FS29">
        <v>4</v>
      </c>
      <c r="FT29">
        <v>3</v>
      </c>
      <c r="FU29">
        <v>3</v>
      </c>
      <c r="FV29">
        <v>5</v>
      </c>
      <c r="FW29">
        <v>5</v>
      </c>
      <c r="FX29">
        <v>1</v>
      </c>
      <c r="FY29">
        <v>3</v>
      </c>
      <c r="FZ29">
        <v>5</v>
      </c>
      <c r="GA29">
        <v>4</v>
      </c>
      <c r="GB29">
        <v>5</v>
      </c>
      <c r="GC29">
        <v>2</v>
      </c>
      <c r="GD29">
        <v>3</v>
      </c>
      <c r="GE29">
        <v>4</v>
      </c>
      <c r="GF29">
        <v>0</v>
      </c>
      <c r="GG29">
        <v>21</v>
      </c>
      <c r="GH29" t="s">
        <v>206</v>
      </c>
      <c r="GI29">
        <v>1</v>
      </c>
      <c r="GJ29" s="2">
        <v>0.30555555555555552</v>
      </c>
      <c r="GK29">
        <v>83</v>
      </c>
      <c r="GL29">
        <v>85</v>
      </c>
      <c r="GM29">
        <f>VLOOKUP(A29,Saliva_Sample_Encoding!A:AD, 17)</f>
        <v>130.18942520117798</v>
      </c>
      <c r="GN29">
        <f>VLOOKUP(A29,Saliva_Sample_Encoding!A:AD, 18)</f>
        <v>4.6100000000000003</v>
      </c>
      <c r="GO29" t="str">
        <f>VLOOKUP(A29,Saliva_Sample_Encoding!A:AD, 19)</f>
        <v>NA</v>
      </c>
      <c r="GP29">
        <f>VLOOKUP(A29,Saliva_Sample_Encoding!A:AD, 20)</f>
        <v>5</v>
      </c>
      <c r="GQ29">
        <f>VLOOKUP(A29,Saliva_Sample_Encoding!A:AD, 21)</f>
        <v>150.79748189576958</v>
      </c>
      <c r="GR29">
        <f>VLOOKUP(A29,Saliva_Sample_Encoding!A:AD, 22)</f>
        <v>3.01</v>
      </c>
      <c r="GS29" t="str">
        <f>VLOOKUP(A29,Saliva_Sample_Encoding!A:AD, 23)</f>
        <v>NA</v>
      </c>
      <c r="GT29">
        <f>VLOOKUP(A29,Saliva_Sample_Encoding!A:AD, 24)</f>
        <v>2.4900000000000002</v>
      </c>
      <c r="GU29">
        <f>VLOOKUP(A29,Saliva_Sample_Encoding!A:AD, 25)</f>
        <v>159.8644190983633</v>
      </c>
      <c r="GV29">
        <f>VLOOKUP(A29,Saliva_Sample_Encoding!A:AD, 26)</f>
        <v>2.4900000000000002</v>
      </c>
      <c r="GW29">
        <f>VLOOKUP(A29,Saliva_Sample_Encoding!A:AD, 27)</f>
        <v>122.64225584561004</v>
      </c>
      <c r="GX29">
        <f>VLOOKUP(A29,Saliva_Sample_Encoding!A:AD, 28)</f>
        <v>1.06</v>
      </c>
      <c r="GY29">
        <f>VLOOKUP(A29,Saliva_Sample_Encoding!A:AD, 29)</f>
        <v>105.46279588280085</v>
      </c>
      <c r="GZ29">
        <f>VLOOKUP(A29,Saliva_Sample_Encoding!A:AD, 30)</f>
        <v>1.03</v>
      </c>
    </row>
    <row r="30" spans="1:208" x14ac:dyDescent="0.2">
      <c r="A30">
        <v>134</v>
      </c>
      <c r="B30" s="1">
        <v>43874</v>
      </c>
      <c r="C30" t="s">
        <v>193</v>
      </c>
      <c r="D30" t="s">
        <v>199</v>
      </c>
      <c r="E30" t="s">
        <v>201</v>
      </c>
      <c r="F30" t="s">
        <v>200</v>
      </c>
      <c r="G30">
        <v>4</v>
      </c>
      <c r="H30">
        <v>1</v>
      </c>
      <c r="I30">
        <v>1</v>
      </c>
      <c r="J30">
        <v>1</v>
      </c>
      <c r="K30">
        <v>3</v>
      </c>
      <c r="L30">
        <v>1</v>
      </c>
      <c r="M30">
        <v>1</v>
      </c>
      <c r="N30">
        <v>1</v>
      </c>
      <c r="O30">
        <v>2</v>
      </c>
      <c r="P30">
        <v>2</v>
      </c>
      <c r="Q30">
        <v>1</v>
      </c>
      <c r="R30">
        <v>3</v>
      </c>
      <c r="S30">
        <v>1</v>
      </c>
      <c r="T30">
        <v>2</v>
      </c>
      <c r="U30">
        <v>1</v>
      </c>
      <c r="V30">
        <v>4</v>
      </c>
      <c r="W30">
        <v>3</v>
      </c>
      <c r="X30">
        <v>1</v>
      </c>
      <c r="Y30">
        <v>3</v>
      </c>
      <c r="Z30">
        <v>1</v>
      </c>
      <c r="AA30">
        <v>8</v>
      </c>
      <c r="AB30">
        <v>3</v>
      </c>
      <c r="AC30">
        <v>2</v>
      </c>
      <c r="AD30">
        <v>85</v>
      </c>
      <c r="AE30">
        <v>4</v>
      </c>
      <c r="AF30">
        <v>1</v>
      </c>
      <c r="AG30">
        <v>3</v>
      </c>
      <c r="AH30">
        <v>1</v>
      </c>
      <c r="AI30">
        <v>3</v>
      </c>
      <c r="AJ30">
        <v>1</v>
      </c>
      <c r="AK30">
        <v>2</v>
      </c>
      <c r="AL30">
        <v>1</v>
      </c>
      <c r="AM30">
        <v>3</v>
      </c>
      <c r="AN30">
        <v>2</v>
      </c>
      <c r="AO30">
        <v>1</v>
      </c>
      <c r="AP30">
        <v>3</v>
      </c>
      <c r="AQ30">
        <v>2</v>
      </c>
      <c r="AR30">
        <v>4</v>
      </c>
      <c r="AS30">
        <v>4</v>
      </c>
      <c r="AT30">
        <v>4</v>
      </c>
      <c r="AU30">
        <v>3</v>
      </c>
      <c r="AV30">
        <v>2</v>
      </c>
      <c r="AW30">
        <v>4</v>
      </c>
      <c r="AX30">
        <v>3</v>
      </c>
      <c r="AY30">
        <v>71</v>
      </c>
      <c r="AZ30">
        <v>25</v>
      </c>
      <c r="BA30">
        <v>26</v>
      </c>
      <c r="BB30">
        <v>35</v>
      </c>
      <c r="BC30">
        <v>3</v>
      </c>
      <c r="BD30">
        <v>1</v>
      </c>
      <c r="BE30">
        <v>2</v>
      </c>
      <c r="BF30">
        <v>1</v>
      </c>
      <c r="BG30">
        <v>3</v>
      </c>
      <c r="BH30">
        <v>1</v>
      </c>
      <c r="BI30">
        <v>1</v>
      </c>
      <c r="BJ30">
        <v>1</v>
      </c>
      <c r="BK30">
        <v>1</v>
      </c>
      <c r="BL30">
        <v>1</v>
      </c>
      <c r="BM30">
        <v>1</v>
      </c>
      <c r="BN30">
        <v>3</v>
      </c>
      <c r="BO30">
        <v>1</v>
      </c>
      <c r="BP30">
        <v>4</v>
      </c>
      <c r="BQ30">
        <v>2</v>
      </c>
      <c r="BR30">
        <v>4</v>
      </c>
      <c r="BS30">
        <v>4</v>
      </c>
      <c r="BT30">
        <v>1</v>
      </c>
      <c r="BU30">
        <v>4</v>
      </c>
      <c r="BV30">
        <v>1</v>
      </c>
      <c r="BW30">
        <v>33</v>
      </c>
      <c r="BX30">
        <v>10</v>
      </c>
      <c r="BY30">
        <v>3</v>
      </c>
      <c r="BZ30">
        <v>69</v>
      </c>
      <c r="CA30">
        <v>2</v>
      </c>
      <c r="CB30">
        <v>1</v>
      </c>
      <c r="CC30">
        <v>2</v>
      </c>
      <c r="CD30">
        <v>1</v>
      </c>
      <c r="CE30">
        <v>3</v>
      </c>
      <c r="CF30">
        <v>1</v>
      </c>
      <c r="CG30">
        <v>1</v>
      </c>
      <c r="CH30">
        <v>1</v>
      </c>
      <c r="CI30">
        <v>2</v>
      </c>
      <c r="CJ30">
        <v>2</v>
      </c>
      <c r="CK30">
        <v>1</v>
      </c>
      <c r="CL30">
        <v>3</v>
      </c>
      <c r="CM30">
        <v>1</v>
      </c>
      <c r="CN30">
        <v>3</v>
      </c>
      <c r="CO30">
        <v>1</v>
      </c>
      <c r="CP30">
        <v>3</v>
      </c>
      <c r="CQ30">
        <v>4</v>
      </c>
      <c r="CR30">
        <v>1</v>
      </c>
      <c r="CS30">
        <v>4</v>
      </c>
      <c r="CT30">
        <v>1</v>
      </c>
      <c r="CU30">
        <v>7</v>
      </c>
      <c r="CV30">
        <v>6</v>
      </c>
      <c r="CW30">
        <v>2</v>
      </c>
      <c r="CX30">
        <v>68</v>
      </c>
      <c r="CY30">
        <v>4</v>
      </c>
      <c r="CZ30">
        <v>1</v>
      </c>
      <c r="DA30">
        <v>3</v>
      </c>
      <c r="DB30">
        <v>1</v>
      </c>
      <c r="DC30">
        <v>2</v>
      </c>
      <c r="DD30">
        <v>1</v>
      </c>
      <c r="DE30">
        <v>1</v>
      </c>
      <c r="DF30">
        <v>1</v>
      </c>
      <c r="DG30">
        <v>3</v>
      </c>
      <c r="DH30">
        <v>2</v>
      </c>
      <c r="DI30">
        <v>1</v>
      </c>
      <c r="DJ30">
        <v>4</v>
      </c>
      <c r="DK30">
        <v>1</v>
      </c>
      <c r="DL30">
        <v>4</v>
      </c>
      <c r="DM30">
        <v>1</v>
      </c>
      <c r="DN30">
        <v>3</v>
      </c>
      <c r="DO30">
        <v>4</v>
      </c>
      <c r="DP30">
        <v>1</v>
      </c>
      <c r="DQ30">
        <v>3</v>
      </c>
      <c r="DR30">
        <v>1</v>
      </c>
      <c r="DS30">
        <v>4</v>
      </c>
      <c r="DT30">
        <v>3</v>
      </c>
      <c r="DU30">
        <v>4</v>
      </c>
      <c r="DV30">
        <v>81</v>
      </c>
      <c r="DW30">
        <v>3</v>
      </c>
      <c r="DX30">
        <v>1</v>
      </c>
      <c r="DY30">
        <v>1</v>
      </c>
      <c r="DZ30">
        <v>1</v>
      </c>
      <c r="EA30">
        <v>2</v>
      </c>
      <c r="EB30">
        <v>1</v>
      </c>
      <c r="EC30">
        <v>1</v>
      </c>
      <c r="ED30">
        <v>1</v>
      </c>
      <c r="EE30">
        <v>2</v>
      </c>
      <c r="EF30">
        <v>1</v>
      </c>
      <c r="EG30">
        <v>1</v>
      </c>
      <c r="EH30">
        <v>4</v>
      </c>
      <c r="EI30">
        <v>1</v>
      </c>
      <c r="EJ30">
        <v>3</v>
      </c>
      <c r="EK30">
        <v>1</v>
      </c>
      <c r="EL30">
        <v>3</v>
      </c>
      <c r="EM30">
        <v>4</v>
      </c>
      <c r="EN30">
        <v>1</v>
      </c>
      <c r="EO30">
        <v>2</v>
      </c>
      <c r="EP30">
        <v>1</v>
      </c>
      <c r="EQ30">
        <v>4</v>
      </c>
      <c r="ER30">
        <v>4</v>
      </c>
      <c r="ES30">
        <v>5</v>
      </c>
      <c r="ET30">
        <v>81</v>
      </c>
      <c r="EU30">
        <v>3</v>
      </c>
      <c r="EV30">
        <v>1</v>
      </c>
      <c r="EW30">
        <v>2</v>
      </c>
      <c r="EX30">
        <v>3</v>
      </c>
      <c r="EY30">
        <v>4</v>
      </c>
      <c r="EZ30">
        <v>5</v>
      </c>
      <c r="FA30">
        <v>4</v>
      </c>
      <c r="FB30">
        <v>5</v>
      </c>
      <c r="FC30">
        <v>4</v>
      </c>
      <c r="FD30">
        <v>3</v>
      </c>
      <c r="FE30">
        <v>4</v>
      </c>
      <c r="FF30">
        <v>3</v>
      </c>
      <c r="FG30">
        <v>3</v>
      </c>
      <c r="FH30">
        <v>2</v>
      </c>
      <c r="FI30">
        <v>1</v>
      </c>
      <c r="FJ30">
        <v>1</v>
      </c>
      <c r="FK30">
        <v>5</v>
      </c>
      <c r="FL30">
        <v>5</v>
      </c>
      <c r="FM30">
        <v>1</v>
      </c>
      <c r="FN30">
        <v>2</v>
      </c>
      <c r="FO30">
        <v>2</v>
      </c>
      <c r="FP30">
        <v>2</v>
      </c>
      <c r="FQ30">
        <v>2</v>
      </c>
      <c r="FR30">
        <v>1</v>
      </c>
      <c r="FS30">
        <v>4</v>
      </c>
      <c r="FT30">
        <v>2</v>
      </c>
      <c r="FU30">
        <v>3</v>
      </c>
      <c r="FV30">
        <v>5</v>
      </c>
      <c r="FW30">
        <v>5</v>
      </c>
      <c r="FX30">
        <v>4</v>
      </c>
      <c r="FY30">
        <v>1</v>
      </c>
      <c r="FZ30">
        <v>2</v>
      </c>
      <c r="GA30">
        <v>4</v>
      </c>
      <c r="GB30">
        <v>3</v>
      </c>
      <c r="GC30">
        <v>1</v>
      </c>
      <c r="GD30">
        <v>1</v>
      </c>
      <c r="GE30">
        <v>4</v>
      </c>
      <c r="GF30">
        <v>0</v>
      </c>
      <c r="GG30">
        <v>34</v>
      </c>
      <c r="GH30" t="s">
        <v>197</v>
      </c>
      <c r="GI30">
        <v>0</v>
      </c>
      <c r="GJ30" s="2">
        <v>0.39583333333333331</v>
      </c>
      <c r="GK30">
        <v>66</v>
      </c>
      <c r="GL30">
        <v>74</v>
      </c>
      <c r="GM30">
        <f>VLOOKUP(A30,Saliva_Sample_Encoding!A:AD, 17)</f>
        <v>239.58658819202583</v>
      </c>
      <c r="GN30">
        <f>VLOOKUP(A30,Saliva_Sample_Encoding!A:AD, 18)</f>
        <v>8.92</v>
      </c>
      <c r="GO30">
        <f>VLOOKUP(A30,Saliva_Sample_Encoding!A:AD, 19)</f>
        <v>158.52731424268944</v>
      </c>
      <c r="GP30">
        <f>VLOOKUP(A30,Saliva_Sample_Encoding!A:AD, 20)</f>
        <v>6.45</v>
      </c>
      <c r="GQ30">
        <f>VLOOKUP(A30,Saliva_Sample_Encoding!A:AD, 21)</f>
        <v>575.62345171617324</v>
      </c>
      <c r="GR30">
        <f>VLOOKUP(A30,Saliva_Sample_Encoding!A:AD, 22)</f>
        <v>3.92</v>
      </c>
      <c r="GS30">
        <f>VLOOKUP(A30,Saliva_Sample_Encoding!A:AD, 23)</f>
        <v>524.8331471529815</v>
      </c>
      <c r="GT30">
        <f>VLOOKUP(A30,Saliva_Sample_Encoding!A:AD, 24)</f>
        <v>8.81</v>
      </c>
      <c r="GU30">
        <f>VLOOKUP(A30,Saliva_Sample_Encoding!A:AD, 25)</f>
        <v>407.34850326438647</v>
      </c>
      <c r="GV30">
        <f>VLOOKUP(A30,Saliva_Sample_Encoding!A:AD, 26)</f>
        <v>7.35</v>
      </c>
      <c r="GW30">
        <f>VLOOKUP(A30,Saliva_Sample_Encoding!A:AD, 27)</f>
        <v>202.64818487334085</v>
      </c>
      <c r="GX30">
        <f>VLOOKUP(A30,Saliva_Sample_Encoding!A:AD, 28)</f>
        <v>2.44</v>
      </c>
      <c r="GY30">
        <f>VLOOKUP(A30,Saliva_Sample_Encoding!A:AD, 29)</f>
        <v>187.77021686998168</v>
      </c>
      <c r="GZ30">
        <f>VLOOKUP(A30,Saliva_Sample_Encoding!A:AD, 30)</f>
        <v>2.25</v>
      </c>
    </row>
    <row r="31" spans="1:208" x14ac:dyDescent="0.2">
      <c r="A31">
        <v>135</v>
      </c>
      <c r="B31" s="1">
        <v>43875</v>
      </c>
      <c r="C31" t="s">
        <v>193</v>
      </c>
      <c r="D31" t="s">
        <v>194</v>
      </c>
      <c r="E31" t="s">
        <v>218</v>
      </c>
      <c r="F31" t="s">
        <v>205</v>
      </c>
      <c r="G31">
        <v>3</v>
      </c>
      <c r="H31">
        <v>4</v>
      </c>
      <c r="I31">
        <v>3</v>
      </c>
      <c r="J31">
        <v>1</v>
      </c>
      <c r="K31">
        <v>2</v>
      </c>
      <c r="L31">
        <v>2</v>
      </c>
      <c r="M31">
        <v>1</v>
      </c>
      <c r="N31">
        <v>1</v>
      </c>
      <c r="O31">
        <v>2</v>
      </c>
      <c r="P31">
        <v>1</v>
      </c>
      <c r="Q31">
        <v>1</v>
      </c>
      <c r="R31">
        <v>3</v>
      </c>
      <c r="S31">
        <v>1</v>
      </c>
      <c r="T31">
        <v>2</v>
      </c>
      <c r="U31">
        <v>3</v>
      </c>
      <c r="V31">
        <v>2</v>
      </c>
      <c r="W31">
        <v>5</v>
      </c>
      <c r="X31">
        <v>4</v>
      </c>
      <c r="Y31">
        <v>4</v>
      </c>
      <c r="Z31">
        <v>1</v>
      </c>
      <c r="AA31">
        <v>61</v>
      </c>
      <c r="AB31">
        <v>30</v>
      </c>
      <c r="AC31">
        <v>3</v>
      </c>
      <c r="AD31">
        <v>45</v>
      </c>
      <c r="AE31">
        <v>4</v>
      </c>
      <c r="AF31">
        <v>2</v>
      </c>
      <c r="AG31">
        <v>2</v>
      </c>
      <c r="AH31">
        <v>1</v>
      </c>
      <c r="AI31">
        <v>1</v>
      </c>
      <c r="AJ31">
        <v>1</v>
      </c>
      <c r="AK31">
        <v>2</v>
      </c>
      <c r="AL31">
        <v>1</v>
      </c>
      <c r="AM31">
        <v>1</v>
      </c>
      <c r="AN31">
        <v>1</v>
      </c>
      <c r="AO31">
        <v>2</v>
      </c>
      <c r="AP31">
        <v>5</v>
      </c>
      <c r="AQ31">
        <v>1</v>
      </c>
      <c r="AR31">
        <v>2</v>
      </c>
      <c r="AS31">
        <v>3</v>
      </c>
      <c r="AT31">
        <v>2</v>
      </c>
      <c r="AU31">
        <v>5</v>
      </c>
      <c r="AV31">
        <v>4</v>
      </c>
      <c r="AW31">
        <v>4</v>
      </c>
      <c r="AX31">
        <v>3</v>
      </c>
      <c r="AY31">
        <v>66</v>
      </c>
      <c r="AZ31">
        <v>45</v>
      </c>
      <c r="BA31">
        <v>3</v>
      </c>
      <c r="BB31">
        <v>44</v>
      </c>
      <c r="BC31">
        <v>4</v>
      </c>
      <c r="BD31">
        <v>2</v>
      </c>
      <c r="BE31">
        <v>1</v>
      </c>
      <c r="BF31">
        <v>1</v>
      </c>
      <c r="BG31">
        <v>1</v>
      </c>
      <c r="BH31">
        <v>1</v>
      </c>
      <c r="BI31">
        <v>2</v>
      </c>
      <c r="BJ31">
        <v>1</v>
      </c>
      <c r="BK31">
        <v>1</v>
      </c>
      <c r="BL31">
        <v>1</v>
      </c>
      <c r="BM31">
        <v>2</v>
      </c>
      <c r="BN31">
        <v>5</v>
      </c>
      <c r="BO31">
        <v>1</v>
      </c>
      <c r="BP31">
        <v>2</v>
      </c>
      <c r="BQ31">
        <v>3</v>
      </c>
      <c r="BR31">
        <v>2</v>
      </c>
      <c r="BS31">
        <v>5</v>
      </c>
      <c r="BT31">
        <v>4</v>
      </c>
      <c r="BU31">
        <v>4</v>
      </c>
      <c r="BV31">
        <v>3</v>
      </c>
      <c r="BW31">
        <v>76</v>
      </c>
      <c r="BX31">
        <v>59</v>
      </c>
      <c r="BY31">
        <v>5</v>
      </c>
      <c r="BZ31">
        <v>47</v>
      </c>
      <c r="CA31">
        <v>3</v>
      </c>
      <c r="CB31">
        <v>2</v>
      </c>
      <c r="CC31">
        <v>1</v>
      </c>
      <c r="CD31">
        <v>1</v>
      </c>
      <c r="CE31">
        <v>1</v>
      </c>
      <c r="CF31">
        <v>1</v>
      </c>
      <c r="CG31">
        <v>1</v>
      </c>
      <c r="CH31">
        <v>1</v>
      </c>
      <c r="CI31">
        <v>1</v>
      </c>
      <c r="CJ31">
        <v>1</v>
      </c>
      <c r="CK31">
        <v>1</v>
      </c>
      <c r="CL31">
        <v>4</v>
      </c>
      <c r="CM31">
        <v>1</v>
      </c>
      <c r="CN31">
        <v>2</v>
      </c>
      <c r="CO31">
        <v>3</v>
      </c>
      <c r="CP31">
        <v>2</v>
      </c>
      <c r="CQ31">
        <v>4</v>
      </c>
      <c r="CR31">
        <v>4</v>
      </c>
      <c r="CS31">
        <v>4</v>
      </c>
      <c r="CT31">
        <v>2</v>
      </c>
      <c r="CU31">
        <v>61</v>
      </c>
      <c r="CV31">
        <v>39</v>
      </c>
      <c r="CW31">
        <v>2</v>
      </c>
      <c r="CX31">
        <v>45</v>
      </c>
      <c r="CY31">
        <v>1</v>
      </c>
      <c r="CZ31">
        <v>2</v>
      </c>
      <c r="DA31">
        <v>1</v>
      </c>
      <c r="DB31">
        <v>2</v>
      </c>
      <c r="DC31">
        <v>1</v>
      </c>
      <c r="DD31">
        <v>1</v>
      </c>
      <c r="DE31">
        <v>1</v>
      </c>
      <c r="DF31">
        <v>2</v>
      </c>
      <c r="DG31">
        <v>1</v>
      </c>
      <c r="DH31">
        <v>1</v>
      </c>
      <c r="DI31">
        <v>3</v>
      </c>
      <c r="DJ31">
        <v>2</v>
      </c>
      <c r="DK31">
        <v>1</v>
      </c>
      <c r="DL31">
        <v>1</v>
      </c>
      <c r="DM31">
        <v>1</v>
      </c>
      <c r="DN31">
        <v>1</v>
      </c>
      <c r="DO31">
        <v>3</v>
      </c>
      <c r="DP31">
        <v>2</v>
      </c>
      <c r="DQ31">
        <v>1</v>
      </c>
      <c r="DR31">
        <v>1</v>
      </c>
      <c r="DS31">
        <v>37</v>
      </c>
      <c r="DT31">
        <v>44</v>
      </c>
      <c r="DU31">
        <v>1</v>
      </c>
      <c r="DV31">
        <v>47</v>
      </c>
      <c r="DW31">
        <v>1</v>
      </c>
      <c r="DX31">
        <v>2</v>
      </c>
      <c r="DY31">
        <v>1</v>
      </c>
      <c r="DZ31">
        <v>2</v>
      </c>
      <c r="EA31">
        <v>1</v>
      </c>
      <c r="EB31">
        <v>1</v>
      </c>
      <c r="EC31">
        <v>1</v>
      </c>
      <c r="ED31">
        <v>3</v>
      </c>
      <c r="EE31">
        <v>1</v>
      </c>
      <c r="EF31">
        <v>1</v>
      </c>
      <c r="EG31">
        <v>3</v>
      </c>
      <c r="EH31">
        <v>3</v>
      </c>
      <c r="EI31">
        <v>1</v>
      </c>
      <c r="EJ31">
        <v>2</v>
      </c>
      <c r="EK31">
        <v>2</v>
      </c>
      <c r="EL31">
        <v>1</v>
      </c>
      <c r="EM31">
        <v>3</v>
      </c>
      <c r="EN31">
        <v>2</v>
      </c>
      <c r="EO31">
        <v>2</v>
      </c>
      <c r="EP31">
        <v>1</v>
      </c>
      <c r="EQ31">
        <v>21</v>
      </c>
      <c r="ER31">
        <v>20</v>
      </c>
      <c r="ES31">
        <v>0</v>
      </c>
      <c r="ET31">
        <v>40</v>
      </c>
      <c r="EU31">
        <v>3</v>
      </c>
      <c r="EV31">
        <v>1</v>
      </c>
      <c r="EW31">
        <v>2</v>
      </c>
      <c r="EX31">
        <v>3</v>
      </c>
      <c r="EY31">
        <v>4</v>
      </c>
      <c r="EZ31">
        <v>5</v>
      </c>
      <c r="FA31">
        <v>4</v>
      </c>
      <c r="FB31">
        <v>3</v>
      </c>
      <c r="FC31">
        <v>4</v>
      </c>
      <c r="FD31">
        <v>3</v>
      </c>
      <c r="FE31">
        <v>4</v>
      </c>
      <c r="FF31">
        <v>3</v>
      </c>
      <c r="FG31">
        <v>3</v>
      </c>
      <c r="FH31">
        <v>2</v>
      </c>
      <c r="FI31">
        <v>5</v>
      </c>
      <c r="FJ31">
        <v>1</v>
      </c>
      <c r="FK31">
        <v>5</v>
      </c>
      <c r="FL31">
        <v>5</v>
      </c>
      <c r="FM31">
        <v>1</v>
      </c>
      <c r="FN31">
        <v>2</v>
      </c>
      <c r="FO31">
        <v>4</v>
      </c>
      <c r="FP31">
        <v>2</v>
      </c>
      <c r="FQ31">
        <v>2</v>
      </c>
      <c r="FR31">
        <v>2</v>
      </c>
      <c r="FS31">
        <v>4</v>
      </c>
      <c r="FT31">
        <v>3</v>
      </c>
      <c r="FU31">
        <v>3</v>
      </c>
      <c r="FV31">
        <v>5</v>
      </c>
      <c r="FW31">
        <v>5</v>
      </c>
      <c r="FX31">
        <v>2</v>
      </c>
      <c r="FY31">
        <v>1</v>
      </c>
      <c r="FZ31">
        <v>3</v>
      </c>
      <c r="GA31">
        <v>4</v>
      </c>
      <c r="GB31">
        <v>1</v>
      </c>
      <c r="GC31">
        <v>1</v>
      </c>
      <c r="GD31">
        <v>3</v>
      </c>
      <c r="GF31">
        <v>0</v>
      </c>
      <c r="GG31">
        <v>30</v>
      </c>
      <c r="GH31" t="s">
        <v>219</v>
      </c>
      <c r="GI31">
        <v>1</v>
      </c>
      <c r="GJ31" s="2">
        <v>0.26041666666666669</v>
      </c>
      <c r="GK31">
        <v>87</v>
      </c>
      <c r="GL31">
        <v>90</v>
      </c>
      <c r="GM31">
        <f>VLOOKUP(A31,Saliva_Sample_Encoding!A:AD, 17)</f>
        <v>11.286734347375946</v>
      </c>
      <c r="GN31">
        <f>VLOOKUP(A31,Saliva_Sample_Encoding!A:AD, 18)</f>
        <v>5.67</v>
      </c>
      <c r="GO31">
        <f>VLOOKUP(A31,Saliva_Sample_Encoding!A:AD, 19)</f>
        <v>16.930101521063921</v>
      </c>
      <c r="GP31">
        <f>VLOOKUP(A31,Saliva_Sample_Encoding!A:AD, 20)</f>
        <v>6.79</v>
      </c>
      <c r="GQ31">
        <f>VLOOKUP(A31,Saliva_Sample_Encoding!A:AD, 21)</f>
        <v>75.928940155074557</v>
      </c>
      <c r="GR31">
        <f>VLOOKUP(A31,Saliva_Sample_Encoding!A:AD, 22)</f>
        <v>5.27</v>
      </c>
      <c r="GS31">
        <f>VLOOKUP(A31,Saliva_Sample_Encoding!A:AD, 23)</f>
        <v>53.868504839748844</v>
      </c>
      <c r="GT31">
        <f>VLOOKUP(A31,Saliva_Sample_Encoding!A:AD, 24)</f>
        <v>9.33</v>
      </c>
      <c r="GU31">
        <f>VLOOKUP(A31,Saliva_Sample_Encoding!A:AD, 25)</f>
        <v>47.712104286634684</v>
      </c>
      <c r="GV31">
        <f>VLOOKUP(A31,Saliva_Sample_Encoding!A:AD, 26)</f>
        <v>14.26</v>
      </c>
      <c r="GW31">
        <f>VLOOKUP(A31,Saliva_Sample_Encoding!A:AD, 27)</f>
        <v>9.7476342090974111</v>
      </c>
      <c r="GX31">
        <f>VLOOKUP(A31,Saliva_Sample_Encoding!A:AD, 28)</f>
        <v>8.17</v>
      </c>
      <c r="GY31">
        <f>VLOOKUP(A31,Saliva_Sample_Encoding!A:AD, 29)</f>
        <v>13.338867865080662</v>
      </c>
      <c r="GZ31">
        <f>VLOOKUP(A31,Saliva_Sample_Encoding!A:AD, 30)</f>
        <v>6.5</v>
      </c>
    </row>
    <row r="32" spans="1:208" x14ac:dyDescent="0.2">
      <c r="A32">
        <v>136</v>
      </c>
      <c r="B32" s="1">
        <v>43875</v>
      </c>
      <c r="C32" t="s">
        <v>193</v>
      </c>
      <c r="D32" t="s">
        <v>194</v>
      </c>
      <c r="E32" t="s">
        <v>195</v>
      </c>
      <c r="F32" t="s">
        <v>205</v>
      </c>
      <c r="G32">
        <v>4</v>
      </c>
      <c r="H32">
        <v>1</v>
      </c>
      <c r="I32">
        <v>4</v>
      </c>
      <c r="J32">
        <v>1</v>
      </c>
      <c r="K32">
        <v>4</v>
      </c>
      <c r="L32">
        <v>1</v>
      </c>
      <c r="M32">
        <v>1</v>
      </c>
      <c r="N32">
        <v>1</v>
      </c>
      <c r="O32">
        <v>3</v>
      </c>
      <c r="P32">
        <v>3</v>
      </c>
      <c r="Q32">
        <v>1</v>
      </c>
      <c r="R32">
        <v>4</v>
      </c>
      <c r="S32">
        <v>1</v>
      </c>
      <c r="T32">
        <v>4</v>
      </c>
      <c r="U32">
        <v>1</v>
      </c>
      <c r="V32">
        <v>4</v>
      </c>
      <c r="W32">
        <v>4</v>
      </c>
      <c r="X32">
        <v>2</v>
      </c>
      <c r="Y32">
        <v>5</v>
      </c>
      <c r="Z32">
        <v>1</v>
      </c>
      <c r="AA32">
        <v>14</v>
      </c>
      <c r="AB32">
        <v>4</v>
      </c>
      <c r="AC32">
        <v>4</v>
      </c>
      <c r="AD32">
        <v>66</v>
      </c>
      <c r="AE32">
        <v>4</v>
      </c>
      <c r="AF32">
        <v>1</v>
      </c>
      <c r="AG32">
        <v>4</v>
      </c>
      <c r="AH32">
        <v>1</v>
      </c>
      <c r="AI32">
        <v>3</v>
      </c>
      <c r="AJ32">
        <v>1</v>
      </c>
      <c r="AK32">
        <v>1</v>
      </c>
      <c r="AL32">
        <v>1</v>
      </c>
      <c r="AM32">
        <v>4</v>
      </c>
      <c r="AN32">
        <v>5</v>
      </c>
      <c r="AO32">
        <v>2</v>
      </c>
      <c r="AP32">
        <v>5</v>
      </c>
      <c r="AQ32">
        <v>1</v>
      </c>
      <c r="AR32">
        <v>4</v>
      </c>
      <c r="AS32">
        <v>3</v>
      </c>
      <c r="AT32">
        <v>5</v>
      </c>
      <c r="AU32">
        <v>4</v>
      </c>
      <c r="AV32">
        <v>2</v>
      </c>
      <c r="AW32">
        <v>5</v>
      </c>
      <c r="AX32">
        <v>2</v>
      </c>
      <c r="AY32">
        <v>44</v>
      </c>
      <c r="AZ32">
        <v>41</v>
      </c>
      <c r="BA32">
        <v>6</v>
      </c>
      <c r="BB32">
        <v>61</v>
      </c>
      <c r="BC32">
        <v>4</v>
      </c>
      <c r="BD32">
        <v>2</v>
      </c>
      <c r="BE32">
        <v>3</v>
      </c>
      <c r="BF32">
        <v>2</v>
      </c>
      <c r="BG32">
        <v>4</v>
      </c>
      <c r="BH32">
        <v>1</v>
      </c>
      <c r="BI32">
        <v>2</v>
      </c>
      <c r="BJ32">
        <v>1</v>
      </c>
      <c r="BK32">
        <v>4</v>
      </c>
      <c r="BL32">
        <v>4</v>
      </c>
      <c r="BM32">
        <v>2</v>
      </c>
      <c r="BN32">
        <v>5</v>
      </c>
      <c r="BO32">
        <v>1</v>
      </c>
      <c r="BP32">
        <v>4</v>
      </c>
      <c r="BQ32">
        <v>3</v>
      </c>
      <c r="BR32">
        <v>4</v>
      </c>
      <c r="BS32">
        <v>5</v>
      </c>
      <c r="BT32">
        <v>2</v>
      </c>
      <c r="BU32">
        <v>5</v>
      </c>
      <c r="BV32">
        <v>2</v>
      </c>
      <c r="BW32">
        <v>50</v>
      </c>
      <c r="BX32">
        <v>23</v>
      </c>
      <c r="BY32">
        <v>6</v>
      </c>
      <c r="BZ32">
        <v>76</v>
      </c>
      <c r="CA32">
        <v>4</v>
      </c>
      <c r="CB32">
        <v>1</v>
      </c>
      <c r="CC32">
        <v>4</v>
      </c>
      <c r="CD32">
        <v>1</v>
      </c>
      <c r="CE32">
        <v>4</v>
      </c>
      <c r="CF32">
        <v>1</v>
      </c>
      <c r="CG32">
        <v>1</v>
      </c>
      <c r="CH32">
        <v>1</v>
      </c>
      <c r="CI32">
        <v>4</v>
      </c>
      <c r="CJ32">
        <v>4</v>
      </c>
      <c r="CK32">
        <v>1</v>
      </c>
      <c r="CL32">
        <v>5</v>
      </c>
      <c r="CM32">
        <v>1</v>
      </c>
      <c r="CN32">
        <v>4</v>
      </c>
      <c r="CO32">
        <v>2</v>
      </c>
      <c r="CP32">
        <v>4</v>
      </c>
      <c r="CQ32">
        <v>5</v>
      </c>
      <c r="CR32">
        <v>2</v>
      </c>
      <c r="CS32">
        <v>4</v>
      </c>
      <c r="CT32">
        <v>1</v>
      </c>
      <c r="CU32">
        <v>33</v>
      </c>
      <c r="CV32">
        <v>1</v>
      </c>
      <c r="CW32">
        <v>2</v>
      </c>
      <c r="CX32">
        <v>74</v>
      </c>
      <c r="CY32">
        <v>4</v>
      </c>
      <c r="CZ32">
        <v>1</v>
      </c>
      <c r="DA32">
        <v>3</v>
      </c>
      <c r="DB32">
        <v>1</v>
      </c>
      <c r="DC32">
        <v>4</v>
      </c>
      <c r="DD32">
        <v>1</v>
      </c>
      <c r="DE32">
        <v>1</v>
      </c>
      <c r="DF32">
        <v>1</v>
      </c>
      <c r="DG32">
        <v>3</v>
      </c>
      <c r="DH32">
        <v>4</v>
      </c>
      <c r="DI32">
        <v>1</v>
      </c>
      <c r="DJ32">
        <v>4</v>
      </c>
      <c r="DK32">
        <v>1</v>
      </c>
      <c r="DL32">
        <v>4</v>
      </c>
      <c r="DM32">
        <v>1</v>
      </c>
      <c r="DN32">
        <v>3</v>
      </c>
      <c r="DO32">
        <v>4</v>
      </c>
      <c r="DP32">
        <v>1</v>
      </c>
      <c r="DQ32">
        <v>4</v>
      </c>
      <c r="DR32">
        <v>1</v>
      </c>
      <c r="DS32">
        <v>1</v>
      </c>
      <c r="DT32">
        <v>1</v>
      </c>
      <c r="DU32">
        <v>1</v>
      </c>
      <c r="DV32">
        <v>74</v>
      </c>
      <c r="DW32">
        <v>4</v>
      </c>
      <c r="DX32">
        <v>1</v>
      </c>
      <c r="DY32">
        <v>4</v>
      </c>
      <c r="DZ32">
        <v>1</v>
      </c>
      <c r="EA32">
        <v>4</v>
      </c>
      <c r="EB32">
        <v>1</v>
      </c>
      <c r="EC32">
        <v>1</v>
      </c>
      <c r="ED32">
        <v>1</v>
      </c>
      <c r="EE32">
        <v>4</v>
      </c>
      <c r="EF32">
        <v>4</v>
      </c>
      <c r="EG32">
        <v>1</v>
      </c>
      <c r="EH32">
        <v>4</v>
      </c>
      <c r="EI32">
        <v>1</v>
      </c>
      <c r="EJ32">
        <v>4</v>
      </c>
      <c r="EK32">
        <v>1</v>
      </c>
      <c r="EL32">
        <v>3</v>
      </c>
      <c r="EM32">
        <v>3</v>
      </c>
      <c r="EN32">
        <v>1</v>
      </c>
      <c r="EO32">
        <v>3</v>
      </c>
      <c r="EP32">
        <v>1</v>
      </c>
      <c r="EQ32">
        <v>5</v>
      </c>
      <c r="ER32">
        <v>5</v>
      </c>
      <c r="ES32">
        <v>6</v>
      </c>
      <c r="ET32">
        <v>72</v>
      </c>
      <c r="EU32">
        <v>3</v>
      </c>
      <c r="EV32">
        <v>1</v>
      </c>
      <c r="EW32">
        <v>2</v>
      </c>
      <c r="EX32">
        <v>3</v>
      </c>
      <c r="EY32">
        <v>4</v>
      </c>
      <c r="EZ32">
        <v>5</v>
      </c>
      <c r="FA32">
        <v>4</v>
      </c>
      <c r="FB32">
        <v>5</v>
      </c>
      <c r="FC32">
        <v>4</v>
      </c>
      <c r="FD32">
        <v>3</v>
      </c>
      <c r="FE32">
        <v>4</v>
      </c>
      <c r="FF32">
        <v>3</v>
      </c>
      <c r="FG32">
        <v>3</v>
      </c>
      <c r="FH32">
        <v>2</v>
      </c>
      <c r="FI32">
        <v>1</v>
      </c>
      <c r="FJ32">
        <v>1</v>
      </c>
      <c r="FK32">
        <v>5</v>
      </c>
      <c r="FL32">
        <v>5</v>
      </c>
      <c r="FM32">
        <v>1</v>
      </c>
      <c r="FN32">
        <v>2</v>
      </c>
      <c r="FO32">
        <v>4</v>
      </c>
      <c r="FP32">
        <v>2</v>
      </c>
      <c r="FQ32">
        <v>2</v>
      </c>
      <c r="FR32">
        <v>1</v>
      </c>
      <c r="FS32">
        <v>4</v>
      </c>
      <c r="FT32">
        <v>3</v>
      </c>
      <c r="FU32">
        <v>3</v>
      </c>
      <c r="FV32">
        <v>5</v>
      </c>
      <c r="FW32">
        <v>5</v>
      </c>
      <c r="FX32">
        <v>1</v>
      </c>
      <c r="FY32">
        <v>1</v>
      </c>
      <c r="FZ32">
        <v>4</v>
      </c>
      <c r="GA32">
        <v>4</v>
      </c>
      <c r="GB32">
        <v>5</v>
      </c>
      <c r="GC32">
        <v>1</v>
      </c>
      <c r="GD32">
        <v>3</v>
      </c>
      <c r="GE32">
        <v>5</v>
      </c>
      <c r="GF32">
        <v>1</v>
      </c>
      <c r="GG32">
        <v>38</v>
      </c>
      <c r="GH32" t="s">
        <v>220</v>
      </c>
      <c r="GI32">
        <v>1</v>
      </c>
      <c r="GJ32" s="2">
        <v>0.27083333333333331</v>
      </c>
      <c r="GK32">
        <v>58</v>
      </c>
      <c r="GL32">
        <v>93</v>
      </c>
      <c r="GM32">
        <f>VLOOKUP(A32,Saliva_Sample_Encoding!A:AD, 17)</f>
        <v>131.84957851252813</v>
      </c>
      <c r="GN32">
        <f>VLOOKUP(A32,Saliva_Sample_Encoding!A:AD, 18)</f>
        <v>21.45</v>
      </c>
      <c r="GO32">
        <f>VLOOKUP(A32,Saliva_Sample_Encoding!A:AD, 19)</f>
        <v>106.71094292064531</v>
      </c>
      <c r="GP32">
        <f>VLOOKUP(A32,Saliva_Sample_Encoding!A:AD, 20)</f>
        <v>18.16</v>
      </c>
      <c r="GQ32">
        <f>VLOOKUP(A32,Saliva_Sample_Encoding!A:AD, 21)</f>
        <v>343.73236421554026</v>
      </c>
      <c r="GR32">
        <f>VLOOKUP(A32,Saliva_Sample_Encoding!A:AD, 22)</f>
        <v>15.83</v>
      </c>
      <c r="GS32">
        <f>VLOOKUP(A32,Saliva_Sample_Encoding!A:AD, 23)</f>
        <v>218.03918625612624</v>
      </c>
      <c r="GT32">
        <f>VLOOKUP(A32,Saliva_Sample_Encoding!A:AD, 24)</f>
        <v>16.22</v>
      </c>
      <c r="GU32">
        <f>VLOOKUP(A32,Saliva_Sample_Encoding!A:AD, 25)</f>
        <v>185.20504997285076</v>
      </c>
      <c r="GV32">
        <f>VLOOKUP(A32,Saliva_Sample_Encoding!A:AD, 26)</f>
        <v>13.16</v>
      </c>
      <c r="GW32">
        <f>VLOOKUP(A32,Saliva_Sample_Encoding!A:AD, 27)</f>
        <v>44.633904010077615</v>
      </c>
      <c r="GX32">
        <f>VLOOKUP(A32,Saliva_Sample_Encoding!A:AD, 28)</f>
        <v>6.04</v>
      </c>
      <c r="GY32">
        <f>VLOOKUP(A32,Saliva_Sample_Encoding!A:AD, 29)</f>
        <v>124.267111200562</v>
      </c>
      <c r="GZ32">
        <f>VLOOKUP(A32,Saliva_Sample_Encoding!A:AD, 30)</f>
        <v>4.74</v>
      </c>
    </row>
    <row r="33" spans="1:208" x14ac:dyDescent="0.2">
      <c r="A33">
        <v>137</v>
      </c>
      <c r="B33" s="1">
        <v>43904</v>
      </c>
      <c r="C33" t="s">
        <v>193</v>
      </c>
      <c r="D33" t="s">
        <v>194</v>
      </c>
      <c r="E33" t="s">
        <v>195</v>
      </c>
      <c r="F33" t="s">
        <v>205</v>
      </c>
      <c r="G33">
        <v>4</v>
      </c>
      <c r="H33">
        <v>1</v>
      </c>
      <c r="I33">
        <v>4</v>
      </c>
      <c r="J33">
        <v>1</v>
      </c>
      <c r="K33">
        <v>3</v>
      </c>
      <c r="L33">
        <v>1</v>
      </c>
      <c r="M33">
        <v>1</v>
      </c>
      <c r="N33">
        <v>1</v>
      </c>
      <c r="O33">
        <v>3</v>
      </c>
      <c r="P33">
        <v>3</v>
      </c>
      <c r="Q33">
        <v>1</v>
      </c>
      <c r="R33">
        <v>5</v>
      </c>
      <c r="S33">
        <v>1</v>
      </c>
      <c r="T33">
        <v>4</v>
      </c>
      <c r="U33">
        <v>1</v>
      </c>
      <c r="V33">
        <v>5</v>
      </c>
      <c r="W33">
        <v>5</v>
      </c>
      <c r="X33">
        <v>1</v>
      </c>
      <c r="Y33">
        <v>5</v>
      </c>
      <c r="Z33">
        <v>1</v>
      </c>
      <c r="AA33">
        <v>0</v>
      </c>
      <c r="AB33">
        <v>0</v>
      </c>
      <c r="AC33">
        <v>0</v>
      </c>
      <c r="AD33">
        <v>93</v>
      </c>
      <c r="AE33">
        <v>4</v>
      </c>
      <c r="AF33">
        <v>1</v>
      </c>
      <c r="AG33">
        <v>3</v>
      </c>
      <c r="AH33">
        <v>1</v>
      </c>
      <c r="AI33">
        <v>4</v>
      </c>
      <c r="AJ33">
        <v>1</v>
      </c>
      <c r="AK33">
        <v>1</v>
      </c>
      <c r="AL33">
        <v>1</v>
      </c>
      <c r="AM33">
        <v>2</v>
      </c>
      <c r="AN33">
        <v>3</v>
      </c>
      <c r="AO33">
        <v>1</v>
      </c>
      <c r="AP33">
        <v>5</v>
      </c>
      <c r="AQ33">
        <v>1</v>
      </c>
      <c r="AR33">
        <v>4</v>
      </c>
      <c r="AS33">
        <v>2</v>
      </c>
      <c r="AT33">
        <v>5</v>
      </c>
      <c r="AU33">
        <v>5</v>
      </c>
      <c r="AV33">
        <v>2</v>
      </c>
      <c r="AW33">
        <v>5</v>
      </c>
      <c r="AX33">
        <v>1</v>
      </c>
      <c r="AY33">
        <v>5</v>
      </c>
      <c r="AZ33">
        <v>5</v>
      </c>
      <c r="BA33">
        <v>0</v>
      </c>
      <c r="BB33">
        <v>75</v>
      </c>
      <c r="BC33">
        <v>3</v>
      </c>
      <c r="BD33">
        <v>1</v>
      </c>
      <c r="BE33">
        <v>3</v>
      </c>
      <c r="BF33">
        <v>1</v>
      </c>
      <c r="BG33">
        <v>3</v>
      </c>
      <c r="BH33">
        <v>1</v>
      </c>
      <c r="BI33">
        <v>1</v>
      </c>
      <c r="BJ33">
        <v>1</v>
      </c>
      <c r="BK33">
        <v>2</v>
      </c>
      <c r="BL33">
        <v>3</v>
      </c>
      <c r="BM33">
        <v>1</v>
      </c>
      <c r="BN33">
        <v>5</v>
      </c>
      <c r="BO33">
        <v>1</v>
      </c>
      <c r="BP33">
        <v>3</v>
      </c>
      <c r="BQ33">
        <v>1</v>
      </c>
      <c r="BR33">
        <v>3</v>
      </c>
      <c r="BS33">
        <v>5</v>
      </c>
      <c r="BT33">
        <v>2</v>
      </c>
      <c r="BU33">
        <v>5</v>
      </c>
      <c r="BV33">
        <v>1</v>
      </c>
      <c r="BW33">
        <v>6</v>
      </c>
      <c r="BX33">
        <v>2</v>
      </c>
      <c r="BY33">
        <v>0</v>
      </c>
      <c r="BZ33">
        <v>73</v>
      </c>
      <c r="CA33">
        <v>3</v>
      </c>
      <c r="CB33">
        <v>1</v>
      </c>
      <c r="CC33">
        <v>3</v>
      </c>
      <c r="CD33">
        <v>1</v>
      </c>
      <c r="CE33">
        <v>4</v>
      </c>
      <c r="CF33">
        <v>1</v>
      </c>
      <c r="CG33">
        <v>1</v>
      </c>
      <c r="CH33">
        <v>1</v>
      </c>
      <c r="CI33">
        <v>3</v>
      </c>
      <c r="CJ33">
        <v>3</v>
      </c>
      <c r="CK33">
        <v>1</v>
      </c>
      <c r="CL33">
        <v>5</v>
      </c>
      <c r="CM33">
        <v>1</v>
      </c>
      <c r="CN33">
        <v>3</v>
      </c>
      <c r="CO33">
        <v>1</v>
      </c>
      <c r="CP33">
        <v>4</v>
      </c>
      <c r="CQ33">
        <v>5</v>
      </c>
      <c r="CR33">
        <v>1</v>
      </c>
      <c r="CS33">
        <v>5</v>
      </c>
      <c r="CT33">
        <v>1</v>
      </c>
      <c r="CU33">
        <v>0</v>
      </c>
      <c r="CV33">
        <v>0</v>
      </c>
      <c r="CW33">
        <v>0</v>
      </c>
      <c r="CX33">
        <v>93</v>
      </c>
      <c r="CY33">
        <v>3</v>
      </c>
      <c r="CZ33">
        <v>1</v>
      </c>
      <c r="DA33">
        <v>2</v>
      </c>
      <c r="DB33">
        <v>1</v>
      </c>
      <c r="DC33">
        <v>3</v>
      </c>
      <c r="DD33">
        <v>1</v>
      </c>
      <c r="DE33">
        <v>1</v>
      </c>
      <c r="DF33">
        <v>1</v>
      </c>
      <c r="DG33">
        <v>3</v>
      </c>
      <c r="DH33">
        <v>3</v>
      </c>
      <c r="DI33">
        <v>2</v>
      </c>
      <c r="DJ33">
        <v>4</v>
      </c>
      <c r="DK33">
        <v>1</v>
      </c>
      <c r="DL33">
        <v>2</v>
      </c>
      <c r="DM33">
        <v>1</v>
      </c>
      <c r="DN33">
        <v>4</v>
      </c>
      <c r="DO33">
        <v>4</v>
      </c>
      <c r="DP33">
        <v>1</v>
      </c>
      <c r="DQ33">
        <v>3</v>
      </c>
      <c r="DR33">
        <v>1</v>
      </c>
      <c r="DS33">
        <v>0</v>
      </c>
      <c r="DT33">
        <v>0</v>
      </c>
      <c r="DU33">
        <v>0</v>
      </c>
      <c r="DV33">
        <v>93</v>
      </c>
      <c r="DW33">
        <v>3</v>
      </c>
      <c r="DX33">
        <v>1</v>
      </c>
      <c r="DY33">
        <v>3</v>
      </c>
      <c r="DZ33">
        <v>1</v>
      </c>
      <c r="EA33">
        <v>4</v>
      </c>
      <c r="EB33">
        <v>1</v>
      </c>
      <c r="EC33">
        <v>1</v>
      </c>
      <c r="ED33">
        <v>1</v>
      </c>
      <c r="EE33">
        <v>3</v>
      </c>
      <c r="EF33">
        <v>3</v>
      </c>
      <c r="EG33">
        <v>2</v>
      </c>
      <c r="EH33">
        <v>5</v>
      </c>
      <c r="EI33">
        <v>1</v>
      </c>
      <c r="EJ33">
        <v>3</v>
      </c>
      <c r="EK33">
        <v>1</v>
      </c>
      <c r="EL33">
        <v>4</v>
      </c>
      <c r="EM33">
        <v>5</v>
      </c>
      <c r="EN33">
        <v>1</v>
      </c>
      <c r="EO33">
        <v>4</v>
      </c>
      <c r="EP33">
        <v>1</v>
      </c>
      <c r="EQ33">
        <v>0</v>
      </c>
      <c r="ER33">
        <v>0</v>
      </c>
      <c r="ES33">
        <v>0</v>
      </c>
      <c r="ET33">
        <v>93</v>
      </c>
      <c r="EU33">
        <v>3</v>
      </c>
      <c r="EV33">
        <v>1</v>
      </c>
      <c r="EW33">
        <v>2</v>
      </c>
      <c r="EX33">
        <v>3</v>
      </c>
      <c r="EY33">
        <v>4</v>
      </c>
      <c r="EZ33">
        <v>5</v>
      </c>
      <c r="FA33">
        <v>4</v>
      </c>
      <c r="FB33">
        <v>5</v>
      </c>
      <c r="FC33">
        <v>4</v>
      </c>
      <c r="FD33">
        <v>3</v>
      </c>
      <c r="FE33">
        <v>4</v>
      </c>
      <c r="FF33">
        <v>3</v>
      </c>
      <c r="FG33">
        <v>3</v>
      </c>
      <c r="FH33">
        <v>2</v>
      </c>
      <c r="FI33">
        <v>1</v>
      </c>
      <c r="FJ33">
        <v>1</v>
      </c>
      <c r="FK33">
        <v>5</v>
      </c>
      <c r="FL33">
        <v>5</v>
      </c>
      <c r="FM33">
        <v>1</v>
      </c>
      <c r="FN33">
        <v>2</v>
      </c>
      <c r="FO33">
        <v>2</v>
      </c>
      <c r="FP33">
        <v>2</v>
      </c>
      <c r="FQ33">
        <v>2</v>
      </c>
      <c r="FR33">
        <v>1</v>
      </c>
      <c r="FS33">
        <v>4</v>
      </c>
      <c r="FT33">
        <v>3</v>
      </c>
      <c r="FU33">
        <v>3</v>
      </c>
      <c r="FV33">
        <v>5</v>
      </c>
      <c r="FW33">
        <v>5</v>
      </c>
      <c r="FX33">
        <v>3</v>
      </c>
      <c r="FY33">
        <v>5</v>
      </c>
      <c r="FZ33">
        <v>2</v>
      </c>
      <c r="GA33">
        <v>5</v>
      </c>
      <c r="GB33">
        <v>5</v>
      </c>
      <c r="GC33">
        <v>1</v>
      </c>
      <c r="GD33">
        <v>3</v>
      </c>
      <c r="GE33">
        <v>4</v>
      </c>
      <c r="GF33">
        <v>0</v>
      </c>
      <c r="GG33">
        <v>19</v>
      </c>
      <c r="GH33" t="s">
        <v>197</v>
      </c>
      <c r="GI33">
        <v>0</v>
      </c>
      <c r="GJ33" s="2">
        <v>0.41666666666666669</v>
      </c>
      <c r="GK33">
        <v>75</v>
      </c>
      <c r="GL33">
        <v>112</v>
      </c>
      <c r="GM33">
        <f>VLOOKUP(A33,Saliva_Sample_Encoding!A:AD, 17)</f>
        <v>459.55055400514573</v>
      </c>
      <c r="GN33">
        <f>VLOOKUP(A33,Saliva_Sample_Encoding!A:AD, 18)</f>
        <v>3.59</v>
      </c>
      <c r="GO33">
        <f>VLOOKUP(A33,Saliva_Sample_Encoding!A:AD, 19)</f>
        <v>288.23316159824299</v>
      </c>
      <c r="GP33">
        <f>VLOOKUP(A33,Saliva_Sample_Encoding!A:AD, 20)</f>
        <v>3.15</v>
      </c>
      <c r="GQ33">
        <f>VLOOKUP(A33,Saliva_Sample_Encoding!A:AD, 21)</f>
        <v>413.26145354979872</v>
      </c>
      <c r="GR33">
        <f>VLOOKUP(A33,Saliva_Sample_Encoding!A:AD, 22)</f>
        <v>2.68</v>
      </c>
      <c r="GS33">
        <f>VLOOKUP(A33,Saliva_Sample_Encoding!A:AD, 23)</f>
        <v>365.06352420969523</v>
      </c>
      <c r="GT33">
        <f>VLOOKUP(A33,Saliva_Sample_Encoding!A:AD, 24)</f>
        <v>3.04</v>
      </c>
      <c r="GU33">
        <f>VLOOKUP(A33,Saliva_Sample_Encoding!A:AD, 25)</f>
        <v>344.54361369856201</v>
      </c>
      <c r="GV33">
        <f>VLOOKUP(A33,Saliva_Sample_Encoding!A:AD, 26)</f>
        <v>3.08</v>
      </c>
      <c r="GW33">
        <f>VLOOKUP(A33,Saliva_Sample_Encoding!A:AD, 27)</f>
        <v>265.80442220235329</v>
      </c>
      <c r="GX33">
        <f>VLOOKUP(A33,Saliva_Sample_Encoding!A:AD, 28)</f>
        <v>1.49</v>
      </c>
      <c r="GY33">
        <f>VLOOKUP(A33,Saliva_Sample_Encoding!A:AD, 29)</f>
        <v>336.90829815953566</v>
      </c>
      <c r="GZ33">
        <f>VLOOKUP(A33,Saliva_Sample_Encoding!A:AD, 30)</f>
        <v>1.23</v>
      </c>
    </row>
    <row r="34" spans="1:208" x14ac:dyDescent="0.2">
      <c r="A34">
        <v>138</v>
      </c>
      <c r="B34" s="1">
        <v>43881</v>
      </c>
      <c r="C34" t="s">
        <v>198</v>
      </c>
      <c r="D34" t="s">
        <v>194</v>
      </c>
      <c r="E34" t="s">
        <v>217</v>
      </c>
      <c r="F34" t="s">
        <v>200</v>
      </c>
      <c r="G34">
        <v>4</v>
      </c>
      <c r="H34">
        <v>1</v>
      </c>
      <c r="I34">
        <v>3</v>
      </c>
      <c r="J34">
        <v>1</v>
      </c>
      <c r="K34">
        <v>2</v>
      </c>
      <c r="L34">
        <v>1</v>
      </c>
      <c r="M34">
        <v>1</v>
      </c>
      <c r="N34">
        <v>1</v>
      </c>
      <c r="O34">
        <v>2</v>
      </c>
      <c r="P34">
        <v>2</v>
      </c>
      <c r="Q34">
        <v>1</v>
      </c>
      <c r="R34">
        <v>2</v>
      </c>
      <c r="S34">
        <v>1</v>
      </c>
      <c r="T34">
        <v>2</v>
      </c>
      <c r="U34">
        <v>3</v>
      </c>
      <c r="V34">
        <v>2</v>
      </c>
      <c r="W34">
        <v>2</v>
      </c>
      <c r="X34">
        <v>3</v>
      </c>
      <c r="Y34">
        <v>2</v>
      </c>
      <c r="Z34">
        <v>1</v>
      </c>
      <c r="AA34">
        <v>65</v>
      </c>
      <c r="AB34">
        <v>44</v>
      </c>
      <c r="AC34">
        <v>30</v>
      </c>
      <c r="AD34">
        <v>50</v>
      </c>
      <c r="AE34">
        <v>3</v>
      </c>
      <c r="AF34">
        <v>1</v>
      </c>
      <c r="AG34">
        <v>2</v>
      </c>
      <c r="AH34">
        <v>1</v>
      </c>
      <c r="AI34">
        <v>2</v>
      </c>
      <c r="AJ34">
        <v>1</v>
      </c>
      <c r="AK34">
        <v>1</v>
      </c>
      <c r="AL34">
        <v>1</v>
      </c>
      <c r="AM34">
        <v>2</v>
      </c>
      <c r="AN34">
        <v>2</v>
      </c>
      <c r="AO34">
        <v>2</v>
      </c>
      <c r="AP34">
        <v>2</v>
      </c>
      <c r="AQ34">
        <v>2</v>
      </c>
      <c r="AR34">
        <v>3</v>
      </c>
      <c r="AS34">
        <v>1</v>
      </c>
      <c r="AT34">
        <v>4</v>
      </c>
      <c r="AU34">
        <v>1</v>
      </c>
      <c r="AV34">
        <v>1</v>
      </c>
      <c r="AW34">
        <v>2</v>
      </c>
      <c r="AX34">
        <v>1</v>
      </c>
      <c r="AY34">
        <v>66</v>
      </c>
      <c r="AZ34">
        <v>60</v>
      </c>
      <c r="BA34">
        <v>50</v>
      </c>
      <c r="BB34">
        <v>33</v>
      </c>
      <c r="BC34">
        <v>3</v>
      </c>
      <c r="BD34">
        <v>1</v>
      </c>
      <c r="BE34">
        <v>2</v>
      </c>
      <c r="BF34">
        <v>1</v>
      </c>
      <c r="BG34">
        <v>2</v>
      </c>
      <c r="BH34">
        <v>1</v>
      </c>
      <c r="BI34">
        <v>1</v>
      </c>
      <c r="BJ34">
        <v>1</v>
      </c>
      <c r="BK34">
        <v>3</v>
      </c>
      <c r="BL34">
        <v>2</v>
      </c>
      <c r="BM34">
        <v>1</v>
      </c>
      <c r="BN34">
        <v>2</v>
      </c>
      <c r="BO34">
        <v>1</v>
      </c>
      <c r="BP34">
        <v>2</v>
      </c>
      <c r="BQ34">
        <v>2</v>
      </c>
      <c r="BR34">
        <v>2</v>
      </c>
      <c r="BS34">
        <v>3</v>
      </c>
      <c r="BT34">
        <v>1</v>
      </c>
      <c r="BU34">
        <v>2</v>
      </c>
      <c r="BV34">
        <v>1</v>
      </c>
      <c r="BW34">
        <v>45</v>
      </c>
      <c r="BX34">
        <v>49</v>
      </c>
      <c r="BY34">
        <v>51</v>
      </c>
      <c r="BZ34">
        <v>59</v>
      </c>
      <c r="CA34">
        <v>3</v>
      </c>
      <c r="CB34">
        <v>1</v>
      </c>
      <c r="CC34">
        <v>2</v>
      </c>
      <c r="CD34">
        <v>1</v>
      </c>
      <c r="CE34">
        <v>2</v>
      </c>
      <c r="CF34">
        <v>1</v>
      </c>
      <c r="CG34">
        <v>1</v>
      </c>
      <c r="CH34">
        <v>1</v>
      </c>
      <c r="CI34">
        <v>2</v>
      </c>
      <c r="CJ34">
        <v>2</v>
      </c>
      <c r="CK34">
        <v>1</v>
      </c>
      <c r="CL34">
        <v>2</v>
      </c>
      <c r="CM34">
        <v>1</v>
      </c>
      <c r="CN34">
        <v>2</v>
      </c>
      <c r="CO34">
        <v>2</v>
      </c>
      <c r="CP34">
        <v>3</v>
      </c>
      <c r="CQ34">
        <v>4</v>
      </c>
      <c r="CR34">
        <v>1</v>
      </c>
      <c r="CS34">
        <v>2</v>
      </c>
      <c r="CT34">
        <v>1</v>
      </c>
      <c r="CU34">
        <v>48</v>
      </c>
      <c r="CV34">
        <v>45</v>
      </c>
      <c r="CW34">
        <v>36</v>
      </c>
      <c r="CX34">
        <v>53</v>
      </c>
      <c r="CY34">
        <v>2</v>
      </c>
      <c r="CZ34">
        <v>1</v>
      </c>
      <c r="DA34">
        <v>1</v>
      </c>
      <c r="DB34">
        <v>1</v>
      </c>
      <c r="DC34">
        <v>2</v>
      </c>
      <c r="DD34">
        <v>1</v>
      </c>
      <c r="DE34">
        <v>1</v>
      </c>
      <c r="DF34">
        <v>1</v>
      </c>
      <c r="DG34">
        <v>1</v>
      </c>
      <c r="DH34">
        <v>1</v>
      </c>
      <c r="DI34">
        <v>1</v>
      </c>
      <c r="DJ34">
        <v>1</v>
      </c>
      <c r="DK34">
        <v>1</v>
      </c>
      <c r="DL34">
        <v>1</v>
      </c>
      <c r="DM34">
        <v>1</v>
      </c>
      <c r="DN34">
        <v>2</v>
      </c>
      <c r="DO34">
        <v>2</v>
      </c>
      <c r="DP34">
        <v>1</v>
      </c>
      <c r="DQ34">
        <v>1</v>
      </c>
      <c r="DR34">
        <v>1</v>
      </c>
      <c r="DS34">
        <v>36</v>
      </c>
      <c r="DT34">
        <v>48</v>
      </c>
      <c r="DU34">
        <v>26</v>
      </c>
      <c r="DV34">
        <v>52</v>
      </c>
      <c r="DW34">
        <v>1</v>
      </c>
      <c r="DX34">
        <v>1</v>
      </c>
      <c r="DY34">
        <v>1</v>
      </c>
      <c r="DZ34">
        <v>1</v>
      </c>
      <c r="EA34">
        <v>2</v>
      </c>
      <c r="EB34">
        <v>1</v>
      </c>
      <c r="EC34">
        <v>1</v>
      </c>
      <c r="ED34">
        <v>1</v>
      </c>
      <c r="EE34">
        <v>2</v>
      </c>
      <c r="EF34">
        <v>1</v>
      </c>
      <c r="EG34">
        <v>2</v>
      </c>
      <c r="EH34">
        <v>1</v>
      </c>
      <c r="EI34">
        <v>1</v>
      </c>
      <c r="EJ34">
        <v>1</v>
      </c>
      <c r="EK34">
        <v>1</v>
      </c>
      <c r="EL34">
        <v>1</v>
      </c>
      <c r="EM34">
        <v>1</v>
      </c>
      <c r="EN34">
        <v>2</v>
      </c>
      <c r="EO34">
        <v>1</v>
      </c>
      <c r="EP34">
        <v>1</v>
      </c>
      <c r="EQ34">
        <v>44</v>
      </c>
      <c r="ER34">
        <v>32</v>
      </c>
      <c r="ES34">
        <v>32</v>
      </c>
      <c r="ET34">
        <v>55</v>
      </c>
      <c r="EU34">
        <v>3</v>
      </c>
      <c r="EV34">
        <v>1</v>
      </c>
      <c r="EW34">
        <v>2</v>
      </c>
      <c r="EX34">
        <v>3</v>
      </c>
      <c r="EY34">
        <v>4</v>
      </c>
      <c r="EZ34">
        <v>5</v>
      </c>
      <c r="FA34">
        <v>4</v>
      </c>
      <c r="FB34">
        <v>5</v>
      </c>
      <c r="FC34">
        <v>4</v>
      </c>
      <c r="FD34">
        <v>3</v>
      </c>
      <c r="FE34">
        <v>4</v>
      </c>
      <c r="FF34">
        <v>3</v>
      </c>
      <c r="FG34">
        <v>3</v>
      </c>
      <c r="FH34">
        <v>2</v>
      </c>
      <c r="FI34">
        <v>1</v>
      </c>
      <c r="FJ34">
        <v>3</v>
      </c>
      <c r="FK34">
        <v>5</v>
      </c>
      <c r="FL34">
        <v>5</v>
      </c>
      <c r="FM34">
        <v>1</v>
      </c>
      <c r="FN34">
        <v>4</v>
      </c>
      <c r="FO34">
        <v>2</v>
      </c>
      <c r="FP34">
        <v>2</v>
      </c>
      <c r="FQ34">
        <v>1</v>
      </c>
      <c r="FR34">
        <v>2</v>
      </c>
      <c r="FS34">
        <v>4</v>
      </c>
      <c r="FT34">
        <v>5</v>
      </c>
      <c r="FU34">
        <v>3</v>
      </c>
      <c r="FV34">
        <v>5</v>
      </c>
      <c r="FW34">
        <v>5</v>
      </c>
      <c r="FX34">
        <v>5</v>
      </c>
      <c r="FY34">
        <v>3</v>
      </c>
      <c r="FZ34">
        <v>5</v>
      </c>
      <c r="GA34">
        <v>4</v>
      </c>
      <c r="GB34">
        <v>3</v>
      </c>
      <c r="GC34">
        <v>3</v>
      </c>
      <c r="GD34">
        <v>5</v>
      </c>
      <c r="GE34">
        <v>3</v>
      </c>
      <c r="GF34">
        <v>0</v>
      </c>
      <c r="GG34">
        <v>22</v>
      </c>
      <c r="GH34" t="s">
        <v>197</v>
      </c>
      <c r="GI34">
        <v>0</v>
      </c>
      <c r="GJ34" s="2">
        <v>0.27083333333333331</v>
      </c>
      <c r="GK34">
        <v>66</v>
      </c>
      <c r="GL34">
        <v>73</v>
      </c>
      <c r="GM34">
        <f>VLOOKUP(A34,Saliva_Sample_Encoding!A:AD, 17)</f>
        <v>124.66711120056159</v>
      </c>
      <c r="GN34">
        <f>VLOOKUP(A34,Saliva_Sample_Encoding!A:AD, 18)</f>
        <v>0.77</v>
      </c>
      <c r="GO34">
        <f>VLOOKUP(A34,Saliva_Sample_Encoding!A:AD, 19)</f>
        <v>122.61497768285686</v>
      </c>
      <c r="GP34">
        <f>VLOOKUP(A34,Saliva_Sample_Encoding!A:AD, 20)</f>
        <v>0.64</v>
      </c>
      <c r="GQ34">
        <f>VLOOKUP(A34,Saliva_Sample_Encoding!A:AD, 21)</f>
        <v>184.69201659342457</v>
      </c>
      <c r="GR34">
        <f>VLOOKUP(A34,Saliva_Sample_Encoding!A:AD, 22)</f>
        <v>0.51</v>
      </c>
      <c r="GS34">
        <f>VLOOKUP(A34,Saliva_Sample_Encoding!A:AD, 23)</f>
        <v>157.50124748383706</v>
      </c>
      <c r="GT34">
        <f>VLOOKUP(A34,Saliva_Sample_Encoding!A:AD, 24)</f>
        <v>0.69</v>
      </c>
      <c r="GU34">
        <f>VLOOKUP(A34,Saliva_Sample_Encoding!A:AD, 25)</f>
        <v>123.76337997520999</v>
      </c>
      <c r="GV34">
        <f>VLOOKUP(A34,Saliva_Sample_Encoding!A:AD, 26)</f>
        <v>0.71</v>
      </c>
      <c r="GW34">
        <f>VLOOKUP(A34,Saliva_Sample_Encoding!A:AD, 27)</f>
        <v>108.761758160033</v>
      </c>
      <c r="GX34">
        <f>VLOOKUP(A34,Saliva_Sample_Encoding!A:AD, 28)</f>
        <v>0.59</v>
      </c>
      <c r="GY34">
        <f>VLOOKUP(A34,Saliva_Sample_Encoding!A:AD, 29)</f>
        <v>99.385744525547437</v>
      </c>
      <c r="GZ34">
        <f>VLOOKUP(A34,Saliva_Sample_Encoding!A:AD, 30)</f>
        <v>0.63</v>
      </c>
    </row>
    <row r="35" spans="1:208" x14ac:dyDescent="0.2">
      <c r="A35">
        <v>139</v>
      </c>
      <c r="B35" s="1">
        <v>43881</v>
      </c>
      <c r="C35" t="s">
        <v>198</v>
      </c>
      <c r="D35" t="s">
        <v>194</v>
      </c>
      <c r="E35" t="s">
        <v>195</v>
      </c>
      <c r="F35" t="s">
        <v>200</v>
      </c>
      <c r="G35">
        <v>3</v>
      </c>
      <c r="H35">
        <v>1</v>
      </c>
      <c r="I35">
        <v>1</v>
      </c>
      <c r="J35">
        <v>1</v>
      </c>
      <c r="K35">
        <v>1</v>
      </c>
      <c r="L35">
        <v>1</v>
      </c>
      <c r="M35">
        <v>1</v>
      </c>
      <c r="N35">
        <v>1</v>
      </c>
      <c r="O35">
        <v>1</v>
      </c>
      <c r="P35">
        <v>1</v>
      </c>
      <c r="Q35">
        <v>1</v>
      </c>
      <c r="R35">
        <v>3</v>
      </c>
      <c r="S35">
        <v>2</v>
      </c>
      <c r="T35">
        <v>2</v>
      </c>
      <c r="U35">
        <v>5</v>
      </c>
      <c r="V35">
        <v>2</v>
      </c>
      <c r="W35">
        <v>2</v>
      </c>
      <c r="X35">
        <v>1</v>
      </c>
      <c r="Y35">
        <v>2</v>
      </c>
      <c r="Z35">
        <v>4</v>
      </c>
      <c r="AA35">
        <v>77</v>
      </c>
      <c r="AB35">
        <v>73</v>
      </c>
      <c r="AC35">
        <v>30</v>
      </c>
      <c r="AD35">
        <v>16</v>
      </c>
      <c r="AE35">
        <v>2</v>
      </c>
      <c r="AF35">
        <v>2</v>
      </c>
      <c r="AG35">
        <v>2</v>
      </c>
      <c r="AH35">
        <v>1</v>
      </c>
      <c r="AI35">
        <v>1</v>
      </c>
      <c r="AJ35">
        <v>1</v>
      </c>
      <c r="AK35">
        <v>1</v>
      </c>
      <c r="AL35">
        <v>1</v>
      </c>
      <c r="AM35">
        <v>1</v>
      </c>
      <c r="AN35">
        <v>1</v>
      </c>
      <c r="AO35">
        <v>1</v>
      </c>
      <c r="AP35">
        <v>3</v>
      </c>
      <c r="AQ35">
        <v>1</v>
      </c>
      <c r="AR35">
        <v>1</v>
      </c>
      <c r="AS35">
        <v>4</v>
      </c>
      <c r="AT35">
        <v>2</v>
      </c>
      <c r="AU35">
        <v>2</v>
      </c>
      <c r="AV35">
        <v>1</v>
      </c>
      <c r="AW35">
        <v>2</v>
      </c>
      <c r="AX35">
        <v>4</v>
      </c>
      <c r="AY35">
        <v>60</v>
      </c>
      <c r="AZ35">
        <v>76</v>
      </c>
      <c r="BA35">
        <v>36</v>
      </c>
      <c r="BB35">
        <v>0</v>
      </c>
      <c r="BC35">
        <v>2</v>
      </c>
      <c r="BD35">
        <v>1</v>
      </c>
      <c r="BE35">
        <v>1</v>
      </c>
      <c r="BF35">
        <v>1</v>
      </c>
      <c r="BG35">
        <v>1</v>
      </c>
      <c r="BH35">
        <v>1</v>
      </c>
      <c r="BI35">
        <v>1</v>
      </c>
      <c r="BJ35">
        <v>1</v>
      </c>
      <c r="BK35">
        <v>1</v>
      </c>
      <c r="BL35">
        <v>1</v>
      </c>
      <c r="BM35">
        <v>1</v>
      </c>
      <c r="BN35">
        <v>3</v>
      </c>
      <c r="BO35">
        <v>1</v>
      </c>
      <c r="BP35">
        <v>2</v>
      </c>
      <c r="BQ35">
        <v>3</v>
      </c>
      <c r="BR35">
        <v>1</v>
      </c>
      <c r="BS35">
        <v>2</v>
      </c>
      <c r="BT35">
        <v>1</v>
      </c>
      <c r="BU35">
        <v>2</v>
      </c>
      <c r="BV35">
        <v>3</v>
      </c>
      <c r="BW35">
        <v>59</v>
      </c>
      <c r="BX35">
        <v>52</v>
      </c>
      <c r="BY35">
        <v>0</v>
      </c>
      <c r="BZ35">
        <v>30</v>
      </c>
      <c r="CA35">
        <v>1</v>
      </c>
      <c r="CB35">
        <v>1</v>
      </c>
      <c r="CC35">
        <v>2</v>
      </c>
      <c r="CD35">
        <v>1</v>
      </c>
      <c r="CE35">
        <v>1</v>
      </c>
      <c r="CF35">
        <v>1</v>
      </c>
      <c r="CG35">
        <v>1</v>
      </c>
      <c r="CH35">
        <v>1</v>
      </c>
      <c r="CI35">
        <v>1</v>
      </c>
      <c r="CJ35">
        <v>1</v>
      </c>
      <c r="CK35">
        <v>1</v>
      </c>
      <c r="CL35">
        <v>2</v>
      </c>
      <c r="CM35">
        <v>1</v>
      </c>
      <c r="CN35">
        <v>1</v>
      </c>
      <c r="CO35">
        <v>3</v>
      </c>
      <c r="CP35">
        <v>2</v>
      </c>
      <c r="CQ35">
        <v>2</v>
      </c>
      <c r="CR35">
        <v>1</v>
      </c>
      <c r="CS35">
        <v>2</v>
      </c>
      <c r="CT35">
        <v>2</v>
      </c>
      <c r="CU35">
        <v>57</v>
      </c>
      <c r="CV35">
        <v>40</v>
      </c>
      <c r="CW35">
        <v>2</v>
      </c>
      <c r="CX35">
        <v>41</v>
      </c>
      <c r="CY35">
        <v>1</v>
      </c>
      <c r="CZ35">
        <v>1</v>
      </c>
      <c r="DA35">
        <v>1</v>
      </c>
      <c r="DB35">
        <v>2</v>
      </c>
      <c r="DC35">
        <v>1</v>
      </c>
      <c r="DD35">
        <v>1</v>
      </c>
      <c r="DE35">
        <v>1</v>
      </c>
      <c r="DF35">
        <v>1</v>
      </c>
      <c r="DG35">
        <v>1</v>
      </c>
      <c r="DH35">
        <v>1</v>
      </c>
      <c r="DI35">
        <v>2</v>
      </c>
      <c r="DJ35">
        <v>2</v>
      </c>
      <c r="DK35">
        <v>1</v>
      </c>
      <c r="DL35">
        <v>1</v>
      </c>
      <c r="DM35">
        <v>1</v>
      </c>
      <c r="DN35">
        <v>1</v>
      </c>
      <c r="DO35">
        <v>1</v>
      </c>
      <c r="DP35">
        <v>1</v>
      </c>
      <c r="DQ35">
        <v>1</v>
      </c>
      <c r="DR35">
        <v>1</v>
      </c>
      <c r="DS35">
        <v>34</v>
      </c>
      <c r="DT35">
        <v>10</v>
      </c>
      <c r="DU35">
        <v>1</v>
      </c>
      <c r="DV35">
        <v>36</v>
      </c>
      <c r="DW35">
        <v>1</v>
      </c>
      <c r="DX35">
        <v>1</v>
      </c>
      <c r="DY35">
        <v>1</v>
      </c>
      <c r="DZ35">
        <v>1</v>
      </c>
      <c r="EA35">
        <v>1</v>
      </c>
      <c r="EB35">
        <v>1</v>
      </c>
      <c r="EC35">
        <v>1</v>
      </c>
      <c r="ED35">
        <v>1</v>
      </c>
      <c r="EE35">
        <v>1</v>
      </c>
      <c r="EF35">
        <v>1</v>
      </c>
      <c r="EG35">
        <v>2</v>
      </c>
      <c r="EH35">
        <v>1</v>
      </c>
      <c r="EI35">
        <v>1</v>
      </c>
      <c r="EJ35">
        <v>1</v>
      </c>
      <c r="EK35">
        <v>1</v>
      </c>
      <c r="EL35">
        <v>1</v>
      </c>
      <c r="EM35">
        <v>1</v>
      </c>
      <c r="EN35">
        <v>1</v>
      </c>
      <c r="EO35">
        <v>2</v>
      </c>
      <c r="EP35">
        <v>1</v>
      </c>
      <c r="EQ35">
        <v>15</v>
      </c>
      <c r="ER35">
        <v>13</v>
      </c>
      <c r="ES35">
        <v>1</v>
      </c>
      <c r="ET35">
        <v>40</v>
      </c>
      <c r="EU35">
        <v>3</v>
      </c>
      <c r="EV35">
        <v>1</v>
      </c>
      <c r="EW35">
        <v>2</v>
      </c>
      <c r="EX35">
        <v>3</v>
      </c>
      <c r="EY35">
        <v>4</v>
      </c>
      <c r="EZ35">
        <v>5</v>
      </c>
      <c r="FA35">
        <v>4</v>
      </c>
      <c r="FB35">
        <v>5</v>
      </c>
      <c r="FC35">
        <v>4</v>
      </c>
      <c r="FD35">
        <v>3</v>
      </c>
      <c r="FE35">
        <v>4</v>
      </c>
      <c r="FF35">
        <v>3</v>
      </c>
      <c r="FG35">
        <v>3</v>
      </c>
      <c r="FH35">
        <v>2</v>
      </c>
      <c r="FI35">
        <v>1</v>
      </c>
      <c r="FJ35">
        <v>3</v>
      </c>
      <c r="FK35">
        <v>5</v>
      </c>
      <c r="FL35">
        <v>5</v>
      </c>
      <c r="FM35">
        <v>1</v>
      </c>
      <c r="FN35">
        <v>2</v>
      </c>
      <c r="FO35">
        <v>4</v>
      </c>
      <c r="FP35">
        <v>2</v>
      </c>
      <c r="FQ35">
        <v>2</v>
      </c>
      <c r="FR35">
        <v>3</v>
      </c>
      <c r="FS35">
        <v>4</v>
      </c>
      <c r="FT35">
        <v>3</v>
      </c>
      <c r="FU35">
        <v>3</v>
      </c>
      <c r="FV35">
        <v>5</v>
      </c>
      <c r="FW35">
        <v>5</v>
      </c>
      <c r="FX35">
        <v>1</v>
      </c>
      <c r="FY35">
        <v>5</v>
      </c>
      <c r="FZ35">
        <v>2</v>
      </c>
      <c r="GA35">
        <v>4</v>
      </c>
      <c r="GB35">
        <v>3</v>
      </c>
      <c r="GC35">
        <v>1</v>
      </c>
      <c r="GD35">
        <v>4</v>
      </c>
      <c r="GE35">
        <v>3</v>
      </c>
      <c r="GF35">
        <v>1</v>
      </c>
      <c r="GG35">
        <v>23</v>
      </c>
      <c r="GH35" t="s">
        <v>221</v>
      </c>
      <c r="GI35">
        <v>0</v>
      </c>
      <c r="GJ35" s="2">
        <v>0.29166666666666669</v>
      </c>
      <c r="GK35">
        <v>87</v>
      </c>
      <c r="GL35">
        <v>93</v>
      </c>
      <c r="GM35">
        <f>VLOOKUP(A35,Saliva_Sample_Encoding!A:AD, 17)</f>
        <v>69.772539601960403</v>
      </c>
      <c r="GN35">
        <f>VLOOKUP(A35,Saliva_Sample_Encoding!A:AD, 18)</f>
        <v>2.76</v>
      </c>
      <c r="GO35">
        <f>VLOOKUP(A35,Saliva_Sample_Encoding!A:AD, 19)</f>
        <v>63.616139048846243</v>
      </c>
      <c r="GP35">
        <f>VLOOKUP(A35,Saliva_Sample_Encoding!A:AD, 20)</f>
        <v>3.84</v>
      </c>
      <c r="GQ35">
        <f>VLOOKUP(A35,Saliva_Sample_Encoding!A:AD, 21)</f>
        <v>76.441973534500733</v>
      </c>
      <c r="GR35">
        <f>VLOOKUP(A35,Saliva_Sample_Encoding!A:AD, 22)</f>
        <v>2.0499999999999998</v>
      </c>
      <c r="GS35">
        <f>VLOOKUP(A35,Saliva_Sample_Encoding!A:AD, 23)</f>
        <v>71.824673119665121</v>
      </c>
      <c r="GT35">
        <f>VLOOKUP(A35,Saliva_Sample_Encoding!A:AD, 24)</f>
        <v>1.83</v>
      </c>
      <c r="GU35">
        <f>VLOOKUP(A35,Saliva_Sample_Encoding!A:AD, 25)</f>
        <v>94.911175193843178</v>
      </c>
      <c r="GV35">
        <f>VLOOKUP(A35,Saliva_Sample_Encoding!A:AD, 26)</f>
        <v>1.77</v>
      </c>
      <c r="GW35">
        <f>VLOOKUP(A35,Saliva_Sample_Encoding!A:AD, 27)</f>
        <v>88.241741261302863</v>
      </c>
      <c r="GX35">
        <f>VLOOKUP(A35,Saliva_Sample_Encoding!A:AD, 28)</f>
        <v>1.39</v>
      </c>
      <c r="GY35">
        <f>VLOOKUP(A35,Saliva_Sample_Encoding!A:AD, 29)</f>
        <v>97.989375470400262</v>
      </c>
      <c r="GZ35">
        <f>VLOOKUP(A35,Saliva_Sample_Encoding!A:AD, 30)</f>
        <v>1.18</v>
      </c>
    </row>
    <row r="36" spans="1:208" x14ac:dyDescent="0.2">
      <c r="A36">
        <v>140</v>
      </c>
      <c r="B36" s="1">
        <v>43888</v>
      </c>
      <c r="C36" t="s">
        <v>193</v>
      </c>
      <c r="D36" t="s">
        <v>194</v>
      </c>
      <c r="E36" t="s">
        <v>218</v>
      </c>
      <c r="F36" t="s">
        <v>200</v>
      </c>
      <c r="G36">
        <v>3</v>
      </c>
      <c r="H36">
        <v>2</v>
      </c>
      <c r="I36">
        <v>3</v>
      </c>
      <c r="J36">
        <v>1</v>
      </c>
      <c r="K36">
        <v>4</v>
      </c>
      <c r="L36">
        <v>1</v>
      </c>
      <c r="M36">
        <v>1</v>
      </c>
      <c r="N36">
        <v>1</v>
      </c>
      <c r="O36">
        <v>3</v>
      </c>
      <c r="P36">
        <v>4</v>
      </c>
      <c r="Q36">
        <v>1</v>
      </c>
      <c r="R36">
        <v>5</v>
      </c>
      <c r="S36">
        <v>1</v>
      </c>
      <c r="T36">
        <v>2</v>
      </c>
      <c r="U36">
        <v>2</v>
      </c>
      <c r="V36">
        <v>3</v>
      </c>
      <c r="W36">
        <v>5</v>
      </c>
      <c r="X36">
        <v>1</v>
      </c>
      <c r="Y36">
        <v>2</v>
      </c>
      <c r="Z36">
        <v>1</v>
      </c>
      <c r="AA36">
        <v>32</v>
      </c>
      <c r="AB36">
        <v>10</v>
      </c>
      <c r="AC36">
        <v>0</v>
      </c>
      <c r="AD36">
        <v>47</v>
      </c>
      <c r="AE36">
        <v>5</v>
      </c>
      <c r="AF36">
        <v>2</v>
      </c>
      <c r="AG36">
        <v>2</v>
      </c>
      <c r="AH36">
        <v>1</v>
      </c>
      <c r="AI36">
        <v>2</v>
      </c>
      <c r="AJ36">
        <v>1</v>
      </c>
      <c r="AK36">
        <v>1</v>
      </c>
      <c r="AL36">
        <v>1</v>
      </c>
      <c r="AM36">
        <v>3</v>
      </c>
      <c r="AN36">
        <v>1</v>
      </c>
      <c r="AO36">
        <v>4</v>
      </c>
      <c r="AP36">
        <v>5</v>
      </c>
      <c r="AQ36">
        <v>1</v>
      </c>
      <c r="AR36">
        <v>3</v>
      </c>
      <c r="AS36">
        <v>5</v>
      </c>
      <c r="AT36">
        <v>3</v>
      </c>
      <c r="AU36">
        <v>5</v>
      </c>
      <c r="AV36">
        <v>4</v>
      </c>
      <c r="AW36">
        <v>3</v>
      </c>
      <c r="AX36">
        <v>5</v>
      </c>
      <c r="AY36">
        <v>83</v>
      </c>
      <c r="AZ36">
        <v>80</v>
      </c>
      <c r="BA36">
        <v>55</v>
      </c>
      <c r="BB36">
        <v>22</v>
      </c>
      <c r="BC36">
        <v>4</v>
      </c>
      <c r="BD36">
        <v>1</v>
      </c>
      <c r="BE36">
        <v>3</v>
      </c>
      <c r="BF36">
        <v>1</v>
      </c>
      <c r="BG36">
        <v>3</v>
      </c>
      <c r="BH36">
        <v>1</v>
      </c>
      <c r="BI36">
        <v>1</v>
      </c>
      <c r="BJ36">
        <v>1</v>
      </c>
      <c r="BK36">
        <v>4</v>
      </c>
      <c r="BL36">
        <v>2</v>
      </c>
      <c r="BM36">
        <v>4</v>
      </c>
      <c r="BN36">
        <v>5</v>
      </c>
      <c r="BO36">
        <v>1</v>
      </c>
      <c r="BP36">
        <v>3</v>
      </c>
      <c r="BQ36">
        <v>5</v>
      </c>
      <c r="BR36">
        <v>3</v>
      </c>
      <c r="BS36">
        <v>4</v>
      </c>
      <c r="BT36">
        <v>3</v>
      </c>
      <c r="BU36">
        <v>4</v>
      </c>
      <c r="BV36">
        <v>2</v>
      </c>
      <c r="BW36">
        <v>58</v>
      </c>
      <c r="BX36">
        <v>34</v>
      </c>
      <c r="BY36">
        <v>13</v>
      </c>
      <c r="BZ36">
        <v>34</v>
      </c>
      <c r="CA36">
        <v>3</v>
      </c>
      <c r="CB36">
        <v>1</v>
      </c>
      <c r="CC36">
        <v>3</v>
      </c>
      <c r="CD36">
        <v>1</v>
      </c>
      <c r="CE36">
        <v>3</v>
      </c>
      <c r="CF36">
        <v>1</v>
      </c>
      <c r="CG36">
        <v>1</v>
      </c>
      <c r="CH36">
        <v>1</v>
      </c>
      <c r="CI36">
        <v>3</v>
      </c>
      <c r="CJ36">
        <v>2</v>
      </c>
      <c r="CK36">
        <v>2</v>
      </c>
      <c r="CL36">
        <v>3</v>
      </c>
      <c r="CM36">
        <v>1</v>
      </c>
      <c r="CN36">
        <v>3</v>
      </c>
      <c r="CO36">
        <v>3</v>
      </c>
      <c r="CP36">
        <v>3</v>
      </c>
      <c r="CQ36">
        <v>5</v>
      </c>
      <c r="CR36">
        <v>2</v>
      </c>
      <c r="CS36">
        <v>2</v>
      </c>
      <c r="CT36">
        <v>1</v>
      </c>
      <c r="CU36">
        <v>30</v>
      </c>
      <c r="CV36">
        <v>28</v>
      </c>
      <c r="CW36">
        <v>8</v>
      </c>
      <c r="CX36">
        <v>61</v>
      </c>
      <c r="CY36">
        <v>2</v>
      </c>
      <c r="CZ36">
        <v>1</v>
      </c>
      <c r="DA36">
        <v>1</v>
      </c>
      <c r="DB36">
        <v>1</v>
      </c>
      <c r="DC36">
        <v>3</v>
      </c>
      <c r="DD36">
        <v>1</v>
      </c>
      <c r="DE36">
        <v>1</v>
      </c>
      <c r="DF36">
        <v>1</v>
      </c>
      <c r="DG36">
        <v>1</v>
      </c>
      <c r="DH36">
        <v>3</v>
      </c>
      <c r="DI36">
        <v>1</v>
      </c>
      <c r="DJ36">
        <v>3</v>
      </c>
      <c r="DK36">
        <v>1</v>
      </c>
      <c r="DL36">
        <v>1</v>
      </c>
      <c r="DM36">
        <v>1</v>
      </c>
      <c r="DN36">
        <v>2</v>
      </c>
      <c r="DO36">
        <v>3</v>
      </c>
      <c r="DP36">
        <v>1</v>
      </c>
      <c r="DQ36">
        <v>1</v>
      </c>
      <c r="DR36">
        <v>1</v>
      </c>
      <c r="DS36">
        <v>5</v>
      </c>
      <c r="DT36">
        <v>2</v>
      </c>
      <c r="DU36">
        <v>2</v>
      </c>
      <c r="DV36">
        <v>82</v>
      </c>
      <c r="DW36">
        <v>2</v>
      </c>
      <c r="DX36">
        <v>1</v>
      </c>
      <c r="DY36">
        <v>2</v>
      </c>
      <c r="DZ36">
        <v>1</v>
      </c>
      <c r="EA36">
        <v>3</v>
      </c>
      <c r="EB36">
        <v>1</v>
      </c>
      <c r="EC36">
        <v>1</v>
      </c>
      <c r="ED36">
        <v>1</v>
      </c>
      <c r="EE36">
        <v>2</v>
      </c>
      <c r="EF36">
        <v>2</v>
      </c>
      <c r="EG36">
        <v>2</v>
      </c>
      <c r="EH36">
        <v>3</v>
      </c>
      <c r="EI36">
        <v>1</v>
      </c>
      <c r="EJ36">
        <v>1</v>
      </c>
      <c r="EK36">
        <v>1</v>
      </c>
      <c r="EL36">
        <v>2</v>
      </c>
      <c r="EM36">
        <v>3</v>
      </c>
      <c r="EN36">
        <v>1</v>
      </c>
      <c r="EO36">
        <v>2</v>
      </c>
      <c r="EP36">
        <v>1</v>
      </c>
      <c r="EQ36">
        <v>2</v>
      </c>
      <c r="ER36">
        <v>8</v>
      </c>
      <c r="ES36">
        <v>3</v>
      </c>
      <c r="ET36">
        <v>79</v>
      </c>
      <c r="EU36">
        <v>3</v>
      </c>
      <c r="EV36">
        <v>1</v>
      </c>
      <c r="EW36">
        <v>2</v>
      </c>
      <c r="EX36">
        <v>3</v>
      </c>
      <c r="EY36">
        <v>4</v>
      </c>
      <c r="EZ36">
        <v>5</v>
      </c>
      <c r="FA36">
        <v>4</v>
      </c>
      <c r="FB36">
        <v>4</v>
      </c>
      <c r="FC36">
        <v>1</v>
      </c>
      <c r="FD36">
        <v>2</v>
      </c>
      <c r="FE36">
        <v>3</v>
      </c>
      <c r="FF36">
        <v>3</v>
      </c>
      <c r="FG36">
        <v>3</v>
      </c>
      <c r="FH36">
        <v>2</v>
      </c>
      <c r="FI36">
        <v>5</v>
      </c>
      <c r="FJ36">
        <v>3</v>
      </c>
      <c r="FK36">
        <v>5</v>
      </c>
      <c r="FL36">
        <v>2</v>
      </c>
      <c r="FM36">
        <v>1</v>
      </c>
      <c r="FN36">
        <v>2</v>
      </c>
      <c r="FO36">
        <v>4</v>
      </c>
      <c r="FP36">
        <v>2</v>
      </c>
      <c r="GG36">
        <v>25</v>
      </c>
      <c r="GH36" t="s">
        <v>215</v>
      </c>
      <c r="GI36">
        <v>1</v>
      </c>
      <c r="GJ36" s="2">
        <v>0.375</v>
      </c>
      <c r="GK36">
        <v>77</v>
      </c>
      <c r="GL36">
        <v>95</v>
      </c>
      <c r="GM36">
        <f>VLOOKUP(A36,Saliva_Sample_Encoding!A:AD, 17)</f>
        <v>111.57456225037869</v>
      </c>
      <c r="GN36">
        <f>VLOOKUP(A36,Saliva_Sample_Encoding!A:AD, 18)</f>
        <v>4.09</v>
      </c>
      <c r="GO36">
        <f>VLOOKUP(A36,Saliva_Sample_Encoding!A:AD, 19)</f>
        <v>140.64020451728405</v>
      </c>
      <c r="GP36">
        <f>VLOOKUP(A36,Saliva_Sample_Encoding!A:AD, 20)</f>
        <v>7</v>
      </c>
      <c r="GQ36">
        <f>VLOOKUP(A36,Saliva_Sample_Encoding!A:AD, 21)</f>
        <v>301.43883834871218</v>
      </c>
      <c r="GR36">
        <f>VLOOKUP(A36,Saliva_Sample_Encoding!A:AD, 22)</f>
        <v>4.72</v>
      </c>
      <c r="GS36">
        <f>VLOOKUP(A36,Saliva_Sample_Encoding!A:AD, 23)</f>
        <v>427.54622173254353</v>
      </c>
      <c r="GT36">
        <f>VLOOKUP(A36,Saliva_Sample_Encoding!A:AD, 24)</f>
        <v>3.79</v>
      </c>
      <c r="GU36">
        <f>VLOOKUP(A36,Saliva_Sample_Encoding!A:AD, 25)</f>
        <v>187.5202726897121</v>
      </c>
      <c r="GV36">
        <f>VLOOKUP(A36,Saliva_Sample_Encoding!A:AD, 26)</f>
        <v>4.8</v>
      </c>
      <c r="GW36">
        <f>VLOOKUP(A36,Saliva_Sample_Encoding!A:AD, 27)</f>
        <v>211.89790813937472</v>
      </c>
      <c r="GX36">
        <f>VLOOKUP(A36,Saliva_Sample_Encoding!A:AD, 28)</f>
        <v>1.96</v>
      </c>
      <c r="GY36">
        <f>VLOOKUP(A36,Saliva_Sample_Encoding!A:AD, 29)</f>
        <v>173.92505291970798</v>
      </c>
      <c r="GZ36">
        <f>VLOOKUP(A36,Saliva_Sample_Encoding!A:AD, 30)</f>
        <v>1.72</v>
      </c>
    </row>
    <row r="37" spans="1:208" x14ac:dyDescent="0.2">
      <c r="A37">
        <v>141</v>
      </c>
      <c r="B37" s="1">
        <v>43903</v>
      </c>
      <c r="C37" t="s">
        <v>198</v>
      </c>
      <c r="D37" t="s">
        <v>194</v>
      </c>
      <c r="E37" t="s">
        <v>201</v>
      </c>
      <c r="F37" t="s">
        <v>205</v>
      </c>
      <c r="G37">
        <v>3</v>
      </c>
      <c r="H37">
        <v>1</v>
      </c>
      <c r="I37">
        <v>3</v>
      </c>
      <c r="J37">
        <v>1</v>
      </c>
      <c r="K37">
        <v>4</v>
      </c>
      <c r="L37">
        <v>1</v>
      </c>
      <c r="M37">
        <v>1</v>
      </c>
      <c r="N37">
        <v>1</v>
      </c>
      <c r="O37">
        <v>3</v>
      </c>
      <c r="P37">
        <v>3</v>
      </c>
      <c r="Q37">
        <v>3</v>
      </c>
      <c r="R37">
        <v>1</v>
      </c>
      <c r="S37">
        <v>3</v>
      </c>
      <c r="T37">
        <v>1</v>
      </c>
      <c r="U37">
        <v>2</v>
      </c>
      <c r="V37">
        <v>2</v>
      </c>
      <c r="W37">
        <v>5</v>
      </c>
      <c r="X37">
        <v>5</v>
      </c>
      <c r="Y37">
        <v>3</v>
      </c>
      <c r="Z37">
        <v>1</v>
      </c>
      <c r="AA37">
        <v>0</v>
      </c>
      <c r="AB37">
        <v>0</v>
      </c>
      <c r="AC37">
        <v>0</v>
      </c>
      <c r="AD37">
        <v>80</v>
      </c>
      <c r="AE37">
        <v>3</v>
      </c>
      <c r="AF37">
        <v>1</v>
      </c>
      <c r="AG37">
        <v>4</v>
      </c>
      <c r="AH37">
        <v>1</v>
      </c>
      <c r="AI37">
        <v>4</v>
      </c>
      <c r="AJ37">
        <v>1</v>
      </c>
      <c r="AK37">
        <v>1</v>
      </c>
      <c r="AL37">
        <v>1</v>
      </c>
      <c r="AM37">
        <v>3</v>
      </c>
      <c r="AN37">
        <v>4</v>
      </c>
      <c r="AO37">
        <v>1</v>
      </c>
      <c r="AP37">
        <v>4</v>
      </c>
      <c r="AQ37">
        <v>1</v>
      </c>
      <c r="AR37">
        <v>3</v>
      </c>
      <c r="AS37">
        <v>2</v>
      </c>
      <c r="AT37">
        <v>5</v>
      </c>
      <c r="AU37">
        <v>3</v>
      </c>
      <c r="AV37">
        <v>1</v>
      </c>
      <c r="AW37">
        <v>3</v>
      </c>
      <c r="AX37">
        <v>1</v>
      </c>
      <c r="AY37">
        <v>5</v>
      </c>
      <c r="AZ37">
        <v>19</v>
      </c>
      <c r="BA37">
        <v>4</v>
      </c>
      <c r="BB37">
        <v>74</v>
      </c>
      <c r="BC37">
        <v>3</v>
      </c>
      <c r="BD37">
        <v>1</v>
      </c>
      <c r="BE37">
        <v>4</v>
      </c>
      <c r="BF37">
        <v>1</v>
      </c>
      <c r="BG37">
        <v>4</v>
      </c>
      <c r="BH37">
        <v>1</v>
      </c>
      <c r="BI37">
        <v>1</v>
      </c>
      <c r="BJ37">
        <v>1</v>
      </c>
      <c r="BK37">
        <v>3</v>
      </c>
      <c r="BL37">
        <v>4</v>
      </c>
      <c r="BM37">
        <v>1</v>
      </c>
      <c r="BN37">
        <v>3</v>
      </c>
      <c r="BO37">
        <v>1</v>
      </c>
      <c r="BP37">
        <v>2</v>
      </c>
      <c r="BQ37">
        <v>2</v>
      </c>
      <c r="BR37">
        <v>4</v>
      </c>
      <c r="BS37">
        <v>3</v>
      </c>
      <c r="BT37">
        <v>1</v>
      </c>
      <c r="BU37">
        <v>3</v>
      </c>
      <c r="BV37">
        <v>1</v>
      </c>
      <c r="BW37">
        <v>11</v>
      </c>
      <c r="BX37">
        <v>4</v>
      </c>
      <c r="BY37">
        <v>14</v>
      </c>
      <c r="BZ37">
        <v>76</v>
      </c>
      <c r="CA37">
        <v>3</v>
      </c>
      <c r="CB37">
        <v>1</v>
      </c>
      <c r="CC37">
        <v>3</v>
      </c>
      <c r="CD37">
        <v>1</v>
      </c>
      <c r="CE37">
        <v>4</v>
      </c>
      <c r="CF37">
        <v>1</v>
      </c>
      <c r="CG37">
        <v>1</v>
      </c>
      <c r="CH37">
        <v>1</v>
      </c>
      <c r="CI37">
        <v>3</v>
      </c>
      <c r="CJ37">
        <v>4</v>
      </c>
      <c r="CK37">
        <v>1</v>
      </c>
      <c r="CL37">
        <v>3</v>
      </c>
      <c r="CM37">
        <v>1</v>
      </c>
      <c r="CN37">
        <v>2</v>
      </c>
      <c r="CO37">
        <v>1</v>
      </c>
      <c r="CP37">
        <v>4</v>
      </c>
      <c r="CQ37">
        <v>3</v>
      </c>
      <c r="CR37">
        <v>1</v>
      </c>
      <c r="CS37">
        <v>3</v>
      </c>
      <c r="CT37">
        <v>1</v>
      </c>
      <c r="CU37">
        <v>3</v>
      </c>
      <c r="CV37">
        <v>1</v>
      </c>
      <c r="CW37">
        <v>0</v>
      </c>
      <c r="CX37">
        <v>79</v>
      </c>
      <c r="CY37">
        <v>2</v>
      </c>
      <c r="CZ37">
        <v>1</v>
      </c>
      <c r="DA37">
        <v>1</v>
      </c>
      <c r="DB37">
        <v>1</v>
      </c>
      <c r="DC37">
        <v>4</v>
      </c>
      <c r="DD37">
        <v>1</v>
      </c>
      <c r="DE37">
        <v>1</v>
      </c>
      <c r="DF37">
        <v>1</v>
      </c>
      <c r="DG37">
        <v>1</v>
      </c>
      <c r="DH37">
        <v>4</v>
      </c>
      <c r="DI37">
        <v>1</v>
      </c>
      <c r="DJ37">
        <v>2</v>
      </c>
      <c r="DK37">
        <v>1</v>
      </c>
      <c r="DL37">
        <v>1</v>
      </c>
      <c r="DM37">
        <v>1</v>
      </c>
      <c r="DN37">
        <v>5</v>
      </c>
      <c r="DO37">
        <v>3</v>
      </c>
      <c r="DP37">
        <v>1</v>
      </c>
      <c r="DQ37">
        <v>2</v>
      </c>
      <c r="DR37">
        <v>1</v>
      </c>
      <c r="DS37">
        <v>0</v>
      </c>
      <c r="DT37">
        <v>0</v>
      </c>
      <c r="DU37">
        <v>0</v>
      </c>
      <c r="DV37">
        <v>77</v>
      </c>
      <c r="DW37">
        <v>1</v>
      </c>
      <c r="DX37">
        <v>1</v>
      </c>
      <c r="DY37">
        <v>2</v>
      </c>
      <c r="DZ37">
        <v>1</v>
      </c>
      <c r="EA37">
        <v>4</v>
      </c>
      <c r="EB37">
        <v>1</v>
      </c>
      <c r="EC37">
        <v>1</v>
      </c>
      <c r="ED37">
        <v>1</v>
      </c>
      <c r="EE37">
        <v>1</v>
      </c>
      <c r="EF37">
        <v>4</v>
      </c>
      <c r="EG37">
        <v>1</v>
      </c>
      <c r="EH37">
        <v>2</v>
      </c>
      <c r="EI37">
        <v>1</v>
      </c>
      <c r="EJ37">
        <v>1</v>
      </c>
      <c r="EK37">
        <v>1</v>
      </c>
      <c r="EL37">
        <v>4</v>
      </c>
      <c r="EM37">
        <v>1</v>
      </c>
      <c r="EN37">
        <v>1</v>
      </c>
      <c r="EO37">
        <v>2</v>
      </c>
      <c r="EP37">
        <v>1</v>
      </c>
      <c r="EQ37">
        <v>1</v>
      </c>
      <c r="ER37">
        <v>1</v>
      </c>
      <c r="ES37">
        <v>2</v>
      </c>
      <c r="ET37">
        <v>78</v>
      </c>
      <c r="EU37">
        <v>3</v>
      </c>
      <c r="EV37">
        <v>1</v>
      </c>
      <c r="EW37">
        <v>2</v>
      </c>
      <c r="EX37">
        <v>3</v>
      </c>
      <c r="EY37">
        <v>4</v>
      </c>
      <c r="EZ37">
        <v>5</v>
      </c>
      <c r="FA37">
        <v>4</v>
      </c>
      <c r="FB37">
        <v>5</v>
      </c>
      <c r="FC37">
        <v>4</v>
      </c>
      <c r="FD37">
        <v>3</v>
      </c>
      <c r="FE37">
        <v>4</v>
      </c>
      <c r="FF37">
        <v>3</v>
      </c>
      <c r="FG37">
        <v>3</v>
      </c>
      <c r="FH37">
        <v>2</v>
      </c>
      <c r="FI37">
        <v>1</v>
      </c>
      <c r="FJ37">
        <v>2</v>
      </c>
      <c r="FK37">
        <v>5</v>
      </c>
      <c r="FL37">
        <v>4</v>
      </c>
      <c r="FM37">
        <v>1</v>
      </c>
      <c r="FN37">
        <v>2</v>
      </c>
      <c r="FO37">
        <v>4</v>
      </c>
      <c r="FP37">
        <v>2</v>
      </c>
      <c r="FQ37">
        <v>2</v>
      </c>
      <c r="FR37">
        <v>3</v>
      </c>
      <c r="FS37">
        <v>4</v>
      </c>
      <c r="FT37">
        <v>4</v>
      </c>
      <c r="FU37">
        <v>3</v>
      </c>
      <c r="FV37">
        <v>5</v>
      </c>
      <c r="FW37">
        <v>1</v>
      </c>
      <c r="FX37">
        <v>4</v>
      </c>
      <c r="FY37">
        <v>2</v>
      </c>
      <c r="FZ37">
        <v>2</v>
      </c>
      <c r="GA37">
        <v>4</v>
      </c>
      <c r="GB37">
        <v>4</v>
      </c>
      <c r="GC37">
        <v>4</v>
      </c>
      <c r="GD37">
        <v>3</v>
      </c>
      <c r="GE37">
        <v>2</v>
      </c>
      <c r="GF37">
        <v>0</v>
      </c>
      <c r="GG37">
        <v>26</v>
      </c>
      <c r="GH37" t="s">
        <v>206</v>
      </c>
      <c r="GI37">
        <v>1</v>
      </c>
      <c r="GJ37" s="2">
        <v>0.36458333333333331</v>
      </c>
      <c r="GK37">
        <v>82</v>
      </c>
      <c r="GL37">
        <v>81</v>
      </c>
      <c r="GM37">
        <f>VLOOKUP(A37,Saliva_Sample_Encoding!A:AD, 17)</f>
        <v>236.21757448862635</v>
      </c>
      <c r="GN37">
        <f>VLOOKUP(A37,Saliva_Sample_Encoding!A:AD, 18)</f>
        <v>3.26</v>
      </c>
      <c r="GO37">
        <f>VLOOKUP(A37,Saliva_Sample_Encoding!A:AD, 19)</f>
        <v>241.46685392170693</v>
      </c>
      <c r="GP37">
        <f>VLOOKUP(A37,Saliva_Sample_Encoding!A:AD, 20)</f>
        <v>3.87</v>
      </c>
      <c r="GQ37">
        <f>VLOOKUP(A37,Saliva_Sample_Encoding!A:AD, 21)</f>
        <v>277.53460273208202</v>
      </c>
      <c r="GR37">
        <f>VLOOKUP(A37,Saliva_Sample_Encoding!A:AD, 22)</f>
        <v>2.0499999999999998</v>
      </c>
      <c r="GS37">
        <f>VLOOKUP(A37,Saliva_Sample_Encoding!A:AD, 23)</f>
        <v>160.34162631955246</v>
      </c>
      <c r="GT37">
        <f>VLOOKUP(A37,Saliva_Sample_Encoding!A:AD, 24)</f>
        <v>1.96</v>
      </c>
      <c r="GU37">
        <f>VLOOKUP(A37,Saliva_Sample_Encoding!A:AD, 25)</f>
        <v>91.623786468315686</v>
      </c>
      <c r="GV37">
        <f>VLOOKUP(A37,Saliva_Sample_Encoding!A:AD, 26)</f>
        <v>1.68</v>
      </c>
      <c r="GW37">
        <f>VLOOKUP(A37,Saliva_Sample_Encoding!A:AD, 27)</f>
        <v>79.216398717397922</v>
      </c>
      <c r="GX37">
        <f>VLOOKUP(A37,Saliva_Sample_Encoding!A:AD, 28)</f>
        <v>1.1200000000000001</v>
      </c>
      <c r="GY37">
        <f>VLOOKUP(A37,Saliva_Sample_Encoding!A:AD, 29)</f>
        <v>158.43279743479584</v>
      </c>
      <c r="GZ37">
        <f>VLOOKUP(A37,Saliva_Sample_Encoding!A:AD, 30)</f>
        <v>1.21</v>
      </c>
    </row>
    <row r="38" spans="1:208" x14ac:dyDescent="0.2">
      <c r="A38">
        <v>142</v>
      </c>
      <c r="B38" s="1">
        <v>43897</v>
      </c>
      <c r="C38" t="s">
        <v>198</v>
      </c>
      <c r="D38" t="s">
        <v>194</v>
      </c>
      <c r="E38" t="s">
        <v>201</v>
      </c>
      <c r="F38" t="s">
        <v>202</v>
      </c>
      <c r="G38">
        <v>4</v>
      </c>
      <c r="H38">
        <v>2</v>
      </c>
      <c r="I38">
        <v>3</v>
      </c>
      <c r="J38">
        <v>1</v>
      </c>
      <c r="K38">
        <v>2</v>
      </c>
      <c r="L38">
        <v>1</v>
      </c>
      <c r="M38">
        <v>2</v>
      </c>
      <c r="N38">
        <v>1</v>
      </c>
      <c r="O38">
        <v>4</v>
      </c>
      <c r="P38">
        <v>2</v>
      </c>
      <c r="Q38">
        <v>1</v>
      </c>
      <c r="R38">
        <v>4</v>
      </c>
      <c r="S38">
        <v>2</v>
      </c>
      <c r="T38">
        <v>4</v>
      </c>
      <c r="U38">
        <v>4</v>
      </c>
      <c r="V38">
        <v>4</v>
      </c>
      <c r="W38">
        <v>5</v>
      </c>
      <c r="X38">
        <v>1</v>
      </c>
      <c r="Y38">
        <v>4</v>
      </c>
      <c r="Z38">
        <v>2</v>
      </c>
      <c r="AA38">
        <v>15</v>
      </c>
      <c r="AB38">
        <v>36</v>
      </c>
      <c r="AC38">
        <v>10</v>
      </c>
      <c r="AD38">
        <v>71</v>
      </c>
      <c r="AE38">
        <v>4</v>
      </c>
      <c r="AF38">
        <v>3</v>
      </c>
      <c r="AG38">
        <v>4</v>
      </c>
      <c r="AH38">
        <v>1</v>
      </c>
      <c r="AI38">
        <v>2</v>
      </c>
      <c r="AJ38">
        <v>2</v>
      </c>
      <c r="AK38">
        <v>3</v>
      </c>
      <c r="AL38">
        <v>1</v>
      </c>
      <c r="AM38">
        <v>4</v>
      </c>
      <c r="AN38">
        <v>3</v>
      </c>
      <c r="AO38">
        <v>2</v>
      </c>
      <c r="AP38">
        <v>4</v>
      </c>
      <c r="AQ38">
        <v>2</v>
      </c>
      <c r="AR38">
        <v>4</v>
      </c>
      <c r="AS38">
        <v>3</v>
      </c>
      <c r="AT38">
        <v>4</v>
      </c>
      <c r="AU38">
        <v>4</v>
      </c>
      <c r="AV38">
        <v>2</v>
      </c>
      <c r="AW38">
        <v>4</v>
      </c>
      <c r="AX38">
        <v>1</v>
      </c>
      <c r="AY38">
        <v>65</v>
      </c>
      <c r="AZ38">
        <v>26</v>
      </c>
      <c r="BA38">
        <v>27</v>
      </c>
      <c r="BB38">
        <v>63</v>
      </c>
      <c r="BC38">
        <v>4</v>
      </c>
      <c r="BD38">
        <v>2</v>
      </c>
      <c r="BE38">
        <v>2</v>
      </c>
      <c r="BF38">
        <v>2</v>
      </c>
      <c r="BG38">
        <v>2</v>
      </c>
      <c r="BH38">
        <v>1</v>
      </c>
      <c r="BI38">
        <v>1</v>
      </c>
      <c r="BJ38">
        <v>1</v>
      </c>
      <c r="BK38">
        <v>3</v>
      </c>
      <c r="BL38">
        <v>2</v>
      </c>
      <c r="BM38">
        <v>2</v>
      </c>
      <c r="BN38">
        <v>4</v>
      </c>
      <c r="BO38">
        <v>1</v>
      </c>
      <c r="BP38">
        <v>3</v>
      </c>
      <c r="BQ38">
        <v>3</v>
      </c>
      <c r="BR38">
        <v>3</v>
      </c>
      <c r="BS38">
        <v>4</v>
      </c>
      <c r="BT38">
        <v>2</v>
      </c>
      <c r="BU38">
        <v>3</v>
      </c>
      <c r="BV38">
        <v>1</v>
      </c>
      <c r="BW38">
        <v>64</v>
      </c>
      <c r="BX38">
        <v>29</v>
      </c>
      <c r="BY38">
        <v>15</v>
      </c>
      <c r="BZ38">
        <v>72</v>
      </c>
      <c r="CA38">
        <v>4</v>
      </c>
      <c r="CB38">
        <v>2</v>
      </c>
      <c r="CC38">
        <v>3</v>
      </c>
      <c r="CD38">
        <v>1</v>
      </c>
      <c r="CE38">
        <v>2</v>
      </c>
      <c r="CF38">
        <v>2</v>
      </c>
      <c r="CG38">
        <v>1</v>
      </c>
      <c r="CH38">
        <v>1</v>
      </c>
      <c r="CI38">
        <v>3</v>
      </c>
      <c r="CJ38">
        <v>2</v>
      </c>
      <c r="CK38">
        <v>1</v>
      </c>
      <c r="CL38">
        <v>4</v>
      </c>
      <c r="CM38">
        <v>1</v>
      </c>
      <c r="CN38">
        <v>4</v>
      </c>
      <c r="CO38">
        <v>2</v>
      </c>
      <c r="CP38">
        <v>3</v>
      </c>
      <c r="CQ38">
        <v>3</v>
      </c>
      <c r="CR38">
        <v>2</v>
      </c>
      <c r="CS38">
        <v>4</v>
      </c>
      <c r="CT38">
        <v>1</v>
      </c>
      <c r="CU38">
        <v>16</v>
      </c>
      <c r="CV38">
        <v>18</v>
      </c>
      <c r="CW38">
        <v>8</v>
      </c>
      <c r="CX38">
        <v>75</v>
      </c>
      <c r="CY38">
        <v>4</v>
      </c>
      <c r="CZ38">
        <v>2</v>
      </c>
      <c r="DA38">
        <v>2</v>
      </c>
      <c r="DB38">
        <v>2</v>
      </c>
      <c r="DC38">
        <v>1</v>
      </c>
      <c r="DD38">
        <v>1</v>
      </c>
      <c r="DE38">
        <v>2</v>
      </c>
      <c r="DF38">
        <v>1</v>
      </c>
      <c r="DG38">
        <v>3</v>
      </c>
      <c r="DH38">
        <v>2</v>
      </c>
      <c r="DI38">
        <v>3</v>
      </c>
      <c r="DJ38">
        <v>3</v>
      </c>
      <c r="DK38">
        <v>1</v>
      </c>
      <c r="DL38">
        <v>3</v>
      </c>
      <c r="DM38">
        <v>2</v>
      </c>
      <c r="DN38">
        <v>3</v>
      </c>
      <c r="DO38">
        <v>4</v>
      </c>
      <c r="DP38">
        <v>1</v>
      </c>
      <c r="DQ38">
        <v>3</v>
      </c>
      <c r="DR38">
        <v>1</v>
      </c>
      <c r="DS38">
        <v>10</v>
      </c>
      <c r="DT38">
        <v>20</v>
      </c>
      <c r="DU38">
        <v>6</v>
      </c>
      <c r="DV38">
        <v>67</v>
      </c>
      <c r="DW38">
        <v>3</v>
      </c>
      <c r="DX38">
        <v>1</v>
      </c>
      <c r="DY38">
        <v>2</v>
      </c>
      <c r="DZ38">
        <v>1</v>
      </c>
      <c r="EA38">
        <v>2</v>
      </c>
      <c r="EB38">
        <v>1</v>
      </c>
      <c r="EC38">
        <v>1</v>
      </c>
      <c r="ED38">
        <v>1</v>
      </c>
      <c r="EE38">
        <v>3</v>
      </c>
      <c r="EF38">
        <v>2</v>
      </c>
      <c r="EG38">
        <v>2</v>
      </c>
      <c r="EH38">
        <v>4</v>
      </c>
      <c r="EI38">
        <v>1</v>
      </c>
      <c r="EJ38">
        <v>3</v>
      </c>
      <c r="EK38">
        <v>2</v>
      </c>
      <c r="EL38">
        <v>1</v>
      </c>
      <c r="EM38">
        <v>4</v>
      </c>
      <c r="EN38">
        <v>1</v>
      </c>
      <c r="EO38">
        <v>4</v>
      </c>
      <c r="EP38">
        <v>1</v>
      </c>
      <c r="EQ38">
        <v>9</v>
      </c>
      <c r="ER38">
        <v>11</v>
      </c>
      <c r="ES38">
        <v>10</v>
      </c>
      <c r="ET38">
        <v>77</v>
      </c>
      <c r="EU38">
        <v>3</v>
      </c>
      <c r="EV38">
        <v>1</v>
      </c>
      <c r="EW38">
        <v>2</v>
      </c>
      <c r="EX38">
        <v>3</v>
      </c>
      <c r="EY38">
        <v>4</v>
      </c>
      <c r="EZ38">
        <v>5</v>
      </c>
      <c r="FA38">
        <v>4</v>
      </c>
      <c r="FB38">
        <v>5</v>
      </c>
      <c r="FC38">
        <v>4</v>
      </c>
      <c r="FD38">
        <v>3</v>
      </c>
      <c r="FE38">
        <v>4</v>
      </c>
      <c r="FF38">
        <v>3</v>
      </c>
      <c r="FG38">
        <v>3</v>
      </c>
      <c r="FH38">
        <v>2</v>
      </c>
      <c r="FI38">
        <v>1</v>
      </c>
      <c r="FJ38">
        <v>1</v>
      </c>
      <c r="FK38">
        <v>5</v>
      </c>
      <c r="FL38">
        <v>5</v>
      </c>
      <c r="FM38">
        <v>1</v>
      </c>
      <c r="FN38">
        <v>2</v>
      </c>
      <c r="FO38">
        <v>4</v>
      </c>
      <c r="FP38">
        <v>2</v>
      </c>
      <c r="FQ38">
        <v>3</v>
      </c>
      <c r="FR38">
        <v>2</v>
      </c>
      <c r="FS38">
        <v>4</v>
      </c>
      <c r="FT38">
        <v>3</v>
      </c>
      <c r="FU38">
        <v>3</v>
      </c>
      <c r="FV38">
        <v>5</v>
      </c>
      <c r="FW38">
        <v>5</v>
      </c>
      <c r="FX38">
        <v>2</v>
      </c>
      <c r="FY38">
        <v>5</v>
      </c>
      <c r="FZ38">
        <v>4</v>
      </c>
      <c r="GA38">
        <v>4</v>
      </c>
      <c r="GB38">
        <v>4</v>
      </c>
      <c r="GC38">
        <v>3</v>
      </c>
      <c r="GD38">
        <v>1</v>
      </c>
      <c r="GE38">
        <v>5</v>
      </c>
      <c r="GF38">
        <v>0</v>
      </c>
      <c r="GG38">
        <v>23</v>
      </c>
      <c r="GH38" t="s">
        <v>197</v>
      </c>
      <c r="GI38">
        <v>0</v>
      </c>
      <c r="GJ38" s="2">
        <v>0.41666666666666669</v>
      </c>
      <c r="GK38">
        <v>88</v>
      </c>
      <c r="GL38">
        <v>106</v>
      </c>
      <c r="GM38">
        <f>VLOOKUP(A38,Saliva_Sample_Encoding!A:AD, 17)</f>
        <v>11.683666364208278</v>
      </c>
      <c r="GN38">
        <f>VLOOKUP(A38,Saliva_Sample_Encoding!A:AD, 18)</f>
        <v>6.09</v>
      </c>
      <c r="GO38">
        <f>VLOOKUP(A38,Saliva_Sample_Encoding!A:AD, 19)</f>
        <v>9.9582061043590802</v>
      </c>
      <c r="GP38">
        <f>VLOOKUP(A38,Saliva_Sample_Encoding!A:AD, 20)</f>
        <v>7.33</v>
      </c>
      <c r="GQ38">
        <f>VLOOKUP(A38,Saliva_Sample_Encoding!A:AD, 21)</f>
        <v>15.8782218189444</v>
      </c>
      <c r="GR38">
        <f>VLOOKUP(A38,Saliva_Sample_Encoding!A:AD, 22)</f>
        <v>3.01</v>
      </c>
      <c r="GS38">
        <f>VLOOKUP(A38,Saliva_Sample_Encoding!A:AD, 23)</f>
        <v>10.01457116932138</v>
      </c>
      <c r="GT38">
        <f>VLOOKUP(A38,Saliva_Sample_Encoding!A:AD, 24)</f>
        <v>3.83</v>
      </c>
      <c r="GU38">
        <f>VLOOKUP(A38,Saliva_Sample_Encoding!A:AD, 25)</f>
        <v>8.901841039396782</v>
      </c>
      <c r="GV38">
        <f>VLOOKUP(A38,Saliva_Sample_Encoding!A:AD, 26)</f>
        <v>3.28</v>
      </c>
      <c r="GW38">
        <f>VLOOKUP(A38,Saliva_Sample_Encoding!A:AD, 27)</f>
        <v>7.7891109094721838</v>
      </c>
      <c r="GX38">
        <f>VLOOKUP(A38,Saliva_Sample_Encoding!A:AD, 28)</f>
        <v>1.26</v>
      </c>
      <c r="GY38">
        <f>VLOOKUP(A38,Saliva_Sample_Encoding!A:AD, 29)</f>
        <v>10.214571169321401</v>
      </c>
      <c r="GZ38">
        <f>VLOOKUP(A38,Saliva_Sample_Encoding!A:AD, 30)</f>
        <v>1.17</v>
      </c>
    </row>
    <row r="39" spans="1:208" x14ac:dyDescent="0.2">
      <c r="A39">
        <v>143</v>
      </c>
      <c r="B39" s="1">
        <v>43888</v>
      </c>
      <c r="C39" t="s">
        <v>193</v>
      </c>
      <c r="D39" t="s">
        <v>194</v>
      </c>
      <c r="E39" t="s">
        <v>201</v>
      </c>
      <c r="F39" t="s">
        <v>205</v>
      </c>
      <c r="G39">
        <v>2</v>
      </c>
      <c r="H39">
        <v>3</v>
      </c>
      <c r="I39">
        <v>1</v>
      </c>
      <c r="J39">
        <v>1</v>
      </c>
      <c r="K39">
        <v>1</v>
      </c>
      <c r="L39">
        <v>1</v>
      </c>
      <c r="M39">
        <v>1</v>
      </c>
      <c r="N39">
        <v>1</v>
      </c>
      <c r="O39">
        <v>1</v>
      </c>
      <c r="P39">
        <v>1</v>
      </c>
      <c r="Q39">
        <v>1</v>
      </c>
      <c r="R39">
        <v>4</v>
      </c>
      <c r="S39">
        <v>1</v>
      </c>
      <c r="T39">
        <v>1</v>
      </c>
      <c r="U39">
        <v>1</v>
      </c>
      <c r="V39">
        <v>1</v>
      </c>
      <c r="W39">
        <v>4</v>
      </c>
      <c r="X39">
        <v>1</v>
      </c>
      <c r="Y39">
        <v>3</v>
      </c>
      <c r="Z39">
        <v>1</v>
      </c>
      <c r="AA39">
        <v>52</v>
      </c>
      <c r="AB39">
        <v>1</v>
      </c>
      <c r="AC39">
        <v>2</v>
      </c>
      <c r="AD39">
        <v>48</v>
      </c>
      <c r="AE39">
        <v>2</v>
      </c>
      <c r="AF39">
        <v>2</v>
      </c>
      <c r="AG39">
        <v>1</v>
      </c>
      <c r="AH39">
        <v>1</v>
      </c>
      <c r="AI39">
        <v>1</v>
      </c>
      <c r="AJ39">
        <v>2</v>
      </c>
      <c r="AK39">
        <v>1</v>
      </c>
      <c r="AL39">
        <v>1</v>
      </c>
      <c r="AM39">
        <v>1</v>
      </c>
      <c r="AN39">
        <v>1</v>
      </c>
      <c r="AO39">
        <v>1</v>
      </c>
      <c r="AP39">
        <v>3</v>
      </c>
      <c r="AQ39">
        <v>5</v>
      </c>
      <c r="AR39">
        <v>3</v>
      </c>
      <c r="AS39">
        <v>3</v>
      </c>
      <c r="AT39">
        <v>1</v>
      </c>
      <c r="AU39">
        <v>3</v>
      </c>
      <c r="AV39">
        <v>1</v>
      </c>
      <c r="AW39">
        <v>2</v>
      </c>
      <c r="AX39">
        <v>1</v>
      </c>
      <c r="AY39">
        <v>27</v>
      </c>
      <c r="AZ39">
        <v>34</v>
      </c>
      <c r="BA39">
        <v>93</v>
      </c>
      <c r="BB39">
        <v>25</v>
      </c>
      <c r="BC39">
        <v>2</v>
      </c>
      <c r="BD39">
        <v>1</v>
      </c>
      <c r="BE39">
        <v>2</v>
      </c>
      <c r="BF39">
        <v>1</v>
      </c>
      <c r="BG39">
        <v>1</v>
      </c>
      <c r="BH39">
        <v>1</v>
      </c>
      <c r="BI39">
        <v>1</v>
      </c>
      <c r="BJ39">
        <v>1</v>
      </c>
      <c r="BK39">
        <v>1</v>
      </c>
      <c r="BL39">
        <v>2</v>
      </c>
      <c r="BM39">
        <v>1</v>
      </c>
      <c r="BN39">
        <v>3</v>
      </c>
      <c r="BO39">
        <v>2</v>
      </c>
      <c r="BP39">
        <v>2</v>
      </c>
      <c r="BQ39">
        <v>2</v>
      </c>
      <c r="BR39">
        <v>1</v>
      </c>
      <c r="BS39">
        <v>5</v>
      </c>
      <c r="BT39">
        <v>1</v>
      </c>
      <c r="BU39">
        <v>3</v>
      </c>
      <c r="BV39">
        <v>1</v>
      </c>
      <c r="BW39">
        <v>36</v>
      </c>
      <c r="BX39">
        <v>1</v>
      </c>
      <c r="BY39">
        <v>26</v>
      </c>
      <c r="BZ39">
        <v>52</v>
      </c>
      <c r="CA39">
        <v>2</v>
      </c>
      <c r="CB39">
        <v>1</v>
      </c>
      <c r="CC39">
        <v>1</v>
      </c>
      <c r="CD39">
        <v>1</v>
      </c>
      <c r="CE39">
        <v>1</v>
      </c>
      <c r="CF39">
        <v>1</v>
      </c>
      <c r="CG39">
        <v>1</v>
      </c>
      <c r="CH39">
        <v>1</v>
      </c>
      <c r="CI39">
        <v>1</v>
      </c>
      <c r="CJ39">
        <v>1</v>
      </c>
      <c r="CK39">
        <v>1</v>
      </c>
      <c r="CL39">
        <v>3</v>
      </c>
      <c r="CM39">
        <v>1</v>
      </c>
      <c r="CN39">
        <v>1</v>
      </c>
      <c r="CO39">
        <v>1</v>
      </c>
      <c r="CP39">
        <v>1</v>
      </c>
      <c r="CQ39">
        <v>4</v>
      </c>
      <c r="CR39">
        <v>1</v>
      </c>
      <c r="CS39">
        <v>3</v>
      </c>
      <c r="CT39">
        <v>1</v>
      </c>
      <c r="CU39">
        <v>22</v>
      </c>
      <c r="CV39">
        <v>0</v>
      </c>
      <c r="CW39">
        <v>6</v>
      </c>
      <c r="CX39">
        <v>46</v>
      </c>
      <c r="CY39">
        <v>1</v>
      </c>
      <c r="CZ39">
        <v>1</v>
      </c>
      <c r="DA39">
        <v>1</v>
      </c>
      <c r="DB39">
        <v>2</v>
      </c>
      <c r="DC39">
        <v>1</v>
      </c>
      <c r="DD39">
        <v>1</v>
      </c>
      <c r="DE39">
        <v>1</v>
      </c>
      <c r="DF39">
        <v>1</v>
      </c>
      <c r="DG39">
        <v>1</v>
      </c>
      <c r="DH39">
        <v>1</v>
      </c>
      <c r="DI39">
        <v>2</v>
      </c>
      <c r="DJ39">
        <v>3</v>
      </c>
      <c r="DK39">
        <v>1</v>
      </c>
      <c r="DL39">
        <v>1</v>
      </c>
      <c r="DM39">
        <v>1</v>
      </c>
      <c r="DN39">
        <v>1</v>
      </c>
      <c r="DO39">
        <v>3</v>
      </c>
      <c r="DP39">
        <v>1</v>
      </c>
      <c r="DQ39">
        <v>2</v>
      </c>
      <c r="DR39">
        <v>1</v>
      </c>
      <c r="DS39">
        <v>23</v>
      </c>
      <c r="DT39">
        <v>0</v>
      </c>
      <c r="DU39">
        <v>6</v>
      </c>
      <c r="DV39">
        <v>50</v>
      </c>
      <c r="DW39">
        <v>3</v>
      </c>
      <c r="DX39">
        <v>1</v>
      </c>
      <c r="DY39">
        <v>1</v>
      </c>
      <c r="DZ39">
        <v>1</v>
      </c>
      <c r="EA39">
        <v>1</v>
      </c>
      <c r="EB39">
        <v>1</v>
      </c>
      <c r="EC39">
        <v>1</v>
      </c>
      <c r="ED39">
        <v>1</v>
      </c>
      <c r="EE39">
        <v>2</v>
      </c>
      <c r="EF39">
        <v>1</v>
      </c>
      <c r="EG39">
        <v>1</v>
      </c>
      <c r="EH39">
        <v>3</v>
      </c>
      <c r="EI39">
        <v>1</v>
      </c>
      <c r="EJ39">
        <v>2</v>
      </c>
      <c r="EK39">
        <v>1</v>
      </c>
      <c r="EL39">
        <v>1</v>
      </c>
      <c r="EM39">
        <v>3</v>
      </c>
      <c r="EN39">
        <v>1</v>
      </c>
      <c r="EO39">
        <v>3</v>
      </c>
      <c r="EP39">
        <v>1</v>
      </c>
      <c r="EQ39">
        <v>7</v>
      </c>
      <c r="ER39">
        <v>1</v>
      </c>
      <c r="ES39">
        <v>7</v>
      </c>
      <c r="ET39">
        <v>50</v>
      </c>
      <c r="EU39">
        <v>3</v>
      </c>
      <c r="EV39">
        <v>1</v>
      </c>
      <c r="EW39">
        <v>2</v>
      </c>
      <c r="EX39">
        <v>3</v>
      </c>
      <c r="EY39">
        <v>4</v>
      </c>
      <c r="EZ39">
        <v>5</v>
      </c>
      <c r="FA39">
        <v>4</v>
      </c>
      <c r="FB39">
        <v>5</v>
      </c>
      <c r="FC39">
        <v>4</v>
      </c>
      <c r="FD39">
        <v>3</v>
      </c>
      <c r="FE39">
        <v>4</v>
      </c>
      <c r="FF39">
        <v>3</v>
      </c>
      <c r="FG39">
        <v>3</v>
      </c>
      <c r="FH39">
        <v>2</v>
      </c>
      <c r="FI39">
        <v>1</v>
      </c>
      <c r="FJ39">
        <v>1</v>
      </c>
      <c r="FK39">
        <v>5</v>
      </c>
      <c r="FL39">
        <v>1</v>
      </c>
      <c r="FM39">
        <v>1</v>
      </c>
      <c r="FN39">
        <v>2</v>
      </c>
      <c r="FO39">
        <v>2</v>
      </c>
      <c r="FP39">
        <v>2</v>
      </c>
      <c r="FQ39">
        <v>2</v>
      </c>
      <c r="FR39">
        <v>1</v>
      </c>
      <c r="FS39">
        <v>1</v>
      </c>
      <c r="FT39">
        <v>3</v>
      </c>
      <c r="FU39">
        <v>3</v>
      </c>
      <c r="FV39">
        <v>5</v>
      </c>
      <c r="FW39">
        <v>5</v>
      </c>
      <c r="FX39">
        <v>1</v>
      </c>
      <c r="FY39">
        <v>5</v>
      </c>
      <c r="FZ39">
        <v>5</v>
      </c>
      <c r="GA39">
        <v>4</v>
      </c>
      <c r="GB39">
        <v>4</v>
      </c>
      <c r="GC39">
        <v>1</v>
      </c>
      <c r="GD39">
        <v>3</v>
      </c>
      <c r="GE39">
        <v>4</v>
      </c>
      <c r="GF39">
        <v>1</v>
      </c>
      <c r="GG39">
        <v>22</v>
      </c>
      <c r="GH39" t="s">
        <v>197</v>
      </c>
      <c r="GI39">
        <v>0</v>
      </c>
      <c r="GJ39" s="2">
        <v>0.3125</v>
      </c>
      <c r="GK39">
        <v>45</v>
      </c>
      <c r="GL39">
        <v>51</v>
      </c>
      <c r="GM39">
        <f>VLOOKUP(A39,Saliva_Sample_Encoding!A:AD, 17)</f>
        <v>53.91207839829223</v>
      </c>
      <c r="GN39">
        <f>VLOOKUP(A39,Saliva_Sample_Encoding!A:AD, 18)</f>
        <v>3.83</v>
      </c>
      <c r="GO39">
        <f>VLOOKUP(A39,Saliva_Sample_Encoding!A:AD, 19)</f>
        <v>42.660862036909506</v>
      </c>
      <c r="GP39">
        <f>VLOOKUP(A39,Saliva_Sample_Encoding!A:AD, 20)</f>
        <v>3.84</v>
      </c>
      <c r="GQ39">
        <f>VLOOKUP(A39,Saliva_Sample_Encoding!A:AD, 21)</f>
        <v>65.63209544139923</v>
      </c>
      <c r="GR39">
        <f>VLOOKUP(A39,Saliva_Sample_Encoding!A:AD, 22)</f>
        <v>1.93</v>
      </c>
      <c r="GS39">
        <f>VLOOKUP(A39,Saliva_Sample_Encoding!A:AD, 23)</f>
        <v>72.195304985539153</v>
      </c>
      <c r="GT39">
        <f>VLOOKUP(A39,Saliva_Sample_Encoding!A:AD, 24)</f>
        <v>2.57</v>
      </c>
      <c r="GU39">
        <f>VLOOKUP(A39,Saliva_Sample_Encoding!A:AD, 25)</f>
        <v>40.785659310012385</v>
      </c>
      <c r="GV39">
        <f>VLOOKUP(A39,Saliva_Sample_Encoding!A:AD, 26)</f>
        <v>2.04</v>
      </c>
      <c r="GW39">
        <f>VLOOKUP(A39,Saliva_Sample_Encoding!A:AD, 27)</f>
        <v>43.598463400358057</v>
      </c>
      <c r="GX39">
        <f>VLOOKUP(A39,Saliva_Sample_Encoding!A:AD, 28)</f>
        <v>1.8</v>
      </c>
      <c r="GY39">
        <f>VLOOKUP(A39,Saliva_Sample_Encoding!A:AD, 29)</f>
        <v>56.256081806913627</v>
      </c>
      <c r="GZ39">
        <f>VLOOKUP(A39,Saliva_Sample_Encoding!A:AD, 30)</f>
        <v>1.64</v>
      </c>
    </row>
    <row r="40" spans="1:208" x14ac:dyDescent="0.2">
      <c r="A40">
        <v>144</v>
      </c>
      <c r="B40" s="1">
        <v>43897</v>
      </c>
      <c r="C40" t="s">
        <v>198</v>
      </c>
      <c r="D40" t="s">
        <v>194</v>
      </c>
      <c r="E40" t="s">
        <v>222</v>
      </c>
      <c r="F40" t="s">
        <v>207</v>
      </c>
      <c r="G40">
        <v>4</v>
      </c>
      <c r="H40">
        <v>1</v>
      </c>
      <c r="I40">
        <v>1</v>
      </c>
      <c r="J40">
        <v>1</v>
      </c>
      <c r="K40">
        <v>1</v>
      </c>
      <c r="L40">
        <v>1</v>
      </c>
      <c r="M40">
        <v>1</v>
      </c>
      <c r="N40">
        <v>1</v>
      </c>
      <c r="O40">
        <v>1</v>
      </c>
      <c r="P40">
        <v>1</v>
      </c>
      <c r="Q40">
        <v>1</v>
      </c>
      <c r="R40">
        <v>4</v>
      </c>
      <c r="S40">
        <v>1</v>
      </c>
      <c r="T40">
        <v>1</v>
      </c>
      <c r="U40">
        <v>2</v>
      </c>
      <c r="V40">
        <v>3</v>
      </c>
      <c r="W40">
        <v>5</v>
      </c>
      <c r="X40">
        <v>1</v>
      </c>
      <c r="Y40">
        <v>4</v>
      </c>
      <c r="Z40">
        <v>1</v>
      </c>
      <c r="AA40">
        <v>5</v>
      </c>
      <c r="AB40">
        <v>11</v>
      </c>
      <c r="AC40">
        <v>0</v>
      </c>
      <c r="AD40">
        <v>80</v>
      </c>
      <c r="AE40">
        <v>4</v>
      </c>
      <c r="AF40">
        <v>1</v>
      </c>
      <c r="AG40">
        <v>1</v>
      </c>
      <c r="AH40">
        <v>1</v>
      </c>
      <c r="AI40">
        <v>1</v>
      </c>
      <c r="AJ40">
        <v>1</v>
      </c>
      <c r="AK40">
        <v>1</v>
      </c>
      <c r="AL40">
        <v>1</v>
      </c>
      <c r="AM40">
        <v>1</v>
      </c>
      <c r="AN40">
        <v>2</v>
      </c>
      <c r="AO40">
        <v>1</v>
      </c>
      <c r="AP40">
        <v>5</v>
      </c>
      <c r="AQ40">
        <v>1</v>
      </c>
      <c r="AR40">
        <v>4</v>
      </c>
      <c r="AS40">
        <v>4</v>
      </c>
      <c r="AT40">
        <v>4</v>
      </c>
      <c r="AU40">
        <v>5</v>
      </c>
      <c r="AV40">
        <v>3</v>
      </c>
      <c r="AW40">
        <v>1</v>
      </c>
      <c r="AX40">
        <v>1</v>
      </c>
      <c r="AY40">
        <v>27</v>
      </c>
      <c r="AZ40">
        <v>28</v>
      </c>
      <c r="BA40">
        <v>0</v>
      </c>
      <c r="BB40">
        <v>63</v>
      </c>
      <c r="BC40">
        <v>4</v>
      </c>
      <c r="BD40">
        <v>2</v>
      </c>
      <c r="BE40">
        <v>1</v>
      </c>
      <c r="BF40">
        <v>1</v>
      </c>
      <c r="BG40">
        <v>1</v>
      </c>
      <c r="BH40">
        <v>1</v>
      </c>
      <c r="BI40">
        <v>1</v>
      </c>
      <c r="BJ40">
        <v>1</v>
      </c>
      <c r="BK40">
        <v>1</v>
      </c>
      <c r="BL40">
        <v>1</v>
      </c>
      <c r="BM40">
        <v>2</v>
      </c>
      <c r="BN40">
        <v>5</v>
      </c>
      <c r="BO40">
        <v>2</v>
      </c>
      <c r="BP40">
        <v>3</v>
      </c>
      <c r="BQ40">
        <v>3</v>
      </c>
      <c r="BR40">
        <v>4</v>
      </c>
      <c r="BS40">
        <v>5</v>
      </c>
      <c r="BT40">
        <v>3</v>
      </c>
      <c r="BU40">
        <v>4</v>
      </c>
      <c r="BV40">
        <v>2</v>
      </c>
      <c r="BW40">
        <v>29</v>
      </c>
      <c r="BX40">
        <v>39</v>
      </c>
      <c r="BY40">
        <v>11</v>
      </c>
      <c r="BZ40">
        <v>63</v>
      </c>
      <c r="CA40">
        <v>4</v>
      </c>
      <c r="CB40">
        <v>1</v>
      </c>
      <c r="CC40">
        <v>1</v>
      </c>
      <c r="CD40">
        <v>1</v>
      </c>
      <c r="CE40">
        <v>1</v>
      </c>
      <c r="CF40">
        <v>1</v>
      </c>
      <c r="CG40">
        <v>1</v>
      </c>
      <c r="CH40">
        <v>1</v>
      </c>
      <c r="CI40">
        <v>1</v>
      </c>
      <c r="CJ40">
        <v>2</v>
      </c>
      <c r="CK40">
        <v>2</v>
      </c>
      <c r="CL40">
        <v>5</v>
      </c>
      <c r="CM40">
        <v>1</v>
      </c>
      <c r="CN40">
        <v>1</v>
      </c>
      <c r="CO40">
        <v>2</v>
      </c>
      <c r="CP40">
        <v>4</v>
      </c>
      <c r="CQ40">
        <v>5</v>
      </c>
      <c r="CR40">
        <v>2</v>
      </c>
      <c r="CS40">
        <v>4</v>
      </c>
      <c r="CT40">
        <v>1</v>
      </c>
      <c r="CU40">
        <v>25</v>
      </c>
      <c r="CV40">
        <v>16</v>
      </c>
      <c r="CW40">
        <v>8</v>
      </c>
      <c r="CX40">
        <v>64</v>
      </c>
      <c r="CY40">
        <v>3</v>
      </c>
      <c r="CZ40">
        <v>1</v>
      </c>
      <c r="DA40">
        <v>1</v>
      </c>
      <c r="DB40">
        <v>1</v>
      </c>
      <c r="DC40">
        <v>1</v>
      </c>
      <c r="DD40">
        <v>1</v>
      </c>
      <c r="DE40">
        <v>1</v>
      </c>
      <c r="DF40">
        <v>1</v>
      </c>
      <c r="DG40">
        <v>1</v>
      </c>
      <c r="DH40">
        <v>1</v>
      </c>
      <c r="DI40">
        <v>1</v>
      </c>
      <c r="DJ40">
        <v>3</v>
      </c>
      <c r="DK40">
        <v>1</v>
      </c>
      <c r="DL40">
        <v>3</v>
      </c>
      <c r="DM40">
        <v>2</v>
      </c>
      <c r="DN40">
        <v>3</v>
      </c>
      <c r="DO40">
        <v>3</v>
      </c>
      <c r="DP40">
        <v>2</v>
      </c>
      <c r="DQ40">
        <v>1</v>
      </c>
      <c r="DR40">
        <v>1</v>
      </c>
      <c r="DS40">
        <v>12</v>
      </c>
      <c r="DT40">
        <v>12</v>
      </c>
      <c r="DU40">
        <v>10</v>
      </c>
      <c r="DV40">
        <v>50</v>
      </c>
      <c r="DW40">
        <v>4</v>
      </c>
      <c r="DX40">
        <v>1</v>
      </c>
      <c r="DY40">
        <v>1</v>
      </c>
      <c r="DZ40">
        <v>1</v>
      </c>
      <c r="EA40">
        <v>1</v>
      </c>
      <c r="EB40">
        <v>1</v>
      </c>
      <c r="EC40">
        <v>1</v>
      </c>
      <c r="ED40">
        <v>1</v>
      </c>
      <c r="EE40">
        <v>1</v>
      </c>
      <c r="EF40">
        <v>1</v>
      </c>
      <c r="EG40">
        <v>1</v>
      </c>
      <c r="EH40">
        <v>3</v>
      </c>
      <c r="EI40">
        <v>1</v>
      </c>
      <c r="EJ40">
        <v>3</v>
      </c>
      <c r="EK40">
        <v>1</v>
      </c>
      <c r="EL40">
        <v>3</v>
      </c>
      <c r="EM40">
        <v>3</v>
      </c>
      <c r="EN40">
        <v>1</v>
      </c>
      <c r="EO40">
        <v>1</v>
      </c>
      <c r="EP40">
        <v>1</v>
      </c>
      <c r="EQ40">
        <v>15</v>
      </c>
      <c r="ER40">
        <v>14</v>
      </c>
      <c r="ES40">
        <v>2</v>
      </c>
      <c r="ET40">
        <v>70</v>
      </c>
      <c r="EU40">
        <v>3</v>
      </c>
      <c r="EV40">
        <v>1</v>
      </c>
      <c r="EW40">
        <v>2</v>
      </c>
      <c r="EX40">
        <v>3</v>
      </c>
      <c r="EY40">
        <v>4</v>
      </c>
      <c r="EZ40">
        <v>5</v>
      </c>
      <c r="FA40">
        <v>4</v>
      </c>
      <c r="FB40">
        <v>5</v>
      </c>
      <c r="FC40">
        <v>4</v>
      </c>
      <c r="FD40">
        <v>3</v>
      </c>
      <c r="FE40">
        <v>4</v>
      </c>
      <c r="FF40">
        <v>3</v>
      </c>
      <c r="FG40">
        <v>3</v>
      </c>
      <c r="FH40">
        <v>2</v>
      </c>
      <c r="FI40">
        <v>1</v>
      </c>
      <c r="FJ40">
        <v>2</v>
      </c>
      <c r="FK40">
        <v>5</v>
      </c>
      <c r="FL40">
        <v>5</v>
      </c>
      <c r="FM40">
        <v>1</v>
      </c>
      <c r="FN40">
        <v>2</v>
      </c>
      <c r="FO40">
        <v>2</v>
      </c>
      <c r="FP40">
        <v>2</v>
      </c>
      <c r="FQ40">
        <v>2</v>
      </c>
      <c r="FR40">
        <v>1</v>
      </c>
      <c r="FS40">
        <v>4</v>
      </c>
      <c r="FT40">
        <v>3</v>
      </c>
      <c r="FU40">
        <v>4</v>
      </c>
      <c r="FV40">
        <v>5</v>
      </c>
      <c r="FW40">
        <v>2</v>
      </c>
      <c r="FX40">
        <v>3</v>
      </c>
      <c r="FY40">
        <v>5</v>
      </c>
      <c r="FZ40">
        <v>2</v>
      </c>
      <c r="GA40">
        <v>2</v>
      </c>
      <c r="GB40">
        <v>4</v>
      </c>
      <c r="GC40">
        <v>1</v>
      </c>
      <c r="GD40">
        <v>1</v>
      </c>
      <c r="GE40">
        <v>2</v>
      </c>
      <c r="GF40">
        <v>0</v>
      </c>
      <c r="GG40">
        <v>28</v>
      </c>
      <c r="GH40" t="s">
        <v>197</v>
      </c>
      <c r="GI40">
        <v>0</v>
      </c>
      <c r="GJ40" s="2">
        <v>0.27083333333333331</v>
      </c>
      <c r="GK40">
        <v>69</v>
      </c>
      <c r="GL40">
        <v>75</v>
      </c>
      <c r="GM40">
        <f>VLOOKUP(A40,Saliva_Sample_Encoding!A:AD, 17)</f>
        <v>191.36009569684677</v>
      </c>
      <c r="GN40">
        <f>VLOOKUP(A40,Saliva_Sample_Encoding!A:AD, 18)</f>
        <v>5.4</v>
      </c>
      <c r="GO40">
        <f>VLOOKUP(A40,Saliva_Sample_Encoding!A:AD, 19)</f>
        <v>133.14081471177121</v>
      </c>
      <c r="GP40">
        <f>VLOOKUP(A40,Saliva_Sample_Encoding!A:AD, 20)</f>
        <v>4.6100000000000003</v>
      </c>
      <c r="GQ40">
        <f>VLOOKUP(A40,Saliva_Sample_Encoding!A:AD, 21)</f>
        <v>277.73460273208184</v>
      </c>
      <c r="GR40">
        <f>VLOOKUP(A40,Saliva_Sample_Encoding!A:AD, 22)</f>
        <v>2.78</v>
      </c>
      <c r="GS40">
        <f>VLOOKUP(A40,Saliva_Sample_Encoding!A:AD, 23)</f>
        <v>216.65207841987149</v>
      </c>
      <c r="GT40">
        <f>VLOOKUP(A40,Saliva_Sample_Encoding!A:AD, 24)</f>
        <v>2.2200000000000002</v>
      </c>
      <c r="GU40">
        <f>VLOOKUP(A40,Saliva_Sample_Encoding!A:AD, 25)</f>
        <v>156.04676132885012</v>
      </c>
      <c r="GV40">
        <f>VLOOKUP(A40,Saliva_Sample_Encoding!A:AD, 26)</f>
        <v>1.93</v>
      </c>
      <c r="GW40">
        <f>VLOOKUP(A40,Saliva_Sample_Encoding!A:AD, 27)</f>
        <v>142.67495913555399</v>
      </c>
      <c r="GX40">
        <f>VLOOKUP(A40,Saliva_Sample_Encoding!A:AD, 28)</f>
        <v>1.1299999999999999</v>
      </c>
      <c r="GY40">
        <f>VLOOKUP(A40,Saliva_Sample_Encoding!A:AD, 29)</f>
        <v>139.82171580841921</v>
      </c>
      <c r="GZ40">
        <f>VLOOKUP(A40,Saliva_Sample_Encoding!A:AD, 30)</f>
        <v>1.03</v>
      </c>
    </row>
    <row r="41" spans="1:208" x14ac:dyDescent="0.2">
      <c r="A41">
        <v>145</v>
      </c>
      <c r="B41" s="1">
        <v>43896</v>
      </c>
      <c r="C41" t="s">
        <v>193</v>
      </c>
      <c r="D41" t="s">
        <v>199</v>
      </c>
      <c r="E41" t="s">
        <v>201</v>
      </c>
      <c r="F41" t="s">
        <v>207</v>
      </c>
      <c r="G41">
        <v>3</v>
      </c>
      <c r="H41">
        <v>2</v>
      </c>
      <c r="I41">
        <v>2</v>
      </c>
      <c r="J41">
        <v>1</v>
      </c>
      <c r="K41">
        <v>2</v>
      </c>
      <c r="L41">
        <v>2</v>
      </c>
      <c r="M41">
        <v>1</v>
      </c>
      <c r="N41">
        <v>1</v>
      </c>
      <c r="O41">
        <v>2</v>
      </c>
      <c r="P41">
        <v>3</v>
      </c>
      <c r="Q41">
        <v>2</v>
      </c>
      <c r="R41">
        <v>3</v>
      </c>
      <c r="S41">
        <v>1</v>
      </c>
      <c r="T41">
        <v>2</v>
      </c>
      <c r="U41">
        <v>2</v>
      </c>
      <c r="V41">
        <v>3</v>
      </c>
      <c r="W41">
        <v>3</v>
      </c>
      <c r="X41">
        <v>2</v>
      </c>
      <c r="Y41">
        <v>2</v>
      </c>
      <c r="Z41">
        <v>2</v>
      </c>
      <c r="AA41">
        <v>25</v>
      </c>
      <c r="AB41">
        <v>14</v>
      </c>
      <c r="AC41">
        <v>6</v>
      </c>
      <c r="AD41">
        <v>25</v>
      </c>
      <c r="AE41">
        <v>3</v>
      </c>
      <c r="AF41">
        <v>2</v>
      </c>
      <c r="AG41">
        <v>2</v>
      </c>
      <c r="AH41">
        <v>1</v>
      </c>
      <c r="AI41">
        <v>3</v>
      </c>
      <c r="AJ41">
        <v>1</v>
      </c>
      <c r="AK41">
        <v>3</v>
      </c>
      <c r="AL41">
        <v>1</v>
      </c>
      <c r="AM41">
        <v>2</v>
      </c>
      <c r="AN41">
        <v>3</v>
      </c>
      <c r="AO41">
        <v>2</v>
      </c>
      <c r="AP41">
        <v>3</v>
      </c>
      <c r="AQ41">
        <v>1</v>
      </c>
      <c r="AR41">
        <v>3</v>
      </c>
      <c r="AS41">
        <v>4</v>
      </c>
      <c r="AT41">
        <v>3</v>
      </c>
      <c r="AU41">
        <v>4</v>
      </c>
      <c r="AV41">
        <v>3</v>
      </c>
      <c r="AW41">
        <v>3</v>
      </c>
      <c r="AX41">
        <v>3</v>
      </c>
      <c r="AY41">
        <v>50</v>
      </c>
      <c r="AZ41">
        <v>55</v>
      </c>
      <c r="BA41">
        <v>20</v>
      </c>
      <c r="BB41">
        <v>29</v>
      </c>
      <c r="BC41">
        <v>3</v>
      </c>
      <c r="BD41">
        <v>2</v>
      </c>
      <c r="BE41">
        <v>2</v>
      </c>
      <c r="BF41">
        <v>1</v>
      </c>
      <c r="BG41">
        <v>3</v>
      </c>
      <c r="BH41">
        <v>1</v>
      </c>
      <c r="BI41">
        <v>2</v>
      </c>
      <c r="BJ41">
        <v>1</v>
      </c>
      <c r="BK41">
        <v>2</v>
      </c>
      <c r="BL41">
        <v>3</v>
      </c>
      <c r="BM41">
        <v>2</v>
      </c>
      <c r="BN41">
        <v>3</v>
      </c>
      <c r="BO41">
        <v>2</v>
      </c>
      <c r="BP41">
        <v>4</v>
      </c>
      <c r="BQ41">
        <v>2</v>
      </c>
      <c r="BR41">
        <v>3</v>
      </c>
      <c r="BS41">
        <v>3</v>
      </c>
      <c r="BU41">
        <v>2</v>
      </c>
      <c r="BV41">
        <v>2</v>
      </c>
      <c r="BW41">
        <v>37</v>
      </c>
      <c r="BX41">
        <v>40</v>
      </c>
      <c r="BY41">
        <v>18</v>
      </c>
      <c r="BZ41">
        <v>36</v>
      </c>
      <c r="CA41">
        <v>2</v>
      </c>
      <c r="CB41">
        <v>2</v>
      </c>
      <c r="CC41">
        <v>2</v>
      </c>
      <c r="CD41">
        <v>1</v>
      </c>
      <c r="CE41">
        <v>3</v>
      </c>
      <c r="CF41">
        <v>1</v>
      </c>
      <c r="CG41">
        <v>1</v>
      </c>
      <c r="CH41">
        <v>1</v>
      </c>
      <c r="CI41">
        <v>2</v>
      </c>
      <c r="CJ41">
        <v>3</v>
      </c>
      <c r="CK41">
        <v>1</v>
      </c>
      <c r="CL41">
        <v>3</v>
      </c>
      <c r="CM41">
        <v>2</v>
      </c>
      <c r="CN41">
        <v>3</v>
      </c>
      <c r="CO41">
        <v>2</v>
      </c>
      <c r="CP41">
        <v>3</v>
      </c>
      <c r="CQ41">
        <v>3</v>
      </c>
      <c r="CR41">
        <v>2</v>
      </c>
      <c r="CS41">
        <v>2</v>
      </c>
      <c r="CT41">
        <v>2</v>
      </c>
      <c r="CU41">
        <v>19</v>
      </c>
      <c r="CV41">
        <v>21</v>
      </c>
      <c r="CW41">
        <v>15</v>
      </c>
      <c r="CX41">
        <v>37</v>
      </c>
      <c r="CY41">
        <v>2</v>
      </c>
      <c r="CZ41">
        <v>1</v>
      </c>
      <c r="DA41">
        <v>2</v>
      </c>
      <c r="DB41">
        <v>1</v>
      </c>
      <c r="DC41">
        <v>2</v>
      </c>
      <c r="DD41">
        <v>1</v>
      </c>
      <c r="DE41">
        <v>1</v>
      </c>
      <c r="DF41">
        <v>1</v>
      </c>
      <c r="DG41">
        <v>1</v>
      </c>
      <c r="DH41">
        <v>2</v>
      </c>
      <c r="DI41">
        <v>1</v>
      </c>
      <c r="DJ41">
        <v>2</v>
      </c>
      <c r="DK41">
        <v>1</v>
      </c>
      <c r="DL41">
        <v>2</v>
      </c>
      <c r="DM41">
        <v>2</v>
      </c>
      <c r="DN41">
        <v>3</v>
      </c>
      <c r="DO41">
        <v>2</v>
      </c>
      <c r="DP41">
        <v>2</v>
      </c>
      <c r="DQ41">
        <v>2</v>
      </c>
      <c r="DR41">
        <v>1</v>
      </c>
      <c r="DS41">
        <v>13</v>
      </c>
      <c r="DT41">
        <v>13</v>
      </c>
      <c r="DU41">
        <v>10</v>
      </c>
      <c r="DV41">
        <v>38</v>
      </c>
      <c r="DW41">
        <v>2</v>
      </c>
      <c r="DX41">
        <v>2</v>
      </c>
      <c r="DY41">
        <v>3</v>
      </c>
      <c r="DZ41">
        <v>1</v>
      </c>
      <c r="EA41">
        <v>3</v>
      </c>
      <c r="EB41">
        <v>1</v>
      </c>
      <c r="EC41">
        <v>1</v>
      </c>
      <c r="ED41">
        <v>1</v>
      </c>
      <c r="EE41">
        <v>2</v>
      </c>
      <c r="EF41">
        <v>3</v>
      </c>
      <c r="EG41">
        <v>1</v>
      </c>
      <c r="EH41">
        <v>3</v>
      </c>
      <c r="EI41">
        <v>1</v>
      </c>
      <c r="EJ41">
        <v>2</v>
      </c>
      <c r="EK41">
        <v>2</v>
      </c>
      <c r="EL41">
        <v>3</v>
      </c>
      <c r="EM41">
        <v>3</v>
      </c>
      <c r="EN41">
        <v>2</v>
      </c>
      <c r="EO41">
        <v>2</v>
      </c>
      <c r="EP41">
        <v>1</v>
      </c>
      <c r="EQ41">
        <v>10</v>
      </c>
      <c r="ER41">
        <v>12</v>
      </c>
      <c r="ES41">
        <v>14</v>
      </c>
      <c r="ET41">
        <v>30</v>
      </c>
      <c r="EU41">
        <v>3</v>
      </c>
      <c r="EV41">
        <v>1</v>
      </c>
      <c r="EW41">
        <v>2</v>
      </c>
      <c r="EX41">
        <v>3</v>
      </c>
      <c r="EY41">
        <v>4</v>
      </c>
      <c r="EZ41">
        <v>5</v>
      </c>
      <c r="FA41">
        <v>4</v>
      </c>
      <c r="FB41">
        <v>5</v>
      </c>
      <c r="FC41">
        <v>4</v>
      </c>
      <c r="FD41">
        <v>3</v>
      </c>
      <c r="FE41">
        <v>4</v>
      </c>
      <c r="FF41">
        <v>3</v>
      </c>
      <c r="FG41">
        <v>3</v>
      </c>
      <c r="FH41">
        <v>2</v>
      </c>
      <c r="FI41">
        <v>1</v>
      </c>
      <c r="FJ41">
        <v>1</v>
      </c>
      <c r="FK41">
        <v>5</v>
      </c>
      <c r="FL41">
        <v>5</v>
      </c>
      <c r="FM41">
        <v>1</v>
      </c>
      <c r="FN41">
        <v>2</v>
      </c>
      <c r="FO41">
        <v>2</v>
      </c>
      <c r="FP41">
        <v>2</v>
      </c>
      <c r="FQ41">
        <v>2</v>
      </c>
      <c r="FR41">
        <v>4</v>
      </c>
      <c r="FS41">
        <v>2</v>
      </c>
      <c r="FT41">
        <v>3</v>
      </c>
      <c r="FU41">
        <v>3</v>
      </c>
      <c r="FV41">
        <v>5</v>
      </c>
      <c r="FW41">
        <v>5</v>
      </c>
      <c r="FX41">
        <v>1</v>
      </c>
      <c r="FY41">
        <v>3</v>
      </c>
      <c r="FZ41">
        <v>2</v>
      </c>
      <c r="GA41">
        <v>1</v>
      </c>
      <c r="GB41">
        <v>3</v>
      </c>
      <c r="GC41">
        <v>1</v>
      </c>
      <c r="GD41">
        <v>3</v>
      </c>
      <c r="GE41">
        <v>4</v>
      </c>
      <c r="GF41">
        <v>0</v>
      </c>
      <c r="GG41">
        <v>32</v>
      </c>
      <c r="GH41" t="s">
        <v>206</v>
      </c>
      <c r="GI41">
        <v>1</v>
      </c>
      <c r="GJ41" s="2">
        <v>0.36458333333333331</v>
      </c>
      <c r="GK41">
        <v>57</v>
      </c>
      <c r="GL41">
        <v>69</v>
      </c>
      <c r="GM41">
        <f>VLOOKUP(A41,Saliva_Sample_Encoding!A:AD, 17)</f>
        <v>227.83713131800022</v>
      </c>
      <c r="GN41">
        <f>VLOOKUP(A41,Saliva_Sample_Encoding!A:AD, 18)</f>
        <v>11.24</v>
      </c>
      <c r="GO41">
        <f>VLOOKUP(A41,Saliva_Sample_Encoding!A:AD, 19)</f>
        <v>150.85381951521799</v>
      </c>
      <c r="GP41">
        <f>VLOOKUP(A41,Saliva_Sample_Encoding!A:AD, 20)</f>
        <v>13.91</v>
      </c>
      <c r="GQ41">
        <f>VLOOKUP(A41,Saliva_Sample_Encoding!A:AD, 21)</f>
        <v>332.84848402423893</v>
      </c>
      <c r="GR41">
        <f>VLOOKUP(A41,Saliva_Sample_Encoding!A:AD, 22)</f>
        <v>6.78</v>
      </c>
      <c r="GS41">
        <f>VLOOKUP(A41,Saliva_Sample_Encoding!A:AD, 23)</f>
        <v>125.16978202038283</v>
      </c>
      <c r="GT41">
        <f>VLOOKUP(A41,Saliva_Sample_Encoding!A:AD, 24)</f>
        <v>4.63</v>
      </c>
      <c r="GU41">
        <f>VLOOKUP(A41,Saliva_Sample_Encoding!A:AD, 25)</f>
        <v>170.64344814763803</v>
      </c>
      <c r="GV41">
        <f>VLOOKUP(A41,Saliva_Sample_Encoding!A:AD, 26)</f>
        <v>5.57</v>
      </c>
      <c r="GW41">
        <f>VLOOKUP(A41,Saliva_Sample_Encoding!A:AD, 27)</f>
        <v>105.01135270623878</v>
      </c>
      <c r="GX41">
        <f>VLOOKUP(A41,Saliva_Sample_Encoding!A:AD, 28)</f>
        <v>2.48</v>
      </c>
      <c r="GY41">
        <f>VLOOKUP(A41,Saliva_Sample_Encoding!A:AD, 29)</f>
        <v>111.18928253707055</v>
      </c>
      <c r="GZ41">
        <f>VLOOKUP(A41,Saliva_Sample_Encoding!A:AD, 30)</f>
        <v>2.52</v>
      </c>
    </row>
    <row r="42" spans="1:208" x14ac:dyDescent="0.2">
      <c r="A42">
        <v>146</v>
      </c>
      <c r="B42" s="1">
        <v>43896</v>
      </c>
      <c r="C42" t="s">
        <v>193</v>
      </c>
      <c r="D42" t="s">
        <v>199</v>
      </c>
      <c r="E42" t="s">
        <v>222</v>
      </c>
      <c r="F42" t="s">
        <v>205</v>
      </c>
      <c r="G42">
        <v>3</v>
      </c>
      <c r="H42">
        <v>1</v>
      </c>
      <c r="I42">
        <v>2</v>
      </c>
      <c r="J42">
        <v>1</v>
      </c>
      <c r="K42">
        <v>2</v>
      </c>
      <c r="L42">
        <v>1</v>
      </c>
      <c r="M42">
        <v>1</v>
      </c>
      <c r="N42">
        <v>1</v>
      </c>
      <c r="O42">
        <v>2</v>
      </c>
      <c r="P42">
        <v>1</v>
      </c>
      <c r="Q42">
        <v>1</v>
      </c>
      <c r="R42">
        <v>4</v>
      </c>
      <c r="S42">
        <v>1</v>
      </c>
      <c r="T42">
        <v>1</v>
      </c>
      <c r="U42">
        <v>2</v>
      </c>
      <c r="V42">
        <v>3</v>
      </c>
      <c r="W42">
        <v>4</v>
      </c>
      <c r="X42">
        <v>1</v>
      </c>
      <c r="Y42">
        <v>2</v>
      </c>
      <c r="Z42">
        <v>1</v>
      </c>
      <c r="AA42">
        <v>15</v>
      </c>
      <c r="AB42">
        <v>12</v>
      </c>
      <c r="AC42">
        <v>0</v>
      </c>
      <c r="AD42">
        <v>86</v>
      </c>
      <c r="AE42">
        <v>3</v>
      </c>
      <c r="AF42">
        <v>2</v>
      </c>
      <c r="AG42">
        <v>1</v>
      </c>
      <c r="AH42">
        <v>1</v>
      </c>
      <c r="AI42">
        <v>2</v>
      </c>
      <c r="AJ42">
        <v>1</v>
      </c>
      <c r="AK42">
        <v>2</v>
      </c>
      <c r="AL42">
        <v>2</v>
      </c>
      <c r="AM42">
        <v>2</v>
      </c>
      <c r="AN42">
        <v>1</v>
      </c>
      <c r="AO42">
        <v>2</v>
      </c>
      <c r="AP42">
        <v>4</v>
      </c>
      <c r="AQ42">
        <v>2</v>
      </c>
      <c r="AR42">
        <v>1</v>
      </c>
      <c r="AS42">
        <v>4</v>
      </c>
      <c r="AT42">
        <v>1</v>
      </c>
      <c r="AU42">
        <v>4</v>
      </c>
      <c r="AV42">
        <v>3</v>
      </c>
      <c r="AW42">
        <v>1</v>
      </c>
      <c r="AX42">
        <v>2</v>
      </c>
      <c r="AY42">
        <v>76</v>
      </c>
      <c r="AZ42">
        <v>74</v>
      </c>
      <c r="BA42">
        <v>55</v>
      </c>
      <c r="BB42">
        <v>35</v>
      </c>
      <c r="BC42">
        <v>4</v>
      </c>
      <c r="BD42">
        <v>2</v>
      </c>
      <c r="BE42">
        <v>4</v>
      </c>
      <c r="BF42">
        <v>1</v>
      </c>
      <c r="BG42">
        <v>4</v>
      </c>
      <c r="BH42">
        <v>1</v>
      </c>
      <c r="BI42">
        <v>1</v>
      </c>
      <c r="BJ42">
        <v>1</v>
      </c>
      <c r="BK42">
        <v>4</v>
      </c>
      <c r="BL42">
        <v>3</v>
      </c>
      <c r="BM42">
        <v>2</v>
      </c>
      <c r="BN42">
        <v>4</v>
      </c>
      <c r="BO42">
        <v>2</v>
      </c>
      <c r="BP42">
        <v>3</v>
      </c>
      <c r="BQ42">
        <v>3</v>
      </c>
      <c r="BR42">
        <v>4</v>
      </c>
      <c r="BS42">
        <v>4</v>
      </c>
      <c r="BT42">
        <v>1</v>
      </c>
      <c r="BU42">
        <v>3</v>
      </c>
      <c r="BV42">
        <v>2</v>
      </c>
      <c r="BW42">
        <v>45</v>
      </c>
      <c r="BX42">
        <v>36</v>
      </c>
      <c r="BY42">
        <v>33</v>
      </c>
      <c r="BZ42">
        <v>64</v>
      </c>
      <c r="CA42">
        <v>3</v>
      </c>
      <c r="CB42">
        <v>2</v>
      </c>
      <c r="CC42">
        <v>2</v>
      </c>
      <c r="CD42">
        <v>1</v>
      </c>
      <c r="CE42">
        <v>2</v>
      </c>
      <c r="CF42">
        <v>1</v>
      </c>
      <c r="CG42">
        <v>1</v>
      </c>
      <c r="CH42">
        <v>1</v>
      </c>
      <c r="CI42">
        <v>3</v>
      </c>
      <c r="CJ42">
        <v>1</v>
      </c>
      <c r="CK42">
        <v>2</v>
      </c>
      <c r="CL42">
        <v>3</v>
      </c>
      <c r="CM42">
        <v>2</v>
      </c>
      <c r="CN42">
        <v>1</v>
      </c>
      <c r="CO42">
        <v>2</v>
      </c>
      <c r="CP42">
        <v>3</v>
      </c>
      <c r="CQ42">
        <v>3</v>
      </c>
      <c r="CR42">
        <v>1</v>
      </c>
      <c r="CS42">
        <v>1</v>
      </c>
      <c r="CT42">
        <v>1</v>
      </c>
      <c r="CU42">
        <v>40</v>
      </c>
      <c r="CV42">
        <v>44</v>
      </c>
      <c r="CW42">
        <v>20</v>
      </c>
      <c r="CX42">
        <v>61</v>
      </c>
      <c r="CY42">
        <v>2</v>
      </c>
      <c r="CZ42">
        <v>1</v>
      </c>
      <c r="DA42">
        <v>1</v>
      </c>
      <c r="DB42">
        <v>1</v>
      </c>
      <c r="DC42">
        <v>1</v>
      </c>
      <c r="DD42">
        <v>1</v>
      </c>
      <c r="DE42">
        <v>1</v>
      </c>
      <c r="DF42">
        <v>1</v>
      </c>
      <c r="DG42">
        <v>1</v>
      </c>
      <c r="DH42">
        <v>1</v>
      </c>
      <c r="DI42">
        <v>1</v>
      </c>
      <c r="DJ42">
        <v>3</v>
      </c>
      <c r="DK42">
        <v>1</v>
      </c>
      <c r="DL42">
        <v>1</v>
      </c>
      <c r="DM42">
        <v>1</v>
      </c>
      <c r="DN42">
        <v>2</v>
      </c>
      <c r="DO42">
        <v>3</v>
      </c>
      <c r="DP42">
        <v>1</v>
      </c>
      <c r="DQ42">
        <v>1</v>
      </c>
      <c r="DR42">
        <v>1</v>
      </c>
      <c r="DS42">
        <v>5</v>
      </c>
      <c r="DT42">
        <v>4</v>
      </c>
      <c r="DU42">
        <v>4</v>
      </c>
      <c r="DV42">
        <v>66</v>
      </c>
      <c r="DW42">
        <v>3</v>
      </c>
      <c r="DX42">
        <v>1</v>
      </c>
      <c r="DY42">
        <v>1</v>
      </c>
      <c r="DZ42">
        <v>1</v>
      </c>
      <c r="EA42">
        <v>2</v>
      </c>
      <c r="EB42">
        <v>1</v>
      </c>
      <c r="EC42">
        <v>1</v>
      </c>
      <c r="ED42">
        <v>1</v>
      </c>
      <c r="EE42">
        <v>1</v>
      </c>
      <c r="EF42">
        <v>1</v>
      </c>
      <c r="EG42">
        <v>1</v>
      </c>
      <c r="EH42">
        <v>4</v>
      </c>
      <c r="EI42">
        <v>1</v>
      </c>
      <c r="EJ42">
        <v>1</v>
      </c>
      <c r="EK42">
        <v>1</v>
      </c>
      <c r="EL42">
        <v>3</v>
      </c>
      <c r="EM42">
        <v>3</v>
      </c>
      <c r="EN42">
        <v>1</v>
      </c>
      <c r="EO42">
        <v>2</v>
      </c>
      <c r="EP42">
        <v>1</v>
      </c>
      <c r="EQ42">
        <v>8</v>
      </c>
      <c r="ER42">
        <v>0</v>
      </c>
      <c r="ES42">
        <v>0</v>
      </c>
      <c r="ET42">
        <v>78</v>
      </c>
      <c r="EU42">
        <v>3</v>
      </c>
      <c r="EV42">
        <v>1</v>
      </c>
      <c r="EW42">
        <v>2</v>
      </c>
      <c r="EX42">
        <v>3</v>
      </c>
      <c r="EY42">
        <v>4</v>
      </c>
      <c r="EZ42">
        <v>5</v>
      </c>
      <c r="FA42">
        <v>4</v>
      </c>
      <c r="FB42">
        <v>5</v>
      </c>
      <c r="FC42">
        <v>4</v>
      </c>
      <c r="FD42">
        <v>3</v>
      </c>
      <c r="FE42">
        <v>4</v>
      </c>
      <c r="FF42">
        <v>3</v>
      </c>
      <c r="FG42">
        <v>3</v>
      </c>
      <c r="FH42">
        <v>2</v>
      </c>
      <c r="FI42">
        <v>1</v>
      </c>
      <c r="FJ42">
        <v>1</v>
      </c>
      <c r="FK42">
        <v>5</v>
      </c>
      <c r="FL42">
        <v>5</v>
      </c>
      <c r="FM42">
        <v>1</v>
      </c>
      <c r="FN42">
        <v>2</v>
      </c>
      <c r="FO42">
        <v>5</v>
      </c>
      <c r="FP42">
        <v>2</v>
      </c>
      <c r="FQ42">
        <v>2</v>
      </c>
      <c r="FR42">
        <v>5</v>
      </c>
      <c r="FS42">
        <v>4</v>
      </c>
      <c r="FT42">
        <v>3</v>
      </c>
      <c r="FU42">
        <v>3</v>
      </c>
      <c r="FV42">
        <v>5</v>
      </c>
      <c r="FW42">
        <v>5</v>
      </c>
      <c r="FX42">
        <v>4</v>
      </c>
      <c r="FY42">
        <v>5</v>
      </c>
      <c r="FZ42">
        <v>2</v>
      </c>
      <c r="GA42">
        <v>4</v>
      </c>
      <c r="GB42">
        <v>4</v>
      </c>
      <c r="GC42">
        <v>4</v>
      </c>
      <c r="GD42">
        <v>5</v>
      </c>
      <c r="GE42">
        <v>3</v>
      </c>
      <c r="GF42">
        <v>1</v>
      </c>
      <c r="GG42">
        <v>27</v>
      </c>
      <c r="GH42" t="s">
        <v>215</v>
      </c>
      <c r="GI42">
        <v>1</v>
      </c>
      <c r="GJ42" s="2">
        <v>0.34375</v>
      </c>
      <c r="GK42">
        <v>63</v>
      </c>
      <c r="GL42">
        <v>81</v>
      </c>
      <c r="GM42">
        <f>VLOOKUP(A42,Saliva_Sample_Encoding!A:AD, 17)</f>
        <v>41.517028243455542</v>
      </c>
      <c r="GN42">
        <f>VLOOKUP(A42,Saliva_Sample_Encoding!A:AD, 18)</f>
        <v>4.26</v>
      </c>
      <c r="GO42">
        <f>VLOOKUP(A42,Saliva_Sample_Encoding!A:AD, 19)</f>
        <v>42.471442685833829</v>
      </c>
      <c r="GP42">
        <f>VLOOKUP(A42,Saliva_Sample_Encoding!A:AD, 20)</f>
        <v>3.77</v>
      </c>
      <c r="GQ42">
        <f>VLOOKUP(A42,Saliva_Sample_Encoding!A:AD, 21)</f>
        <v>80.648020380965349</v>
      </c>
      <c r="GR42">
        <f>VLOOKUP(A42,Saliva_Sample_Encoding!A:AD, 22)</f>
        <v>2.17</v>
      </c>
      <c r="GS42">
        <f>VLOOKUP(A42,Saliva_Sample_Encoding!A:AD, 23)</f>
        <v>74.921533726695614</v>
      </c>
      <c r="GT42">
        <f>VLOOKUP(A42,Saliva_Sample_Encoding!A:AD, 24)</f>
        <v>4.78</v>
      </c>
      <c r="GU42">
        <f>VLOOKUP(A42,Saliva_Sample_Encoding!A:AD, 25)</f>
        <v>68.2406326300476</v>
      </c>
      <c r="GV42">
        <f>VLOOKUP(A42,Saliva_Sample_Encoding!A:AD, 26)</f>
        <v>5.09</v>
      </c>
      <c r="GW42">
        <f>VLOOKUP(A42,Saliva_Sample_Encoding!A:AD, 27)</f>
        <v>56.749236626154499</v>
      </c>
      <c r="GX42">
        <f>VLOOKUP(A42,Saliva_Sample_Encoding!A:AD, 28)</f>
        <v>2.1800000000000002</v>
      </c>
      <c r="GY42">
        <f>VLOOKUP(A42,Saliva_Sample_Encoding!A:AD, 29)</f>
        <v>73.996553639985763</v>
      </c>
      <c r="GZ42">
        <f>VLOOKUP(A42,Saliva_Sample_Encoding!A:AD, 30)</f>
        <v>1.99</v>
      </c>
    </row>
    <row r="43" spans="1:208" x14ac:dyDescent="0.2">
      <c r="A43">
        <v>147</v>
      </c>
      <c r="B43" s="1">
        <v>43897</v>
      </c>
      <c r="C43" t="s">
        <v>198</v>
      </c>
      <c r="D43" t="s">
        <v>194</v>
      </c>
      <c r="E43" t="s">
        <v>204</v>
      </c>
      <c r="F43" t="s">
        <v>207</v>
      </c>
      <c r="G43">
        <v>2</v>
      </c>
      <c r="H43">
        <v>2</v>
      </c>
      <c r="I43">
        <v>1</v>
      </c>
      <c r="J43">
        <v>3</v>
      </c>
      <c r="K43">
        <v>1</v>
      </c>
      <c r="L43">
        <v>1</v>
      </c>
      <c r="M43">
        <v>1</v>
      </c>
      <c r="N43">
        <v>2</v>
      </c>
      <c r="O43">
        <v>1</v>
      </c>
      <c r="P43">
        <v>1</v>
      </c>
      <c r="Q43">
        <v>3</v>
      </c>
      <c r="R43">
        <v>4</v>
      </c>
      <c r="S43">
        <v>1</v>
      </c>
      <c r="T43">
        <v>1</v>
      </c>
      <c r="U43">
        <v>1</v>
      </c>
      <c r="V43">
        <v>4</v>
      </c>
      <c r="W43">
        <v>3</v>
      </c>
      <c r="X43">
        <v>1</v>
      </c>
      <c r="Y43">
        <v>3</v>
      </c>
      <c r="Z43">
        <v>1</v>
      </c>
      <c r="AA43">
        <v>43</v>
      </c>
      <c r="AB43">
        <v>34</v>
      </c>
      <c r="AC43">
        <v>0</v>
      </c>
      <c r="AD43">
        <v>32</v>
      </c>
      <c r="AE43">
        <v>1</v>
      </c>
      <c r="AF43">
        <v>1</v>
      </c>
      <c r="AG43">
        <v>1</v>
      </c>
      <c r="AH43">
        <v>2</v>
      </c>
      <c r="AI43">
        <v>1</v>
      </c>
      <c r="AJ43">
        <v>1</v>
      </c>
      <c r="AK43">
        <v>2</v>
      </c>
      <c r="AL43">
        <v>2</v>
      </c>
      <c r="AM43">
        <v>1</v>
      </c>
      <c r="AN43">
        <v>1</v>
      </c>
      <c r="AO43">
        <v>2</v>
      </c>
      <c r="AP43">
        <v>1</v>
      </c>
      <c r="AQ43">
        <v>1</v>
      </c>
      <c r="AR43">
        <v>1</v>
      </c>
      <c r="AS43">
        <v>2</v>
      </c>
      <c r="AT43">
        <v>1</v>
      </c>
      <c r="AU43">
        <v>3</v>
      </c>
      <c r="AV43">
        <v>1</v>
      </c>
      <c r="AW43">
        <v>1</v>
      </c>
      <c r="AX43">
        <v>2</v>
      </c>
      <c r="AY43">
        <v>34</v>
      </c>
      <c r="AZ43">
        <v>6</v>
      </c>
      <c r="BA43">
        <v>0</v>
      </c>
      <c r="BB43">
        <v>23</v>
      </c>
      <c r="BC43">
        <v>1</v>
      </c>
      <c r="BD43">
        <v>1</v>
      </c>
      <c r="BE43">
        <v>1</v>
      </c>
      <c r="BF43">
        <v>3</v>
      </c>
      <c r="BG43">
        <v>1</v>
      </c>
      <c r="BH43">
        <v>1</v>
      </c>
      <c r="BI43">
        <v>2</v>
      </c>
      <c r="BJ43">
        <v>3</v>
      </c>
      <c r="BK43">
        <v>1</v>
      </c>
      <c r="BL43">
        <v>1</v>
      </c>
      <c r="BM43">
        <v>3</v>
      </c>
      <c r="BN43">
        <v>3</v>
      </c>
      <c r="BO43">
        <v>1</v>
      </c>
      <c r="BP43">
        <v>1</v>
      </c>
      <c r="BQ43">
        <v>2</v>
      </c>
      <c r="BR43">
        <v>1</v>
      </c>
      <c r="BS43">
        <v>1</v>
      </c>
      <c r="BT43">
        <v>1</v>
      </c>
      <c r="BU43">
        <v>3</v>
      </c>
      <c r="BV43">
        <v>1</v>
      </c>
      <c r="BW43">
        <v>29</v>
      </c>
      <c r="BX43">
        <v>0</v>
      </c>
      <c r="BY43">
        <v>0</v>
      </c>
      <c r="BZ43">
        <v>22</v>
      </c>
      <c r="CA43">
        <v>1</v>
      </c>
      <c r="CB43">
        <v>1</v>
      </c>
      <c r="CC43">
        <v>1</v>
      </c>
      <c r="CD43">
        <v>2</v>
      </c>
      <c r="CE43">
        <v>1</v>
      </c>
      <c r="CF43">
        <v>1</v>
      </c>
      <c r="CG43">
        <v>1</v>
      </c>
      <c r="CH43">
        <v>3</v>
      </c>
      <c r="CI43">
        <v>1</v>
      </c>
      <c r="CJ43">
        <v>1</v>
      </c>
      <c r="CK43">
        <v>2</v>
      </c>
      <c r="CL43">
        <v>3</v>
      </c>
      <c r="CM43">
        <v>1</v>
      </c>
      <c r="CN43">
        <v>2</v>
      </c>
      <c r="CO43">
        <v>1</v>
      </c>
      <c r="CP43">
        <v>2</v>
      </c>
      <c r="CQ43">
        <v>3</v>
      </c>
      <c r="CR43">
        <v>2</v>
      </c>
      <c r="CS43">
        <v>1</v>
      </c>
      <c r="CT43">
        <v>1</v>
      </c>
      <c r="CU43">
        <v>22</v>
      </c>
      <c r="CV43">
        <v>0</v>
      </c>
      <c r="CW43">
        <v>0</v>
      </c>
      <c r="CX43">
        <v>18</v>
      </c>
      <c r="CY43">
        <v>1</v>
      </c>
      <c r="CZ43">
        <v>1</v>
      </c>
      <c r="DA43">
        <v>1</v>
      </c>
      <c r="DB43">
        <v>2</v>
      </c>
      <c r="DC43">
        <v>1</v>
      </c>
      <c r="DD43">
        <v>1</v>
      </c>
      <c r="DE43">
        <v>1</v>
      </c>
      <c r="DF43">
        <v>3</v>
      </c>
      <c r="DG43">
        <v>1</v>
      </c>
      <c r="DH43">
        <v>1</v>
      </c>
      <c r="DI43">
        <v>3</v>
      </c>
      <c r="DJ43">
        <v>3</v>
      </c>
      <c r="DK43">
        <v>1</v>
      </c>
      <c r="DL43">
        <v>2</v>
      </c>
      <c r="DM43">
        <v>1</v>
      </c>
      <c r="DN43">
        <v>1</v>
      </c>
      <c r="DO43">
        <v>2</v>
      </c>
      <c r="DP43">
        <v>1</v>
      </c>
      <c r="DQ43">
        <v>1</v>
      </c>
      <c r="DR43">
        <v>1</v>
      </c>
      <c r="DS43">
        <v>34</v>
      </c>
      <c r="DT43">
        <v>9</v>
      </c>
      <c r="DU43">
        <v>0</v>
      </c>
      <c r="DV43">
        <v>24</v>
      </c>
      <c r="DW43">
        <v>1</v>
      </c>
      <c r="DX43">
        <v>1</v>
      </c>
      <c r="DY43">
        <v>1</v>
      </c>
      <c r="DZ43">
        <v>2</v>
      </c>
      <c r="EA43">
        <v>1</v>
      </c>
      <c r="EB43">
        <v>1</v>
      </c>
      <c r="EC43">
        <v>1</v>
      </c>
      <c r="ED43">
        <v>3</v>
      </c>
      <c r="EE43">
        <v>1</v>
      </c>
      <c r="EF43">
        <v>1</v>
      </c>
      <c r="EG43">
        <v>3</v>
      </c>
      <c r="EH43">
        <v>3</v>
      </c>
      <c r="EI43">
        <v>1</v>
      </c>
      <c r="EJ43">
        <v>2</v>
      </c>
      <c r="EK43">
        <v>1</v>
      </c>
      <c r="EL43">
        <v>1</v>
      </c>
      <c r="EM43">
        <v>2</v>
      </c>
      <c r="EN43">
        <v>1</v>
      </c>
      <c r="EO43">
        <v>1</v>
      </c>
      <c r="EP43">
        <v>1</v>
      </c>
      <c r="EQ43">
        <v>51</v>
      </c>
      <c r="ER43">
        <v>15</v>
      </c>
      <c r="ES43">
        <v>0</v>
      </c>
      <c r="ET43">
        <v>27</v>
      </c>
      <c r="EU43">
        <v>3</v>
      </c>
      <c r="EV43">
        <v>1</v>
      </c>
      <c r="EW43">
        <v>2</v>
      </c>
      <c r="EX43">
        <v>3</v>
      </c>
      <c r="EY43">
        <v>4</v>
      </c>
      <c r="EZ43">
        <v>5</v>
      </c>
      <c r="FA43">
        <v>4</v>
      </c>
      <c r="FB43">
        <v>5</v>
      </c>
      <c r="FC43">
        <v>4</v>
      </c>
      <c r="FD43">
        <v>3</v>
      </c>
      <c r="FE43">
        <v>4</v>
      </c>
      <c r="FF43">
        <v>3</v>
      </c>
      <c r="FG43">
        <v>3</v>
      </c>
      <c r="FH43">
        <v>2</v>
      </c>
      <c r="FI43">
        <v>5</v>
      </c>
      <c r="FJ43">
        <v>3</v>
      </c>
      <c r="FK43">
        <v>5</v>
      </c>
      <c r="FL43">
        <v>5</v>
      </c>
      <c r="FM43">
        <v>1</v>
      </c>
      <c r="FN43">
        <v>2</v>
      </c>
      <c r="FO43">
        <v>4</v>
      </c>
      <c r="FP43">
        <v>2</v>
      </c>
      <c r="FQ43">
        <v>2</v>
      </c>
      <c r="FR43">
        <v>1</v>
      </c>
      <c r="FS43">
        <v>4</v>
      </c>
      <c r="FT43">
        <v>3</v>
      </c>
      <c r="FU43">
        <v>3</v>
      </c>
      <c r="FV43">
        <v>5</v>
      </c>
      <c r="FW43">
        <v>2</v>
      </c>
      <c r="FX43">
        <v>3</v>
      </c>
      <c r="FY43">
        <v>5</v>
      </c>
      <c r="FZ43">
        <v>2</v>
      </c>
      <c r="GA43">
        <v>3</v>
      </c>
      <c r="GB43">
        <v>4</v>
      </c>
      <c r="GC43">
        <v>3</v>
      </c>
      <c r="GD43">
        <v>2</v>
      </c>
      <c r="GE43">
        <v>4</v>
      </c>
      <c r="GF43">
        <v>0</v>
      </c>
      <c r="GG43">
        <v>22</v>
      </c>
      <c r="GH43" t="s">
        <v>197</v>
      </c>
      <c r="GI43">
        <v>0</v>
      </c>
      <c r="GJ43" s="2">
        <v>0.35416666666666669</v>
      </c>
      <c r="GM43">
        <f>VLOOKUP(A43,Saliva_Sample_Encoding!A:AD, 17)</f>
        <v>12.407387750917749</v>
      </c>
      <c r="GN43">
        <f>VLOOKUP(A43,Saliva_Sample_Encoding!A:AD, 18)</f>
        <v>9.09</v>
      </c>
      <c r="GO43">
        <f>VLOOKUP(A43,Saliva_Sample_Encoding!A:AD, 19)</f>
        <v>78.739191496208761</v>
      </c>
      <c r="GP43">
        <f>VLOOKUP(A43,Saliva_Sample_Encoding!A:AD, 20)</f>
        <v>17.89</v>
      </c>
      <c r="GQ43">
        <f>VLOOKUP(A43,Saliva_Sample_Encoding!A:AD, 21)</f>
        <v>155.09234688647183</v>
      </c>
      <c r="GR43">
        <f>VLOOKUP(A43,Saliva_Sample_Encoding!A:AD, 22)</f>
        <v>24.65</v>
      </c>
      <c r="GS43">
        <f>VLOOKUP(A43,Saliva_Sample_Encoding!A:AD, 23)</f>
        <v>82.556849265721922</v>
      </c>
      <c r="GT43">
        <f>VLOOKUP(A43,Saliva_Sample_Encoding!A:AD, 24)</f>
        <v>22.09</v>
      </c>
      <c r="GU43">
        <f>VLOOKUP(A43,Saliva_Sample_Encoding!A:AD, 25)</f>
        <v>62.991353196967012</v>
      </c>
      <c r="GV43">
        <f>VLOOKUP(A43,Saliva_Sample_Encoding!A:AD, 26)</f>
        <v>17.309999999999999</v>
      </c>
      <c r="GW43">
        <f>VLOOKUP(A43,Saliva_Sample_Encoding!A:AD, 27)</f>
        <v>52.492794330805843</v>
      </c>
      <c r="GX43">
        <f>VLOOKUP(A43,Saliva_Sample_Encoding!A:AD, 28)</f>
        <v>5.04</v>
      </c>
      <c r="GY43">
        <f>VLOOKUP(A43,Saliva_Sample_Encoding!A:AD, 29)</f>
        <v>42.461442685833802</v>
      </c>
      <c r="GZ43">
        <f>VLOOKUP(A43,Saliva_Sample_Encoding!A:AD, 30)</f>
        <v>3.99</v>
      </c>
    </row>
    <row r="44" spans="1:208" x14ac:dyDescent="0.2">
      <c r="A44">
        <v>148</v>
      </c>
      <c r="B44" s="1">
        <v>43896</v>
      </c>
      <c r="C44" t="s">
        <v>193</v>
      </c>
      <c r="D44" t="s">
        <v>199</v>
      </c>
      <c r="E44" t="s">
        <v>195</v>
      </c>
      <c r="F44" t="s">
        <v>205</v>
      </c>
      <c r="G44">
        <v>4</v>
      </c>
      <c r="H44">
        <v>2</v>
      </c>
      <c r="I44">
        <v>2</v>
      </c>
      <c r="J44">
        <v>3</v>
      </c>
      <c r="K44">
        <v>2</v>
      </c>
      <c r="L44">
        <v>1</v>
      </c>
      <c r="M44">
        <v>2</v>
      </c>
      <c r="N44">
        <v>1</v>
      </c>
      <c r="O44">
        <v>2</v>
      </c>
      <c r="P44">
        <v>2</v>
      </c>
      <c r="Q44">
        <v>3</v>
      </c>
      <c r="R44">
        <v>4</v>
      </c>
      <c r="S44">
        <v>2</v>
      </c>
      <c r="T44">
        <v>3</v>
      </c>
      <c r="U44">
        <v>2</v>
      </c>
      <c r="V44">
        <v>5</v>
      </c>
      <c r="W44">
        <v>5</v>
      </c>
      <c r="X44">
        <v>2</v>
      </c>
      <c r="Y44">
        <v>4</v>
      </c>
      <c r="Z44">
        <v>1</v>
      </c>
      <c r="AA44">
        <v>8</v>
      </c>
      <c r="AB44">
        <v>9</v>
      </c>
      <c r="AC44">
        <v>8</v>
      </c>
      <c r="AD44">
        <v>71</v>
      </c>
      <c r="AE44">
        <v>4</v>
      </c>
      <c r="AF44">
        <v>2</v>
      </c>
      <c r="AG44">
        <v>2</v>
      </c>
      <c r="AH44">
        <v>1</v>
      </c>
      <c r="AI44">
        <v>2</v>
      </c>
      <c r="AJ44">
        <v>1</v>
      </c>
      <c r="AK44">
        <v>2</v>
      </c>
      <c r="AL44">
        <v>2</v>
      </c>
      <c r="AM44">
        <v>2</v>
      </c>
      <c r="AN44">
        <v>2</v>
      </c>
      <c r="AO44">
        <v>1</v>
      </c>
      <c r="AP44">
        <v>5</v>
      </c>
      <c r="AQ44">
        <v>1</v>
      </c>
      <c r="AR44">
        <v>2</v>
      </c>
      <c r="AS44">
        <v>3</v>
      </c>
      <c r="AT44">
        <v>3</v>
      </c>
      <c r="AU44">
        <v>5</v>
      </c>
      <c r="AV44">
        <v>3</v>
      </c>
      <c r="AW44">
        <v>4</v>
      </c>
      <c r="AX44">
        <v>1</v>
      </c>
      <c r="AY44">
        <v>60</v>
      </c>
      <c r="AZ44">
        <v>59</v>
      </c>
      <c r="BA44">
        <v>46</v>
      </c>
      <c r="BB44">
        <v>34</v>
      </c>
      <c r="BC44">
        <v>3</v>
      </c>
      <c r="BD44">
        <v>1</v>
      </c>
      <c r="BE44">
        <v>2</v>
      </c>
      <c r="BF44">
        <v>2</v>
      </c>
      <c r="BG44">
        <v>2</v>
      </c>
      <c r="BH44">
        <v>1</v>
      </c>
      <c r="BI44">
        <v>1</v>
      </c>
      <c r="BJ44">
        <v>1</v>
      </c>
      <c r="BK44">
        <v>3</v>
      </c>
      <c r="BL44">
        <v>2</v>
      </c>
      <c r="BM44">
        <v>1</v>
      </c>
      <c r="BN44">
        <v>5</v>
      </c>
      <c r="BO44">
        <v>1</v>
      </c>
      <c r="BP44">
        <v>2</v>
      </c>
      <c r="BQ44">
        <v>3</v>
      </c>
      <c r="BR44">
        <v>4</v>
      </c>
      <c r="BS44">
        <v>4</v>
      </c>
      <c r="BT44">
        <v>4</v>
      </c>
      <c r="BU44">
        <v>5</v>
      </c>
      <c r="BV44">
        <v>1</v>
      </c>
      <c r="BW44">
        <v>59</v>
      </c>
      <c r="BX44">
        <v>28</v>
      </c>
      <c r="BY44">
        <v>32</v>
      </c>
      <c r="BZ44">
        <v>46</v>
      </c>
      <c r="CA44">
        <v>3</v>
      </c>
      <c r="CB44">
        <v>2</v>
      </c>
      <c r="CC44">
        <v>1</v>
      </c>
      <c r="CD44">
        <v>1</v>
      </c>
      <c r="CE44">
        <v>2</v>
      </c>
      <c r="CF44">
        <v>1</v>
      </c>
      <c r="CG44">
        <v>1</v>
      </c>
      <c r="CH44">
        <v>1</v>
      </c>
      <c r="CI44">
        <v>2</v>
      </c>
      <c r="CJ44">
        <v>2</v>
      </c>
      <c r="CK44">
        <v>2</v>
      </c>
      <c r="CL44">
        <v>5</v>
      </c>
      <c r="CM44">
        <v>1</v>
      </c>
      <c r="CN44">
        <v>1</v>
      </c>
      <c r="CO44">
        <v>2</v>
      </c>
      <c r="CP44">
        <v>4</v>
      </c>
      <c r="CQ44">
        <v>5</v>
      </c>
      <c r="CR44">
        <v>2</v>
      </c>
      <c r="CS44">
        <v>3</v>
      </c>
      <c r="CT44">
        <v>1</v>
      </c>
      <c r="CU44">
        <v>53</v>
      </c>
      <c r="CV44">
        <v>24</v>
      </c>
      <c r="CW44">
        <v>30</v>
      </c>
      <c r="CX44">
        <v>43</v>
      </c>
      <c r="CY44">
        <v>2</v>
      </c>
      <c r="CZ44">
        <v>1</v>
      </c>
      <c r="DA44">
        <v>2</v>
      </c>
      <c r="DB44">
        <v>1</v>
      </c>
      <c r="DC44">
        <v>1</v>
      </c>
      <c r="DD44">
        <v>1</v>
      </c>
      <c r="DE44">
        <v>1</v>
      </c>
      <c r="DF44">
        <v>1</v>
      </c>
      <c r="DG44">
        <v>2</v>
      </c>
      <c r="DH44">
        <v>2</v>
      </c>
      <c r="DI44">
        <v>1</v>
      </c>
      <c r="DJ44">
        <v>5</v>
      </c>
      <c r="DK44">
        <v>1</v>
      </c>
      <c r="DL44">
        <v>2</v>
      </c>
      <c r="DM44">
        <v>2</v>
      </c>
      <c r="DN44">
        <v>5</v>
      </c>
      <c r="DO44">
        <v>5</v>
      </c>
      <c r="DP44">
        <v>4</v>
      </c>
      <c r="DQ44">
        <v>2</v>
      </c>
      <c r="DR44">
        <v>2</v>
      </c>
      <c r="DS44">
        <v>54</v>
      </c>
      <c r="DT44">
        <v>28</v>
      </c>
      <c r="DU44">
        <v>30</v>
      </c>
      <c r="DV44">
        <v>40</v>
      </c>
      <c r="DW44">
        <v>3</v>
      </c>
      <c r="DX44">
        <v>2</v>
      </c>
      <c r="DY44">
        <v>1</v>
      </c>
      <c r="DZ44">
        <v>1</v>
      </c>
      <c r="EA44">
        <v>2</v>
      </c>
      <c r="EB44">
        <v>1</v>
      </c>
      <c r="EC44">
        <v>1</v>
      </c>
      <c r="ED44">
        <v>1</v>
      </c>
      <c r="EE44">
        <v>2</v>
      </c>
      <c r="EF44">
        <v>2</v>
      </c>
      <c r="EG44">
        <v>1</v>
      </c>
      <c r="EH44">
        <v>5</v>
      </c>
      <c r="EI44">
        <v>1</v>
      </c>
      <c r="EJ44">
        <v>1</v>
      </c>
      <c r="EK44">
        <v>2</v>
      </c>
      <c r="EL44">
        <v>4</v>
      </c>
      <c r="EM44">
        <v>4</v>
      </c>
      <c r="EN44">
        <v>3</v>
      </c>
      <c r="EO44">
        <v>3</v>
      </c>
      <c r="EP44">
        <v>1</v>
      </c>
      <c r="EQ44">
        <v>44</v>
      </c>
      <c r="ER44">
        <v>32</v>
      </c>
      <c r="ES44">
        <v>18</v>
      </c>
      <c r="ET44">
        <v>44</v>
      </c>
      <c r="EU44">
        <v>3</v>
      </c>
      <c r="EV44">
        <v>1</v>
      </c>
      <c r="EW44">
        <v>2</v>
      </c>
      <c r="EX44">
        <v>3</v>
      </c>
      <c r="EY44">
        <v>4</v>
      </c>
      <c r="EZ44">
        <v>5</v>
      </c>
      <c r="FA44">
        <v>4</v>
      </c>
      <c r="FB44">
        <v>5</v>
      </c>
      <c r="FC44">
        <v>4</v>
      </c>
      <c r="FD44">
        <v>3</v>
      </c>
      <c r="FE44">
        <v>4</v>
      </c>
      <c r="FF44">
        <v>3</v>
      </c>
      <c r="FG44">
        <v>3</v>
      </c>
      <c r="FH44">
        <v>2</v>
      </c>
      <c r="FI44">
        <v>1</v>
      </c>
      <c r="FJ44">
        <v>2</v>
      </c>
      <c r="FK44">
        <v>5</v>
      </c>
      <c r="FL44">
        <v>5</v>
      </c>
      <c r="FM44">
        <v>1</v>
      </c>
      <c r="FN44">
        <v>2</v>
      </c>
      <c r="FO44">
        <v>2</v>
      </c>
      <c r="FP44">
        <v>2</v>
      </c>
      <c r="FQ44">
        <v>2</v>
      </c>
      <c r="FR44">
        <v>3</v>
      </c>
      <c r="FS44">
        <v>4</v>
      </c>
      <c r="FT44">
        <v>3</v>
      </c>
      <c r="FU44">
        <v>3</v>
      </c>
      <c r="FV44">
        <v>5</v>
      </c>
      <c r="FW44">
        <v>5</v>
      </c>
      <c r="FX44">
        <v>3</v>
      </c>
      <c r="FY44">
        <v>3</v>
      </c>
      <c r="FZ44">
        <v>4</v>
      </c>
      <c r="GA44">
        <v>4</v>
      </c>
      <c r="GB44">
        <v>4</v>
      </c>
      <c r="GC44">
        <v>5</v>
      </c>
      <c r="GD44">
        <v>3</v>
      </c>
      <c r="GE44">
        <v>4</v>
      </c>
      <c r="GF44">
        <v>0</v>
      </c>
      <c r="GG44">
        <v>28</v>
      </c>
      <c r="GH44" t="s">
        <v>215</v>
      </c>
      <c r="GI44">
        <v>1</v>
      </c>
      <c r="GJ44" s="2">
        <v>0.35416666666666669</v>
      </c>
      <c r="GK44">
        <v>75</v>
      </c>
      <c r="GL44">
        <v>103</v>
      </c>
      <c r="GM44">
        <f>VLOOKUP(A44,Saliva_Sample_Encoding!A:AD, 17)</f>
        <v>188.01964514852278</v>
      </c>
      <c r="GN44">
        <f>VLOOKUP(A44,Saliva_Sample_Encoding!A:AD, 18)</f>
        <v>10.84</v>
      </c>
      <c r="GO44">
        <f>VLOOKUP(A44,Saliva_Sample_Encoding!A:AD, 19)</f>
        <v>142.6849591355541</v>
      </c>
      <c r="GP44">
        <f>VLOOKUP(A44,Saliva_Sample_Encoding!A:AD, 20)</f>
        <v>12.08</v>
      </c>
      <c r="GQ44">
        <f>VLOOKUP(A44,Saliva_Sample_Encoding!A:AD, 21)</f>
        <v>222.85577229533033</v>
      </c>
      <c r="GR44">
        <f>VLOOKUP(A44,Saliva_Sample_Encoding!A:AD, 22)</f>
        <v>8.5</v>
      </c>
      <c r="GS44">
        <f>VLOOKUP(A44,Saliva_Sample_Encoding!A:AD, 23)</f>
        <v>153.18351800171527</v>
      </c>
      <c r="GT44">
        <f>VLOOKUP(A44,Saliva_Sample_Encoding!A:AD, 24)</f>
        <v>12.12</v>
      </c>
      <c r="GU44">
        <f>VLOOKUP(A44,Saliva_Sample_Encoding!A:AD, 25)</f>
        <v>151.75189633814784</v>
      </c>
      <c r="GV44">
        <f>VLOOKUP(A44,Saliva_Sample_Encoding!A:AD, 26)</f>
        <v>9.3000000000000007</v>
      </c>
      <c r="GW44">
        <f>VLOOKUP(A44,Saliva_Sample_Encoding!A:AD, 27)</f>
        <v>135.52685081771693</v>
      </c>
      <c r="GX44">
        <f>VLOOKUP(A44,Saliva_Sample_Encoding!A:AD, 28)</f>
        <v>3.09</v>
      </c>
      <c r="GY44">
        <f>VLOOKUP(A44,Saliva_Sample_Encoding!A:AD, 29)</f>
        <v>155.56955410766099</v>
      </c>
      <c r="GZ44">
        <f>VLOOKUP(A44,Saliva_Sample_Encoding!A:AD, 30)</f>
        <v>2.88</v>
      </c>
    </row>
    <row r="45" spans="1:208" x14ac:dyDescent="0.2">
      <c r="A45">
        <v>149</v>
      </c>
      <c r="B45" s="1">
        <v>43904</v>
      </c>
      <c r="C45" t="s">
        <v>193</v>
      </c>
      <c r="D45" t="s">
        <v>194</v>
      </c>
      <c r="E45" t="s">
        <v>201</v>
      </c>
      <c r="F45" t="s">
        <v>205</v>
      </c>
      <c r="G45">
        <v>3</v>
      </c>
      <c r="H45">
        <v>1</v>
      </c>
      <c r="I45">
        <v>1</v>
      </c>
      <c r="J45">
        <v>1</v>
      </c>
      <c r="K45">
        <v>4</v>
      </c>
      <c r="L45">
        <v>1</v>
      </c>
      <c r="M45">
        <v>1</v>
      </c>
      <c r="N45">
        <v>1</v>
      </c>
      <c r="O45">
        <v>1</v>
      </c>
      <c r="P45">
        <v>3</v>
      </c>
      <c r="Q45">
        <v>2</v>
      </c>
      <c r="R45">
        <v>3</v>
      </c>
      <c r="S45">
        <v>1</v>
      </c>
      <c r="T45">
        <v>1</v>
      </c>
      <c r="U45">
        <v>1</v>
      </c>
      <c r="V45">
        <v>3</v>
      </c>
      <c r="W45">
        <v>4</v>
      </c>
      <c r="X45">
        <v>1</v>
      </c>
      <c r="Y45">
        <v>3</v>
      </c>
      <c r="Z45">
        <v>1</v>
      </c>
      <c r="AA45">
        <v>20</v>
      </c>
      <c r="AB45">
        <v>16</v>
      </c>
      <c r="AC45">
        <v>12</v>
      </c>
      <c r="AD45">
        <v>46</v>
      </c>
      <c r="AE45">
        <v>3</v>
      </c>
      <c r="AF45">
        <v>1</v>
      </c>
      <c r="AG45">
        <v>1</v>
      </c>
      <c r="AH45">
        <v>1</v>
      </c>
      <c r="AI45">
        <v>4</v>
      </c>
      <c r="AJ45">
        <v>1</v>
      </c>
      <c r="AK45">
        <v>1</v>
      </c>
      <c r="AL45">
        <v>2</v>
      </c>
      <c r="AM45">
        <v>1</v>
      </c>
      <c r="AN45">
        <v>4</v>
      </c>
      <c r="AO45">
        <v>2</v>
      </c>
      <c r="AP45">
        <v>4</v>
      </c>
      <c r="AQ45">
        <v>1</v>
      </c>
      <c r="AR45">
        <v>2</v>
      </c>
      <c r="AS45">
        <v>2</v>
      </c>
      <c r="AT45">
        <v>3</v>
      </c>
      <c r="AU45">
        <v>4</v>
      </c>
      <c r="AV45">
        <v>2</v>
      </c>
      <c r="AW45">
        <v>3</v>
      </c>
      <c r="AX45">
        <v>1</v>
      </c>
      <c r="AY45">
        <v>32</v>
      </c>
      <c r="AZ45">
        <v>24</v>
      </c>
      <c r="BA45">
        <v>0</v>
      </c>
      <c r="BB45">
        <v>45</v>
      </c>
      <c r="BC45">
        <v>2</v>
      </c>
      <c r="BD45">
        <v>1</v>
      </c>
      <c r="BE45">
        <v>1</v>
      </c>
      <c r="BF45">
        <v>2</v>
      </c>
      <c r="BG45">
        <v>4</v>
      </c>
      <c r="BH45">
        <v>1</v>
      </c>
      <c r="BI45">
        <v>2</v>
      </c>
      <c r="BJ45">
        <v>2</v>
      </c>
      <c r="BK45">
        <v>1</v>
      </c>
      <c r="BL45">
        <v>3</v>
      </c>
      <c r="BM45">
        <v>2</v>
      </c>
      <c r="BN45">
        <v>3</v>
      </c>
      <c r="BO45">
        <v>1</v>
      </c>
      <c r="BP45">
        <v>2</v>
      </c>
      <c r="BQ45">
        <v>2</v>
      </c>
      <c r="BR45">
        <v>3</v>
      </c>
      <c r="BS45">
        <v>3</v>
      </c>
      <c r="BT45">
        <v>3</v>
      </c>
      <c r="BU45">
        <v>3</v>
      </c>
      <c r="BV45">
        <v>1</v>
      </c>
      <c r="BW45">
        <v>30</v>
      </c>
      <c r="BX45">
        <v>22</v>
      </c>
      <c r="BY45">
        <v>3</v>
      </c>
      <c r="BZ45">
        <v>48</v>
      </c>
      <c r="CA45">
        <v>2</v>
      </c>
      <c r="CB45">
        <v>1</v>
      </c>
      <c r="CC45">
        <v>1</v>
      </c>
      <c r="CD45">
        <v>2</v>
      </c>
      <c r="CE45">
        <v>4</v>
      </c>
      <c r="CF45">
        <v>1</v>
      </c>
      <c r="CG45">
        <v>1</v>
      </c>
      <c r="CH45">
        <v>2</v>
      </c>
      <c r="CI45">
        <v>1</v>
      </c>
      <c r="CK45">
        <v>2</v>
      </c>
      <c r="CL45">
        <v>3</v>
      </c>
      <c r="CM45">
        <v>1</v>
      </c>
      <c r="CN45">
        <v>1</v>
      </c>
      <c r="CO45">
        <v>2</v>
      </c>
      <c r="CP45">
        <v>3</v>
      </c>
      <c r="CQ45">
        <v>3</v>
      </c>
      <c r="CR45">
        <v>2</v>
      </c>
      <c r="CS45">
        <v>3</v>
      </c>
      <c r="CT45">
        <v>1</v>
      </c>
      <c r="CU45">
        <v>27</v>
      </c>
      <c r="CV45">
        <v>20</v>
      </c>
      <c r="CW45">
        <v>2</v>
      </c>
      <c r="CX45">
        <v>53</v>
      </c>
      <c r="CY45">
        <v>3</v>
      </c>
      <c r="CZ45">
        <v>1</v>
      </c>
      <c r="DA45">
        <v>1</v>
      </c>
      <c r="DB45">
        <v>1</v>
      </c>
      <c r="DC45">
        <v>4</v>
      </c>
      <c r="DD45">
        <v>1</v>
      </c>
      <c r="DE45">
        <v>1</v>
      </c>
      <c r="DF45">
        <v>1</v>
      </c>
      <c r="DG45">
        <v>1</v>
      </c>
      <c r="DH45">
        <v>3</v>
      </c>
      <c r="DI45">
        <v>1</v>
      </c>
      <c r="DJ45">
        <v>3</v>
      </c>
      <c r="DK45">
        <v>1</v>
      </c>
      <c r="DL45">
        <v>2</v>
      </c>
      <c r="DM45">
        <v>1</v>
      </c>
      <c r="DN45">
        <v>3</v>
      </c>
      <c r="DO45">
        <v>3</v>
      </c>
      <c r="DP45">
        <v>1</v>
      </c>
      <c r="DQ45">
        <v>3</v>
      </c>
      <c r="DR45">
        <v>1</v>
      </c>
      <c r="DS45">
        <v>24</v>
      </c>
      <c r="DT45">
        <v>8</v>
      </c>
      <c r="DU45">
        <v>4</v>
      </c>
      <c r="DV45">
        <v>47</v>
      </c>
      <c r="DW45">
        <v>1</v>
      </c>
      <c r="DX45">
        <v>1</v>
      </c>
      <c r="DY45">
        <v>1</v>
      </c>
      <c r="DZ45">
        <v>1</v>
      </c>
      <c r="EA45">
        <v>4</v>
      </c>
      <c r="EB45">
        <v>1</v>
      </c>
      <c r="EC45">
        <v>1</v>
      </c>
      <c r="ED45">
        <v>1</v>
      </c>
      <c r="EE45">
        <v>1</v>
      </c>
      <c r="EF45">
        <v>3</v>
      </c>
      <c r="EG45">
        <v>2</v>
      </c>
      <c r="EH45">
        <v>3</v>
      </c>
      <c r="EI45">
        <v>1</v>
      </c>
      <c r="EJ45">
        <v>1</v>
      </c>
      <c r="EK45">
        <v>1</v>
      </c>
      <c r="EL45">
        <v>3</v>
      </c>
      <c r="EM45">
        <v>3</v>
      </c>
      <c r="EN45">
        <v>1</v>
      </c>
      <c r="EO45">
        <v>3</v>
      </c>
      <c r="EP45">
        <v>1</v>
      </c>
      <c r="EQ45">
        <v>20</v>
      </c>
      <c r="ER45">
        <v>4</v>
      </c>
      <c r="ES45">
        <v>0</v>
      </c>
      <c r="ET45">
        <v>46</v>
      </c>
      <c r="EU45">
        <v>3</v>
      </c>
      <c r="EV45">
        <v>1</v>
      </c>
      <c r="EW45">
        <v>2</v>
      </c>
      <c r="EX45">
        <v>3</v>
      </c>
      <c r="EY45">
        <v>4</v>
      </c>
      <c r="EZ45">
        <v>5</v>
      </c>
      <c r="FA45">
        <v>4</v>
      </c>
      <c r="FB45">
        <v>5</v>
      </c>
      <c r="FC45">
        <v>4</v>
      </c>
      <c r="FD45">
        <v>3</v>
      </c>
      <c r="FE45">
        <v>4</v>
      </c>
      <c r="FF45">
        <v>3</v>
      </c>
      <c r="FG45">
        <v>3</v>
      </c>
      <c r="FH45">
        <v>2</v>
      </c>
      <c r="FI45">
        <v>1</v>
      </c>
      <c r="FJ45">
        <v>1</v>
      </c>
      <c r="FK45">
        <v>5</v>
      </c>
      <c r="FL45">
        <v>5</v>
      </c>
      <c r="FM45">
        <v>1</v>
      </c>
      <c r="FN45">
        <v>2</v>
      </c>
      <c r="FO45">
        <v>5</v>
      </c>
      <c r="FP45">
        <v>2</v>
      </c>
      <c r="FQ45">
        <v>2</v>
      </c>
      <c r="FR45">
        <v>3</v>
      </c>
      <c r="FS45">
        <v>4</v>
      </c>
      <c r="FT45">
        <v>2</v>
      </c>
      <c r="FU45">
        <v>3</v>
      </c>
      <c r="FV45">
        <v>5</v>
      </c>
      <c r="FW45">
        <v>5</v>
      </c>
      <c r="FX45">
        <v>3</v>
      </c>
      <c r="FY45">
        <v>5</v>
      </c>
      <c r="FZ45">
        <v>4</v>
      </c>
      <c r="GA45">
        <v>5</v>
      </c>
      <c r="GB45">
        <v>3</v>
      </c>
      <c r="GC45">
        <v>1</v>
      </c>
      <c r="GD45">
        <v>2</v>
      </c>
      <c r="GE45">
        <v>5</v>
      </c>
      <c r="GF45">
        <v>0</v>
      </c>
      <c r="GG45">
        <v>26</v>
      </c>
      <c r="GH45" t="s">
        <v>197</v>
      </c>
      <c r="GI45">
        <v>0</v>
      </c>
      <c r="GJ45" s="2">
        <v>0.4375</v>
      </c>
      <c r="GK45">
        <v>60</v>
      </c>
      <c r="GL45">
        <v>87</v>
      </c>
      <c r="GM45">
        <f>VLOOKUP(A45,Saliva_Sample_Encoding!A:AD, 17)</f>
        <v>47.243514897725269</v>
      </c>
      <c r="GN45">
        <f>VLOOKUP(A45,Saliva_Sample_Encoding!A:AD, 18)</f>
        <v>6.06</v>
      </c>
      <c r="GO45">
        <f>VLOOKUP(A45,Saliva_Sample_Encoding!A:AD, 19)</f>
        <v>33.404505483240094</v>
      </c>
      <c r="GP45">
        <f>VLOOKUP(A45,Saliva_Sample_Encoding!A:AD, 20)</f>
        <v>4.92</v>
      </c>
      <c r="GQ45">
        <f>VLOOKUP(A45,Saliva_Sample_Encoding!A:AD, 21)</f>
        <v>85.897299814045937</v>
      </c>
      <c r="GR45">
        <f>VLOOKUP(A45,Saliva_Sample_Encoding!A:AD, 22)</f>
        <v>3.5</v>
      </c>
      <c r="GS45" t="str">
        <f>VLOOKUP(A45,Saliva_Sample_Encoding!A:AD, 23)</f>
        <v>NA</v>
      </c>
      <c r="GT45">
        <f>VLOOKUP(A45,Saliva_Sample_Encoding!A:AD, 24)</f>
        <v>3.84</v>
      </c>
      <c r="GU45" t="str">
        <f>VLOOKUP(A45,Saliva_Sample_Encoding!A:AD, 25)</f>
        <v>NA</v>
      </c>
      <c r="GV45">
        <f>VLOOKUP(A45,Saliva_Sample_Encoding!A:AD, 26)</f>
        <v>3.14</v>
      </c>
      <c r="GW45">
        <f>VLOOKUP(A45,Saliva_Sample_Encoding!A:AD, 27)</f>
        <v>74.552918704948056</v>
      </c>
      <c r="GX45">
        <f>VLOOKUP(A45,Saliva_Sample_Encoding!A:AD, 28)</f>
        <v>1.62</v>
      </c>
      <c r="GY45">
        <f>VLOOKUP(A45,Saliva_Sample_Encoding!A:AD, 29)</f>
        <v>69.545633120287363</v>
      </c>
      <c r="GZ45">
        <f>VLOOKUP(A45,Saliva_Sample_Encoding!A:AD, 30)</f>
        <v>1.48</v>
      </c>
    </row>
    <row r="46" spans="1:208" x14ac:dyDescent="0.2">
      <c r="A46">
        <v>150</v>
      </c>
      <c r="B46" s="1">
        <v>43904</v>
      </c>
      <c r="C46" t="s">
        <v>193</v>
      </c>
      <c r="D46" t="s">
        <v>194</v>
      </c>
      <c r="E46" t="s">
        <v>218</v>
      </c>
      <c r="F46" t="s">
        <v>205</v>
      </c>
      <c r="G46">
        <v>3</v>
      </c>
      <c r="H46">
        <v>4</v>
      </c>
      <c r="I46">
        <v>1</v>
      </c>
      <c r="J46">
        <v>2</v>
      </c>
      <c r="K46">
        <v>2</v>
      </c>
      <c r="L46">
        <v>1</v>
      </c>
      <c r="M46">
        <v>1</v>
      </c>
      <c r="N46">
        <v>3</v>
      </c>
      <c r="O46">
        <v>1</v>
      </c>
      <c r="P46">
        <v>1</v>
      </c>
      <c r="Q46">
        <v>3</v>
      </c>
      <c r="R46">
        <v>3</v>
      </c>
      <c r="S46">
        <v>1</v>
      </c>
      <c r="T46">
        <v>3</v>
      </c>
      <c r="U46">
        <v>2</v>
      </c>
      <c r="V46">
        <v>3</v>
      </c>
      <c r="W46">
        <v>4</v>
      </c>
      <c r="X46">
        <v>1</v>
      </c>
      <c r="Y46">
        <v>3</v>
      </c>
      <c r="Z46">
        <v>1</v>
      </c>
      <c r="AA46">
        <v>64</v>
      </c>
      <c r="AB46">
        <v>20</v>
      </c>
      <c r="AC46">
        <v>10</v>
      </c>
      <c r="AD46">
        <v>49</v>
      </c>
      <c r="AE46">
        <v>3</v>
      </c>
      <c r="AF46">
        <v>2</v>
      </c>
      <c r="AG46">
        <v>4</v>
      </c>
      <c r="AH46">
        <v>1</v>
      </c>
      <c r="AI46">
        <v>4</v>
      </c>
      <c r="AJ46">
        <v>1</v>
      </c>
      <c r="AK46">
        <v>2</v>
      </c>
      <c r="AL46">
        <v>2</v>
      </c>
      <c r="AM46">
        <v>3</v>
      </c>
      <c r="AN46">
        <v>4</v>
      </c>
      <c r="AO46">
        <v>2</v>
      </c>
      <c r="AP46">
        <v>5</v>
      </c>
      <c r="AQ46">
        <v>2</v>
      </c>
      <c r="AR46">
        <v>3</v>
      </c>
      <c r="AS46">
        <v>4</v>
      </c>
      <c r="AT46">
        <v>4</v>
      </c>
      <c r="AU46">
        <v>4</v>
      </c>
      <c r="AV46">
        <v>2</v>
      </c>
      <c r="AW46">
        <v>5</v>
      </c>
      <c r="AX46">
        <v>2</v>
      </c>
      <c r="AY46">
        <v>57</v>
      </c>
      <c r="AZ46">
        <v>54</v>
      </c>
      <c r="BA46">
        <v>35</v>
      </c>
      <c r="BB46">
        <v>56</v>
      </c>
      <c r="BC46">
        <v>3</v>
      </c>
      <c r="BD46">
        <v>3</v>
      </c>
      <c r="BE46">
        <v>1</v>
      </c>
      <c r="BF46">
        <v>1</v>
      </c>
      <c r="BG46">
        <v>3</v>
      </c>
      <c r="BH46">
        <v>1</v>
      </c>
      <c r="BI46">
        <v>1</v>
      </c>
      <c r="BJ46">
        <v>2</v>
      </c>
      <c r="BK46">
        <v>2</v>
      </c>
      <c r="BL46">
        <v>2</v>
      </c>
      <c r="BM46">
        <v>1</v>
      </c>
      <c r="BN46">
        <v>4</v>
      </c>
      <c r="BO46">
        <v>1</v>
      </c>
      <c r="BP46">
        <v>1</v>
      </c>
      <c r="BQ46">
        <v>2</v>
      </c>
      <c r="BR46">
        <v>2</v>
      </c>
      <c r="BS46">
        <v>4</v>
      </c>
      <c r="BT46">
        <v>2</v>
      </c>
      <c r="BU46">
        <v>4</v>
      </c>
      <c r="BV46">
        <v>1</v>
      </c>
      <c r="BW46">
        <v>59</v>
      </c>
      <c r="BX46">
        <v>52</v>
      </c>
      <c r="BY46">
        <v>15</v>
      </c>
      <c r="BZ46">
        <v>65</v>
      </c>
      <c r="CA46">
        <v>2</v>
      </c>
      <c r="CB46">
        <v>2</v>
      </c>
      <c r="CC46">
        <v>1</v>
      </c>
      <c r="CD46">
        <v>1</v>
      </c>
      <c r="CE46">
        <v>3</v>
      </c>
      <c r="CF46">
        <v>1</v>
      </c>
      <c r="CG46">
        <v>1</v>
      </c>
      <c r="CH46">
        <v>1</v>
      </c>
      <c r="CI46">
        <v>1</v>
      </c>
      <c r="CJ46">
        <v>2</v>
      </c>
      <c r="CK46">
        <v>2</v>
      </c>
      <c r="CL46">
        <v>3</v>
      </c>
      <c r="CM46">
        <v>1</v>
      </c>
      <c r="CN46">
        <v>2</v>
      </c>
      <c r="CO46">
        <v>2</v>
      </c>
      <c r="CP46">
        <v>3</v>
      </c>
      <c r="CQ46">
        <v>3</v>
      </c>
      <c r="CR46">
        <v>1</v>
      </c>
      <c r="CS46">
        <v>3</v>
      </c>
      <c r="CT46">
        <v>2</v>
      </c>
      <c r="CU46">
        <v>36</v>
      </c>
      <c r="CV46">
        <v>32</v>
      </c>
      <c r="CW46">
        <v>13</v>
      </c>
      <c r="CX46">
        <v>63</v>
      </c>
      <c r="CY46">
        <v>2</v>
      </c>
      <c r="CZ46">
        <v>1</v>
      </c>
      <c r="DA46">
        <v>1</v>
      </c>
      <c r="DB46">
        <v>1</v>
      </c>
      <c r="DC46">
        <v>3</v>
      </c>
      <c r="DD46">
        <v>1</v>
      </c>
      <c r="DE46">
        <v>1</v>
      </c>
      <c r="DF46">
        <v>1</v>
      </c>
      <c r="DG46">
        <v>1</v>
      </c>
      <c r="DH46">
        <v>3</v>
      </c>
      <c r="DI46">
        <v>3</v>
      </c>
      <c r="DJ46">
        <v>3</v>
      </c>
      <c r="DK46">
        <v>1</v>
      </c>
      <c r="DL46">
        <v>2</v>
      </c>
      <c r="DM46">
        <v>1</v>
      </c>
      <c r="DN46">
        <v>3</v>
      </c>
      <c r="DO46">
        <v>3</v>
      </c>
      <c r="DP46">
        <v>1</v>
      </c>
      <c r="DQ46">
        <v>3</v>
      </c>
      <c r="DR46">
        <v>1</v>
      </c>
      <c r="DS46">
        <v>9</v>
      </c>
      <c r="DT46">
        <v>11</v>
      </c>
      <c r="DU46">
        <v>7</v>
      </c>
      <c r="DV46">
        <v>72</v>
      </c>
      <c r="DW46">
        <v>2</v>
      </c>
      <c r="DX46">
        <v>1</v>
      </c>
      <c r="DY46">
        <v>1</v>
      </c>
      <c r="DZ46">
        <v>1</v>
      </c>
      <c r="EA46">
        <v>3</v>
      </c>
      <c r="EB46">
        <v>1</v>
      </c>
      <c r="EC46">
        <v>1</v>
      </c>
      <c r="ED46">
        <v>1</v>
      </c>
      <c r="EE46">
        <v>1</v>
      </c>
      <c r="EF46">
        <v>2</v>
      </c>
      <c r="EG46">
        <v>3</v>
      </c>
      <c r="EH46">
        <v>3</v>
      </c>
      <c r="EI46">
        <v>1</v>
      </c>
      <c r="EJ46">
        <v>2</v>
      </c>
      <c r="EK46">
        <v>1</v>
      </c>
      <c r="EL46">
        <v>2</v>
      </c>
      <c r="EM46">
        <v>3</v>
      </c>
      <c r="EN46">
        <v>1</v>
      </c>
      <c r="EO46">
        <v>3</v>
      </c>
      <c r="EP46">
        <v>1</v>
      </c>
      <c r="EQ46">
        <v>6</v>
      </c>
      <c r="ER46">
        <v>10</v>
      </c>
      <c r="ES46">
        <v>6</v>
      </c>
      <c r="ET46">
        <v>75</v>
      </c>
      <c r="EU46">
        <v>3</v>
      </c>
      <c r="EV46">
        <v>1</v>
      </c>
      <c r="EW46">
        <v>2</v>
      </c>
      <c r="EX46">
        <v>3</v>
      </c>
      <c r="EY46">
        <v>4</v>
      </c>
      <c r="EZ46">
        <v>5</v>
      </c>
      <c r="FA46">
        <v>4</v>
      </c>
      <c r="FC46">
        <v>4</v>
      </c>
      <c r="FD46">
        <v>3</v>
      </c>
      <c r="FF46">
        <v>3</v>
      </c>
      <c r="FG46">
        <v>3</v>
      </c>
      <c r="FI46">
        <v>5</v>
      </c>
      <c r="FJ46">
        <v>1</v>
      </c>
      <c r="FK46">
        <v>5</v>
      </c>
      <c r="FM46">
        <v>1</v>
      </c>
      <c r="FP46">
        <v>2</v>
      </c>
      <c r="FU46">
        <v>3</v>
      </c>
      <c r="FV46">
        <v>3</v>
      </c>
      <c r="FW46">
        <v>5</v>
      </c>
      <c r="GC46">
        <v>1</v>
      </c>
      <c r="GF46">
        <v>0</v>
      </c>
      <c r="GG46">
        <v>28</v>
      </c>
      <c r="GH46" t="s">
        <v>209</v>
      </c>
      <c r="GI46">
        <v>1</v>
      </c>
      <c r="GJ46" s="2">
        <v>0.24305555555555555</v>
      </c>
      <c r="GK46">
        <v>72</v>
      </c>
      <c r="GL46">
        <v>92</v>
      </c>
      <c r="GM46">
        <f>VLOOKUP(A46,Saliva_Sample_Encoding!A:AD, 17)</f>
        <v>89.237750362369951</v>
      </c>
      <c r="GN46">
        <f>VLOOKUP(A46,Saliva_Sample_Encoding!A:AD, 18)</f>
        <v>2.2200000000000002</v>
      </c>
      <c r="GO46">
        <f>VLOOKUP(A46,Saliva_Sample_Encoding!A:AD, 19)</f>
        <v>127.89153527869063</v>
      </c>
      <c r="GP46">
        <f>VLOOKUP(A46,Saliva_Sample_Encoding!A:AD, 20)</f>
        <v>1.91</v>
      </c>
      <c r="GQ46">
        <f>VLOOKUP(A46,Saliva_Sample_Encoding!A:AD, 21)</f>
        <v>240.03523225813947</v>
      </c>
      <c r="GR46">
        <f>VLOOKUP(A46,Saliva_Sample_Encoding!A:AD, 22)</f>
        <v>1.06</v>
      </c>
      <c r="GS46">
        <f>VLOOKUP(A46,Saliva_Sample_Encoding!A:AD, 23)</f>
        <v>148.4114457898238</v>
      </c>
      <c r="GT46">
        <f>VLOOKUP(A46,Saliva_Sample_Encoding!A:AD, 24)</f>
        <v>1.23</v>
      </c>
      <c r="GU46">
        <f>VLOOKUP(A46,Saliva_Sample_Encoding!A:AD, 25)</f>
        <v>156.52396855003929</v>
      </c>
      <c r="GV46">
        <f>VLOOKUP(A46,Saliva_Sample_Encoding!A:AD, 26)</f>
        <v>1.03</v>
      </c>
      <c r="GW46">
        <f>VLOOKUP(A46,Saliva_Sample_Encoding!A:AD, 27)</f>
        <v>119.77901251847517</v>
      </c>
      <c r="GX46">
        <f>VLOOKUP(A46,Saliva_Sample_Encoding!A:AD, 28)</f>
        <v>0.68</v>
      </c>
      <c r="GY46">
        <f>VLOOKUP(A46,Saliva_Sample_Encoding!A:AD, 29)</f>
        <v>100.21351644972025</v>
      </c>
      <c r="GZ46">
        <f>VLOOKUP(A46,Saliva_Sample_Encoding!A:AD, 30)</f>
        <v>0.56000000000000005</v>
      </c>
    </row>
    <row r="47" spans="1:208" x14ac:dyDescent="0.2">
      <c r="A47">
        <v>151</v>
      </c>
      <c r="B47" s="1">
        <v>43917</v>
      </c>
      <c r="C47" t="s">
        <v>193</v>
      </c>
      <c r="D47" t="s">
        <v>194</v>
      </c>
      <c r="E47" t="s">
        <v>195</v>
      </c>
      <c r="F47" t="s">
        <v>205</v>
      </c>
      <c r="G47">
        <v>4</v>
      </c>
      <c r="H47">
        <v>2</v>
      </c>
      <c r="I47">
        <v>2</v>
      </c>
      <c r="J47">
        <v>2</v>
      </c>
      <c r="K47">
        <v>1</v>
      </c>
      <c r="L47">
        <v>2</v>
      </c>
      <c r="M47">
        <v>1</v>
      </c>
      <c r="N47">
        <v>1</v>
      </c>
      <c r="O47">
        <v>1</v>
      </c>
      <c r="P47">
        <v>1</v>
      </c>
      <c r="Q47">
        <v>3</v>
      </c>
      <c r="R47">
        <v>3</v>
      </c>
      <c r="S47">
        <v>3</v>
      </c>
      <c r="T47">
        <v>3</v>
      </c>
      <c r="U47">
        <v>3</v>
      </c>
      <c r="V47">
        <v>2</v>
      </c>
      <c r="W47">
        <v>4</v>
      </c>
      <c r="X47">
        <v>2</v>
      </c>
      <c r="Y47">
        <v>3</v>
      </c>
      <c r="Z47">
        <v>1</v>
      </c>
      <c r="AA47">
        <v>49</v>
      </c>
      <c r="AB47">
        <v>55</v>
      </c>
      <c r="AC47">
        <v>52</v>
      </c>
      <c r="AD47">
        <v>4</v>
      </c>
      <c r="AE47">
        <v>4</v>
      </c>
      <c r="AF47">
        <v>5</v>
      </c>
      <c r="AG47">
        <v>1</v>
      </c>
      <c r="AH47">
        <v>1</v>
      </c>
      <c r="AI47">
        <v>1</v>
      </c>
      <c r="AJ47">
        <v>2</v>
      </c>
      <c r="AK47">
        <v>2</v>
      </c>
      <c r="AL47">
        <v>1</v>
      </c>
      <c r="AM47">
        <v>1</v>
      </c>
      <c r="AN47">
        <v>1</v>
      </c>
      <c r="AO47">
        <v>2</v>
      </c>
      <c r="AP47">
        <v>4</v>
      </c>
      <c r="AQ47">
        <v>5</v>
      </c>
      <c r="AR47">
        <v>2</v>
      </c>
      <c r="AS47">
        <v>4</v>
      </c>
      <c r="AT47">
        <v>1</v>
      </c>
      <c r="AU47">
        <v>4</v>
      </c>
      <c r="AV47">
        <v>3</v>
      </c>
      <c r="AW47">
        <v>2</v>
      </c>
      <c r="AX47">
        <v>2</v>
      </c>
      <c r="AY47">
        <v>77</v>
      </c>
      <c r="AZ47">
        <v>87</v>
      </c>
      <c r="BA47">
        <v>88</v>
      </c>
      <c r="BB47">
        <v>4</v>
      </c>
      <c r="BC47">
        <v>3</v>
      </c>
      <c r="BD47">
        <v>3</v>
      </c>
      <c r="BE47">
        <v>1</v>
      </c>
      <c r="BF47">
        <v>3</v>
      </c>
      <c r="BG47">
        <v>1</v>
      </c>
      <c r="BH47">
        <v>2</v>
      </c>
      <c r="BI47">
        <v>2</v>
      </c>
      <c r="BJ47">
        <v>1</v>
      </c>
      <c r="BK47">
        <v>1</v>
      </c>
      <c r="BL47">
        <v>2</v>
      </c>
      <c r="BM47">
        <v>2</v>
      </c>
      <c r="BN47">
        <v>3</v>
      </c>
      <c r="BO47">
        <v>3</v>
      </c>
      <c r="BP47">
        <v>4</v>
      </c>
      <c r="BQ47">
        <v>4</v>
      </c>
      <c r="BR47">
        <v>1</v>
      </c>
      <c r="BS47">
        <v>4</v>
      </c>
      <c r="BT47">
        <v>2</v>
      </c>
      <c r="BU47">
        <v>3</v>
      </c>
      <c r="BV47">
        <v>1</v>
      </c>
      <c r="BW47">
        <v>74</v>
      </c>
      <c r="BX47">
        <v>76</v>
      </c>
      <c r="BY47">
        <v>27</v>
      </c>
      <c r="BZ47">
        <v>34</v>
      </c>
      <c r="CA47">
        <v>2</v>
      </c>
      <c r="CB47">
        <v>3</v>
      </c>
      <c r="CC47">
        <v>1</v>
      </c>
      <c r="CD47">
        <v>2</v>
      </c>
      <c r="CE47">
        <v>1</v>
      </c>
      <c r="CF47">
        <v>2</v>
      </c>
      <c r="CG47">
        <v>1</v>
      </c>
      <c r="CH47">
        <v>1</v>
      </c>
      <c r="CI47">
        <v>1</v>
      </c>
      <c r="CJ47">
        <v>1</v>
      </c>
      <c r="CK47">
        <v>3</v>
      </c>
      <c r="CL47">
        <v>2</v>
      </c>
      <c r="CM47">
        <v>2</v>
      </c>
      <c r="CN47">
        <v>2</v>
      </c>
      <c r="CO47">
        <v>1</v>
      </c>
      <c r="CP47">
        <v>1</v>
      </c>
      <c r="CQ47">
        <v>3</v>
      </c>
      <c r="CR47">
        <v>2</v>
      </c>
      <c r="CS47">
        <v>1</v>
      </c>
      <c r="CT47">
        <v>1</v>
      </c>
      <c r="CU47">
        <v>25</v>
      </c>
      <c r="CV47">
        <v>24</v>
      </c>
      <c r="CW47">
        <v>18</v>
      </c>
      <c r="CX47">
        <v>21</v>
      </c>
      <c r="CY47">
        <v>2</v>
      </c>
      <c r="CZ47">
        <v>1</v>
      </c>
      <c r="DA47">
        <v>1</v>
      </c>
      <c r="DB47">
        <v>2</v>
      </c>
      <c r="DC47">
        <v>1</v>
      </c>
      <c r="DD47">
        <v>1</v>
      </c>
      <c r="DE47">
        <v>1</v>
      </c>
      <c r="DF47">
        <v>1</v>
      </c>
      <c r="DG47">
        <v>1</v>
      </c>
      <c r="DH47">
        <v>1</v>
      </c>
      <c r="DI47">
        <v>3</v>
      </c>
      <c r="DJ47">
        <v>2</v>
      </c>
      <c r="DK47">
        <v>1</v>
      </c>
      <c r="DL47">
        <v>1</v>
      </c>
      <c r="DM47">
        <v>1</v>
      </c>
      <c r="DN47">
        <v>1</v>
      </c>
      <c r="DO47">
        <v>2</v>
      </c>
      <c r="DP47">
        <v>1</v>
      </c>
      <c r="DQ47">
        <v>2</v>
      </c>
      <c r="DR47">
        <v>1</v>
      </c>
      <c r="DS47">
        <v>14</v>
      </c>
      <c r="DT47">
        <v>25</v>
      </c>
      <c r="DU47">
        <v>6</v>
      </c>
      <c r="DV47">
        <v>27</v>
      </c>
      <c r="DW47">
        <v>1</v>
      </c>
      <c r="DX47">
        <v>2</v>
      </c>
      <c r="DY47">
        <v>1</v>
      </c>
      <c r="DZ47">
        <v>1</v>
      </c>
      <c r="EA47">
        <v>1</v>
      </c>
      <c r="EB47">
        <v>1</v>
      </c>
      <c r="EC47">
        <v>1</v>
      </c>
      <c r="ED47">
        <v>1</v>
      </c>
      <c r="EE47">
        <v>1</v>
      </c>
      <c r="EF47">
        <v>1</v>
      </c>
      <c r="EG47">
        <v>2</v>
      </c>
      <c r="EH47">
        <v>2</v>
      </c>
      <c r="EI47">
        <v>2</v>
      </c>
      <c r="EJ47">
        <v>2</v>
      </c>
      <c r="EK47">
        <v>1</v>
      </c>
      <c r="EL47">
        <v>2</v>
      </c>
      <c r="EM47">
        <v>2</v>
      </c>
      <c r="EN47">
        <v>1</v>
      </c>
      <c r="EO47">
        <v>2</v>
      </c>
      <c r="EP47">
        <v>1</v>
      </c>
      <c r="EQ47">
        <v>15</v>
      </c>
      <c r="ER47">
        <v>35</v>
      </c>
      <c r="ES47">
        <v>24</v>
      </c>
      <c r="ET47">
        <v>15</v>
      </c>
      <c r="EU47">
        <v>3</v>
      </c>
      <c r="EV47">
        <v>1</v>
      </c>
      <c r="EW47">
        <v>2</v>
      </c>
      <c r="EX47">
        <v>3</v>
      </c>
      <c r="EY47">
        <v>4</v>
      </c>
      <c r="EZ47">
        <v>5</v>
      </c>
      <c r="FA47">
        <v>4</v>
      </c>
      <c r="FB47">
        <v>5</v>
      </c>
      <c r="FC47">
        <v>4</v>
      </c>
      <c r="FD47">
        <v>3</v>
      </c>
      <c r="FE47">
        <v>4</v>
      </c>
      <c r="FF47">
        <v>3</v>
      </c>
      <c r="FG47">
        <v>3</v>
      </c>
      <c r="FH47">
        <v>2</v>
      </c>
      <c r="FI47">
        <v>1</v>
      </c>
      <c r="FJ47">
        <v>2</v>
      </c>
      <c r="FK47">
        <v>5</v>
      </c>
      <c r="FL47">
        <v>5</v>
      </c>
      <c r="FM47">
        <v>1</v>
      </c>
      <c r="FN47">
        <v>2</v>
      </c>
      <c r="FO47">
        <v>2</v>
      </c>
      <c r="FP47">
        <v>2</v>
      </c>
      <c r="FQ47">
        <v>2</v>
      </c>
      <c r="FR47">
        <v>1</v>
      </c>
      <c r="FS47">
        <v>4</v>
      </c>
      <c r="FT47">
        <v>3</v>
      </c>
      <c r="FU47">
        <v>1</v>
      </c>
      <c r="FV47">
        <v>5</v>
      </c>
      <c r="FW47">
        <v>5</v>
      </c>
      <c r="FX47">
        <v>1</v>
      </c>
      <c r="FY47">
        <v>5</v>
      </c>
      <c r="FZ47">
        <v>5</v>
      </c>
      <c r="GA47">
        <v>3</v>
      </c>
      <c r="GB47">
        <v>3</v>
      </c>
      <c r="GC47">
        <v>1</v>
      </c>
      <c r="GD47">
        <v>3</v>
      </c>
      <c r="GE47">
        <v>2</v>
      </c>
      <c r="GF47">
        <v>0</v>
      </c>
      <c r="GG47">
        <v>26</v>
      </c>
      <c r="GH47" t="s">
        <v>208</v>
      </c>
      <c r="GI47">
        <v>1</v>
      </c>
      <c r="GJ47" s="2">
        <v>0.27083333333333331</v>
      </c>
      <c r="GK47">
        <v>70</v>
      </c>
      <c r="GL47">
        <v>87</v>
      </c>
      <c r="GM47">
        <f>VLOOKUP(A47,Saliva_Sample_Encoding!A:AD, 17)</f>
        <v>56.347591703917217</v>
      </c>
      <c r="GN47">
        <f>VLOOKUP(A47,Saliva_Sample_Encoding!A:AD, 18)</f>
        <v>3.75</v>
      </c>
      <c r="GO47">
        <f>VLOOKUP(A47,Saliva_Sample_Encoding!A:AD, 19)</f>
        <v>63.710421157805001</v>
      </c>
      <c r="GP47">
        <f>VLOOKUP(A47,Saliva_Sample_Encoding!A:AD, 20)</f>
        <v>3.2</v>
      </c>
      <c r="GQ47">
        <f>VLOOKUP(A47,Saliva_Sample_Encoding!A:AD, 21)</f>
        <v>73.060860429655364</v>
      </c>
      <c r="GR47">
        <f>VLOOKUP(A47,Saliva_Sample_Encoding!A:AD, 22)</f>
        <v>1.61</v>
      </c>
      <c r="GS47">
        <f>VLOOKUP(A47,Saliva_Sample_Encoding!A:AD, 23)</f>
        <v>83.5063436286908</v>
      </c>
      <c r="GT47">
        <f>VLOOKUP(A47,Saliva_Sample_Encoding!A:AD, 24)</f>
        <v>1.87</v>
      </c>
      <c r="GU47">
        <f>VLOOKUP(A47,Saliva_Sample_Encoding!A:AD, 25)</f>
        <v>74.9159043568404</v>
      </c>
      <c r="GV47">
        <f>VLOOKUP(A47,Saliva_Sample_Encoding!A:AD, 26)</f>
        <v>1.51</v>
      </c>
      <c r="GW47">
        <f>VLOOKUP(A47,Saliva_Sample_Encoding!A:AD, 27)</f>
        <v>49.662284213621973</v>
      </c>
      <c r="GX47">
        <f>VLOOKUP(A47,Saliva_Sample_Encoding!A:AD, 28)</f>
        <v>1.03</v>
      </c>
      <c r="GY47">
        <f>VLOOKUP(A47,Saliva_Sample_Encoding!A:AD, 29)</f>
        <v>58.735201521879809</v>
      </c>
      <c r="GZ47">
        <f>VLOOKUP(A47,Saliva_Sample_Encoding!A:AD, 30)</f>
        <v>0.91</v>
      </c>
    </row>
    <row r="48" spans="1:208" x14ac:dyDescent="0.2">
      <c r="A48">
        <v>152</v>
      </c>
      <c r="B48" s="1">
        <v>43904</v>
      </c>
      <c r="C48" t="s">
        <v>193</v>
      </c>
      <c r="D48" t="s">
        <v>194</v>
      </c>
      <c r="E48" t="s">
        <v>201</v>
      </c>
      <c r="F48" t="s">
        <v>200</v>
      </c>
      <c r="G48">
        <v>3</v>
      </c>
      <c r="H48">
        <v>1</v>
      </c>
      <c r="I48">
        <v>2</v>
      </c>
      <c r="J48">
        <v>1</v>
      </c>
      <c r="K48">
        <v>1</v>
      </c>
      <c r="L48">
        <v>1</v>
      </c>
      <c r="M48">
        <v>1</v>
      </c>
      <c r="N48">
        <v>1</v>
      </c>
      <c r="O48">
        <v>2</v>
      </c>
      <c r="P48">
        <v>1</v>
      </c>
      <c r="Q48">
        <v>1</v>
      </c>
      <c r="R48">
        <v>3</v>
      </c>
      <c r="S48">
        <v>1</v>
      </c>
      <c r="T48">
        <v>3</v>
      </c>
      <c r="U48">
        <v>3</v>
      </c>
      <c r="V48">
        <v>1</v>
      </c>
      <c r="W48">
        <v>3</v>
      </c>
      <c r="X48">
        <v>1</v>
      </c>
      <c r="Y48">
        <v>2</v>
      </c>
      <c r="Z48">
        <v>2</v>
      </c>
      <c r="AA48">
        <v>44</v>
      </c>
      <c r="AB48">
        <v>22</v>
      </c>
      <c r="AC48">
        <v>4</v>
      </c>
      <c r="AD48">
        <v>41</v>
      </c>
      <c r="AE48">
        <v>4</v>
      </c>
      <c r="AF48">
        <v>3</v>
      </c>
      <c r="AG48">
        <v>4</v>
      </c>
      <c r="AH48">
        <v>1</v>
      </c>
      <c r="AI48">
        <v>1</v>
      </c>
      <c r="AJ48">
        <v>1</v>
      </c>
      <c r="AK48">
        <v>3</v>
      </c>
      <c r="AL48">
        <v>2</v>
      </c>
      <c r="AM48">
        <v>2</v>
      </c>
      <c r="AN48">
        <v>1</v>
      </c>
      <c r="AO48">
        <v>2</v>
      </c>
      <c r="AP48">
        <v>5</v>
      </c>
      <c r="AQ48">
        <v>2</v>
      </c>
      <c r="AR48">
        <v>5</v>
      </c>
      <c r="AS48">
        <v>5</v>
      </c>
      <c r="AT48">
        <v>2</v>
      </c>
      <c r="AU48">
        <v>5</v>
      </c>
      <c r="AV48">
        <v>4</v>
      </c>
      <c r="AW48">
        <v>4</v>
      </c>
      <c r="AX48">
        <v>5</v>
      </c>
      <c r="AY48">
        <v>93</v>
      </c>
      <c r="AZ48">
        <v>75</v>
      </c>
      <c r="BA48">
        <v>35</v>
      </c>
      <c r="BB48">
        <v>0</v>
      </c>
      <c r="BC48">
        <v>5</v>
      </c>
      <c r="BD48">
        <v>1</v>
      </c>
      <c r="BE48">
        <v>5</v>
      </c>
      <c r="BF48">
        <v>1</v>
      </c>
      <c r="BG48">
        <v>2</v>
      </c>
      <c r="BH48">
        <v>1</v>
      </c>
      <c r="BI48">
        <v>1</v>
      </c>
      <c r="BJ48">
        <v>1</v>
      </c>
      <c r="BK48">
        <v>4</v>
      </c>
      <c r="BL48">
        <v>1</v>
      </c>
      <c r="BM48">
        <v>1</v>
      </c>
      <c r="BN48">
        <v>5</v>
      </c>
      <c r="BO48">
        <v>1</v>
      </c>
      <c r="BP48">
        <v>5</v>
      </c>
      <c r="BQ48">
        <v>1</v>
      </c>
      <c r="BR48">
        <v>5</v>
      </c>
      <c r="BS48">
        <v>5</v>
      </c>
      <c r="BT48">
        <v>2</v>
      </c>
      <c r="BU48">
        <v>5</v>
      </c>
      <c r="BV48">
        <v>1</v>
      </c>
      <c r="BW48">
        <v>57</v>
      </c>
      <c r="BX48">
        <v>12</v>
      </c>
      <c r="BY48">
        <v>0</v>
      </c>
      <c r="BZ48">
        <v>46</v>
      </c>
      <c r="CA48">
        <v>3</v>
      </c>
      <c r="CB48">
        <v>1</v>
      </c>
      <c r="CC48">
        <v>2</v>
      </c>
      <c r="CD48">
        <v>1</v>
      </c>
      <c r="CE48">
        <v>1</v>
      </c>
      <c r="CF48">
        <v>1</v>
      </c>
      <c r="CG48">
        <v>1</v>
      </c>
      <c r="CH48">
        <v>1</v>
      </c>
      <c r="CI48">
        <v>2</v>
      </c>
      <c r="CJ48">
        <v>1</v>
      </c>
      <c r="CK48">
        <v>1</v>
      </c>
      <c r="CL48">
        <v>3</v>
      </c>
      <c r="CM48">
        <v>1</v>
      </c>
      <c r="CN48">
        <v>3</v>
      </c>
      <c r="CO48">
        <v>1</v>
      </c>
      <c r="CP48">
        <v>1</v>
      </c>
      <c r="CQ48">
        <v>3</v>
      </c>
      <c r="CR48">
        <v>1</v>
      </c>
      <c r="CS48">
        <v>2</v>
      </c>
      <c r="CT48">
        <v>1</v>
      </c>
      <c r="CU48">
        <v>0</v>
      </c>
      <c r="CV48">
        <v>24</v>
      </c>
      <c r="CW48">
        <v>0</v>
      </c>
      <c r="CX48">
        <v>21</v>
      </c>
      <c r="CY48">
        <v>1</v>
      </c>
      <c r="CZ48">
        <v>1</v>
      </c>
      <c r="DA48">
        <v>1</v>
      </c>
      <c r="DB48">
        <v>1</v>
      </c>
      <c r="DC48">
        <v>1</v>
      </c>
      <c r="DD48">
        <v>1</v>
      </c>
      <c r="DE48">
        <v>1</v>
      </c>
      <c r="DF48">
        <v>1</v>
      </c>
      <c r="DG48">
        <v>1</v>
      </c>
      <c r="DH48">
        <v>1</v>
      </c>
      <c r="DI48">
        <v>2</v>
      </c>
      <c r="DJ48">
        <v>3</v>
      </c>
      <c r="DK48">
        <v>1</v>
      </c>
      <c r="DL48">
        <v>1</v>
      </c>
      <c r="DM48">
        <v>1</v>
      </c>
      <c r="DN48">
        <v>1</v>
      </c>
      <c r="DO48">
        <v>1</v>
      </c>
      <c r="DP48">
        <v>1</v>
      </c>
      <c r="DQ48">
        <v>1</v>
      </c>
      <c r="DR48">
        <v>1</v>
      </c>
      <c r="DS48">
        <v>0</v>
      </c>
      <c r="DT48">
        <v>0</v>
      </c>
      <c r="DU48">
        <v>0</v>
      </c>
      <c r="DV48">
        <v>49</v>
      </c>
      <c r="DW48">
        <v>2</v>
      </c>
      <c r="DX48">
        <v>1</v>
      </c>
      <c r="DY48">
        <v>1</v>
      </c>
      <c r="DZ48">
        <v>2</v>
      </c>
      <c r="EA48">
        <v>1</v>
      </c>
      <c r="EB48">
        <v>1</v>
      </c>
      <c r="EC48">
        <v>1</v>
      </c>
      <c r="ED48">
        <v>1</v>
      </c>
      <c r="EE48">
        <v>1</v>
      </c>
      <c r="EF48">
        <v>1</v>
      </c>
      <c r="EG48">
        <v>2</v>
      </c>
      <c r="EH48">
        <v>2</v>
      </c>
      <c r="EI48">
        <v>1</v>
      </c>
      <c r="EJ48">
        <v>1</v>
      </c>
      <c r="EK48">
        <v>1</v>
      </c>
      <c r="EL48">
        <v>1</v>
      </c>
      <c r="EM48">
        <v>2</v>
      </c>
      <c r="EN48">
        <v>1</v>
      </c>
      <c r="EO48">
        <v>1</v>
      </c>
      <c r="EP48">
        <v>1</v>
      </c>
      <c r="EQ48">
        <v>0</v>
      </c>
      <c r="ER48">
        <v>0</v>
      </c>
      <c r="ES48">
        <v>0</v>
      </c>
      <c r="ET48">
        <v>0</v>
      </c>
      <c r="EU48">
        <v>3</v>
      </c>
      <c r="EV48">
        <v>1</v>
      </c>
      <c r="EW48">
        <v>2</v>
      </c>
      <c r="EX48">
        <v>3</v>
      </c>
      <c r="EY48">
        <v>4</v>
      </c>
      <c r="EZ48">
        <v>5</v>
      </c>
      <c r="FA48">
        <v>4</v>
      </c>
      <c r="FB48">
        <v>5</v>
      </c>
      <c r="FC48">
        <v>4</v>
      </c>
      <c r="FD48">
        <v>3</v>
      </c>
      <c r="FE48">
        <v>4</v>
      </c>
      <c r="FF48">
        <v>3</v>
      </c>
      <c r="FG48">
        <v>3</v>
      </c>
      <c r="FH48">
        <v>2</v>
      </c>
      <c r="FI48">
        <v>1</v>
      </c>
      <c r="FJ48">
        <v>1</v>
      </c>
      <c r="FK48">
        <v>5</v>
      </c>
      <c r="FL48">
        <v>5</v>
      </c>
      <c r="FM48">
        <v>1</v>
      </c>
      <c r="FN48">
        <v>2</v>
      </c>
      <c r="FO48">
        <v>4</v>
      </c>
      <c r="FP48">
        <v>2</v>
      </c>
      <c r="FQ48">
        <v>2</v>
      </c>
      <c r="FR48">
        <v>3</v>
      </c>
      <c r="FS48">
        <v>4</v>
      </c>
      <c r="FT48">
        <v>3</v>
      </c>
      <c r="FU48">
        <v>3</v>
      </c>
      <c r="FV48">
        <v>5</v>
      </c>
      <c r="FW48">
        <v>2</v>
      </c>
      <c r="FX48">
        <v>1</v>
      </c>
      <c r="FY48">
        <v>5</v>
      </c>
      <c r="FZ48">
        <v>5</v>
      </c>
      <c r="GA48">
        <v>4</v>
      </c>
      <c r="GB48">
        <v>5</v>
      </c>
      <c r="GC48">
        <v>1</v>
      </c>
      <c r="GD48">
        <v>2</v>
      </c>
      <c r="GE48">
        <v>1</v>
      </c>
      <c r="GF48">
        <v>1</v>
      </c>
      <c r="GG48">
        <v>26</v>
      </c>
      <c r="GH48" t="s">
        <v>206</v>
      </c>
      <c r="GI48">
        <v>1</v>
      </c>
      <c r="GJ48" s="2">
        <v>0.375</v>
      </c>
      <c r="GK48">
        <v>77</v>
      </c>
      <c r="GL48">
        <v>82</v>
      </c>
      <c r="GM48">
        <f>VLOOKUP(A48,Saliva_Sample_Encoding!A:AD, 17)</f>
        <v>62.036938754588739</v>
      </c>
      <c r="GN48">
        <f>VLOOKUP(A48,Saliva_Sample_Encoding!A:AD, 18)</f>
        <v>2.02</v>
      </c>
      <c r="GO48">
        <f>VLOOKUP(A48,Saliva_Sample_Encoding!A:AD, 19)</f>
        <v>72.58333846606287</v>
      </c>
      <c r="GP48">
        <f>VLOOKUP(A48,Saliva_Sample_Encoding!A:AD, 20)</f>
        <v>1.8</v>
      </c>
      <c r="GQ48">
        <f>VLOOKUP(A48,Saliva_Sample_Encoding!A:AD, 21)</f>
        <v>79.268645956358114</v>
      </c>
      <c r="GR48">
        <f>VLOOKUP(A48,Saliva_Sample_Encoding!A:AD, 22)</f>
        <v>2.12</v>
      </c>
      <c r="GS48">
        <f>VLOOKUP(A48,Saliva_Sample_Encoding!A:AD, 23)</f>
        <v>116.56031518939</v>
      </c>
      <c r="GT48">
        <f>VLOOKUP(A48,Saliva_Sample_Encoding!A:AD, 24)</f>
        <v>1.31</v>
      </c>
      <c r="GU48">
        <f>VLOOKUP(A48,Saliva_Sample_Encoding!A:AD, 25)</f>
        <v>116.03783715298206</v>
      </c>
      <c r="GV48">
        <f>VLOOKUP(A48,Saliva_Sample_Encoding!A:AD, 26)</f>
        <v>1.21</v>
      </c>
      <c r="GW48">
        <f>VLOOKUP(A48,Saliva_Sample_Encoding!A:AD, 27)</f>
        <v>80.701211847135681</v>
      </c>
      <c r="GX48">
        <f>VLOOKUP(A48,Saliva_Sample_Encoding!A:AD, 28)</f>
        <v>0.82</v>
      </c>
      <c r="GY48">
        <f>VLOOKUP(A48,Saliva_Sample_Encoding!A:AD, 29)</f>
        <v>66.893074902952605</v>
      </c>
      <c r="GZ48">
        <f>VLOOKUP(A48,Saliva_Sample_Encoding!A:AD, 30)</f>
        <v>0.7</v>
      </c>
    </row>
    <row r="49" spans="1:208" x14ac:dyDescent="0.2">
      <c r="A49">
        <v>153</v>
      </c>
      <c r="B49" s="1">
        <v>43903</v>
      </c>
      <c r="C49" t="s">
        <v>198</v>
      </c>
      <c r="D49" t="s">
        <v>194</v>
      </c>
      <c r="E49" t="s">
        <v>222</v>
      </c>
      <c r="F49" t="s">
        <v>205</v>
      </c>
      <c r="G49">
        <v>3</v>
      </c>
      <c r="H49">
        <v>1</v>
      </c>
      <c r="I49">
        <v>2</v>
      </c>
      <c r="J49">
        <v>1</v>
      </c>
      <c r="K49">
        <v>3</v>
      </c>
      <c r="L49">
        <v>1</v>
      </c>
      <c r="M49">
        <v>1</v>
      </c>
      <c r="N49">
        <v>1</v>
      </c>
      <c r="O49">
        <v>2</v>
      </c>
      <c r="P49">
        <v>3</v>
      </c>
      <c r="Q49">
        <v>1</v>
      </c>
      <c r="R49">
        <v>3</v>
      </c>
      <c r="S49">
        <v>2</v>
      </c>
      <c r="T49">
        <v>1</v>
      </c>
      <c r="U49">
        <v>1</v>
      </c>
      <c r="V49">
        <v>3</v>
      </c>
      <c r="W49">
        <v>4</v>
      </c>
      <c r="X49">
        <v>2</v>
      </c>
      <c r="Y49">
        <v>3</v>
      </c>
      <c r="Z49">
        <v>1</v>
      </c>
      <c r="AA49">
        <v>39</v>
      </c>
      <c r="AB49">
        <v>21</v>
      </c>
      <c r="AC49">
        <v>10</v>
      </c>
      <c r="AD49">
        <v>52</v>
      </c>
      <c r="AE49">
        <v>3</v>
      </c>
      <c r="AF49">
        <v>1</v>
      </c>
      <c r="AG49">
        <v>1</v>
      </c>
      <c r="AH49">
        <v>1</v>
      </c>
      <c r="AI49">
        <v>2</v>
      </c>
      <c r="AJ49">
        <v>1</v>
      </c>
      <c r="AK49">
        <v>1</v>
      </c>
      <c r="AL49">
        <v>1</v>
      </c>
      <c r="AM49">
        <v>2</v>
      </c>
      <c r="AN49">
        <v>2</v>
      </c>
      <c r="AO49">
        <v>1</v>
      </c>
      <c r="AP49">
        <v>3</v>
      </c>
      <c r="AQ49">
        <v>2</v>
      </c>
      <c r="AR49">
        <v>1</v>
      </c>
      <c r="AS49">
        <v>2</v>
      </c>
      <c r="AT49">
        <v>3</v>
      </c>
      <c r="AU49">
        <v>4</v>
      </c>
      <c r="AV49">
        <v>2</v>
      </c>
      <c r="AW49">
        <v>2</v>
      </c>
      <c r="AX49">
        <v>1</v>
      </c>
      <c r="AY49">
        <v>40</v>
      </c>
      <c r="AZ49">
        <v>21</v>
      </c>
      <c r="BA49">
        <v>14</v>
      </c>
      <c r="BB49">
        <v>50</v>
      </c>
      <c r="BC49">
        <v>3</v>
      </c>
      <c r="BD49">
        <v>1</v>
      </c>
      <c r="BE49">
        <v>2</v>
      </c>
      <c r="BF49">
        <v>1</v>
      </c>
      <c r="BG49">
        <v>2</v>
      </c>
      <c r="BH49">
        <v>1</v>
      </c>
      <c r="BI49">
        <v>1</v>
      </c>
      <c r="BJ49">
        <v>1</v>
      </c>
      <c r="BK49">
        <v>1</v>
      </c>
      <c r="BL49">
        <v>3</v>
      </c>
      <c r="BM49">
        <v>1</v>
      </c>
      <c r="BN49">
        <v>3</v>
      </c>
      <c r="BO49">
        <v>1</v>
      </c>
      <c r="BP49">
        <v>1</v>
      </c>
      <c r="BQ49">
        <v>2</v>
      </c>
      <c r="BR49">
        <v>4</v>
      </c>
      <c r="BS49">
        <v>3</v>
      </c>
      <c r="BT49">
        <v>1</v>
      </c>
      <c r="BU49">
        <v>2</v>
      </c>
      <c r="BV49">
        <v>1</v>
      </c>
      <c r="BW49">
        <v>35</v>
      </c>
      <c r="BX49">
        <v>14</v>
      </c>
      <c r="BY49">
        <v>23</v>
      </c>
      <c r="BZ49">
        <v>47</v>
      </c>
      <c r="CA49">
        <v>3</v>
      </c>
      <c r="CB49">
        <v>1</v>
      </c>
      <c r="CC49">
        <v>2</v>
      </c>
      <c r="CD49">
        <v>1</v>
      </c>
      <c r="CE49">
        <v>3</v>
      </c>
      <c r="CF49">
        <v>1</v>
      </c>
      <c r="CG49">
        <v>1</v>
      </c>
      <c r="CH49">
        <v>1</v>
      </c>
      <c r="CI49">
        <v>3</v>
      </c>
      <c r="CJ49">
        <v>2</v>
      </c>
      <c r="CK49">
        <v>1</v>
      </c>
      <c r="CL49">
        <v>3</v>
      </c>
      <c r="CM49">
        <v>1</v>
      </c>
      <c r="CN49">
        <v>1</v>
      </c>
      <c r="CO49">
        <v>1</v>
      </c>
      <c r="CP49">
        <v>3</v>
      </c>
      <c r="CQ49">
        <v>4</v>
      </c>
      <c r="CR49">
        <v>1</v>
      </c>
      <c r="CS49">
        <v>3</v>
      </c>
      <c r="CT49">
        <v>1</v>
      </c>
      <c r="CU49">
        <v>4</v>
      </c>
      <c r="CV49">
        <v>3</v>
      </c>
      <c r="CW49">
        <v>3</v>
      </c>
      <c r="CX49">
        <v>61</v>
      </c>
      <c r="CY49">
        <v>4</v>
      </c>
      <c r="CZ49">
        <v>1</v>
      </c>
      <c r="DA49">
        <v>1</v>
      </c>
      <c r="DB49">
        <v>1</v>
      </c>
      <c r="DC49">
        <v>3</v>
      </c>
      <c r="DD49">
        <v>1</v>
      </c>
      <c r="DE49">
        <v>1</v>
      </c>
      <c r="DF49">
        <v>1</v>
      </c>
      <c r="DG49">
        <v>2</v>
      </c>
      <c r="DH49">
        <v>3</v>
      </c>
      <c r="DI49">
        <v>1</v>
      </c>
      <c r="DJ49">
        <v>3</v>
      </c>
      <c r="DK49">
        <v>1</v>
      </c>
      <c r="DL49">
        <v>1</v>
      </c>
      <c r="DM49">
        <v>1</v>
      </c>
      <c r="DN49">
        <v>3</v>
      </c>
      <c r="DO49">
        <v>4</v>
      </c>
      <c r="DP49">
        <v>1</v>
      </c>
      <c r="DQ49">
        <v>2</v>
      </c>
      <c r="DR49">
        <v>1</v>
      </c>
      <c r="DS49">
        <v>4</v>
      </c>
      <c r="DT49">
        <v>1</v>
      </c>
      <c r="DU49">
        <v>4</v>
      </c>
      <c r="DV49">
        <v>67</v>
      </c>
      <c r="DW49">
        <v>4</v>
      </c>
      <c r="DX49">
        <v>1</v>
      </c>
      <c r="DY49">
        <v>2</v>
      </c>
      <c r="DZ49">
        <v>1</v>
      </c>
      <c r="EA49">
        <v>2</v>
      </c>
      <c r="EB49">
        <v>1</v>
      </c>
      <c r="EC49">
        <v>1</v>
      </c>
      <c r="ED49">
        <v>1</v>
      </c>
      <c r="EE49">
        <v>2</v>
      </c>
      <c r="EF49">
        <v>3</v>
      </c>
      <c r="EG49">
        <v>1</v>
      </c>
      <c r="EH49">
        <v>4</v>
      </c>
      <c r="EI49">
        <v>1</v>
      </c>
      <c r="EJ49">
        <v>1</v>
      </c>
      <c r="EK49">
        <v>1</v>
      </c>
      <c r="EL49">
        <v>3</v>
      </c>
      <c r="EM49">
        <v>3</v>
      </c>
      <c r="EN49">
        <v>1</v>
      </c>
      <c r="EO49">
        <v>3</v>
      </c>
      <c r="EP49">
        <v>1</v>
      </c>
      <c r="EQ49">
        <v>0</v>
      </c>
      <c r="ER49">
        <v>3</v>
      </c>
      <c r="ES49">
        <v>3</v>
      </c>
      <c r="ET49">
        <v>59</v>
      </c>
      <c r="EU49">
        <v>3</v>
      </c>
      <c r="EV49">
        <v>1</v>
      </c>
      <c r="EW49">
        <v>2</v>
      </c>
      <c r="EX49">
        <v>3</v>
      </c>
      <c r="EY49">
        <v>4</v>
      </c>
      <c r="EZ49">
        <v>5</v>
      </c>
      <c r="FA49">
        <v>4</v>
      </c>
      <c r="FB49">
        <v>5</v>
      </c>
      <c r="FC49">
        <v>4</v>
      </c>
      <c r="FD49">
        <v>3</v>
      </c>
      <c r="FE49">
        <v>4</v>
      </c>
      <c r="FF49">
        <v>3</v>
      </c>
      <c r="FG49">
        <v>3</v>
      </c>
      <c r="FH49">
        <v>2</v>
      </c>
      <c r="FI49">
        <v>1</v>
      </c>
      <c r="FJ49">
        <v>1</v>
      </c>
      <c r="FK49">
        <v>5</v>
      </c>
      <c r="FL49">
        <v>5</v>
      </c>
      <c r="FM49">
        <v>1</v>
      </c>
      <c r="FN49">
        <v>2</v>
      </c>
      <c r="FO49">
        <v>2</v>
      </c>
      <c r="FP49">
        <v>2</v>
      </c>
      <c r="FQ49">
        <v>2</v>
      </c>
      <c r="FR49">
        <v>3</v>
      </c>
      <c r="FT49">
        <v>3</v>
      </c>
      <c r="FU49">
        <v>3</v>
      </c>
      <c r="FV49">
        <v>5</v>
      </c>
      <c r="FW49">
        <v>2</v>
      </c>
      <c r="FX49">
        <v>1</v>
      </c>
      <c r="FY49">
        <v>3</v>
      </c>
      <c r="FZ49">
        <v>1</v>
      </c>
      <c r="GA49">
        <v>4</v>
      </c>
      <c r="GB49">
        <v>3</v>
      </c>
      <c r="GC49">
        <v>1</v>
      </c>
      <c r="GD49">
        <v>3</v>
      </c>
      <c r="GE49">
        <v>1</v>
      </c>
      <c r="GF49">
        <v>0</v>
      </c>
      <c r="GG49">
        <v>25</v>
      </c>
      <c r="GH49" t="s">
        <v>206</v>
      </c>
      <c r="GI49">
        <v>1</v>
      </c>
      <c r="GJ49" s="2">
        <v>0.39583333333333331</v>
      </c>
      <c r="GK49">
        <v>91</v>
      </c>
      <c r="GL49">
        <v>98</v>
      </c>
      <c r="GM49">
        <f>VLOOKUP(A49,Saliva_Sample_Encoding!A:AD, 17)</f>
        <v>34.83612714680752</v>
      </c>
      <c r="GN49">
        <f>VLOOKUP(A49,Saliva_Sample_Encoding!A:AD, 18)</f>
        <v>5.1100000000000003</v>
      </c>
      <c r="GO49">
        <f>VLOOKUP(A49,Saliva_Sample_Encoding!A:AD, 19)</f>
        <v>41.994235464644682</v>
      </c>
      <c r="GP49">
        <f>VLOOKUP(A49,Saliva_Sample_Encoding!A:AD, 20)</f>
        <v>4.25</v>
      </c>
      <c r="GQ49">
        <f>VLOOKUP(A49,Saliva_Sample_Encoding!A:AD, 21)</f>
        <v>44.380271570590395</v>
      </c>
      <c r="GR49">
        <f>VLOOKUP(A49,Saliva_Sample_Encoding!A:AD, 22)</f>
        <v>3.78</v>
      </c>
      <c r="GS49">
        <f>VLOOKUP(A49,Saliva_Sample_Encoding!A:AD, 23)</f>
        <v>61.082524312210452</v>
      </c>
      <c r="GT49">
        <f>VLOOKUP(A49,Saliva_Sample_Encoding!A:AD, 24)</f>
        <v>6.23</v>
      </c>
      <c r="GU49">
        <f>VLOOKUP(A49,Saliva_Sample_Encoding!A:AD, 25)</f>
        <v>41.039821022266388</v>
      </c>
      <c r="GV49">
        <f>VLOOKUP(A49,Saliva_Sample_Encoding!A:AD, 26)</f>
        <v>6.41</v>
      </c>
      <c r="GW49">
        <f>VLOOKUP(A49,Saliva_Sample_Encoding!A:AD, 27)</f>
        <v>46.289100455346983</v>
      </c>
      <c r="GX49">
        <f>VLOOKUP(A49,Saliva_Sample_Encoding!A:AD, 28)</f>
        <v>2.93</v>
      </c>
      <c r="GY49">
        <f>VLOOKUP(A49,Saliva_Sample_Encoding!A:AD, 29)</f>
        <v>42.491442685833803</v>
      </c>
      <c r="GZ49">
        <f>VLOOKUP(A49,Saliva_Sample_Encoding!A:AD, 30)</f>
        <v>2.7</v>
      </c>
    </row>
    <row r="50" spans="1:208" x14ac:dyDescent="0.2">
      <c r="A50">
        <v>154</v>
      </c>
      <c r="B50" s="1">
        <v>43918</v>
      </c>
      <c r="C50" t="s">
        <v>198</v>
      </c>
      <c r="D50" t="s">
        <v>194</v>
      </c>
      <c r="E50" t="s">
        <v>195</v>
      </c>
      <c r="F50" t="s">
        <v>205</v>
      </c>
      <c r="G50">
        <v>4</v>
      </c>
      <c r="H50">
        <v>3</v>
      </c>
      <c r="I50">
        <v>3</v>
      </c>
      <c r="J50">
        <v>2</v>
      </c>
      <c r="K50">
        <v>2</v>
      </c>
      <c r="L50">
        <v>1</v>
      </c>
      <c r="M50">
        <v>1</v>
      </c>
      <c r="N50">
        <v>1</v>
      </c>
      <c r="O50">
        <v>2</v>
      </c>
      <c r="P50">
        <v>1</v>
      </c>
      <c r="Q50">
        <v>1</v>
      </c>
      <c r="R50">
        <v>4</v>
      </c>
      <c r="S50">
        <v>1</v>
      </c>
      <c r="T50">
        <v>2</v>
      </c>
      <c r="U50">
        <v>2</v>
      </c>
      <c r="V50">
        <v>3</v>
      </c>
      <c r="W50">
        <v>4</v>
      </c>
      <c r="X50">
        <v>2</v>
      </c>
      <c r="Y50">
        <v>4</v>
      </c>
      <c r="Z50">
        <v>1</v>
      </c>
      <c r="AA50">
        <v>73</v>
      </c>
      <c r="AB50">
        <v>39</v>
      </c>
      <c r="AC50">
        <v>4</v>
      </c>
      <c r="AD50">
        <v>40</v>
      </c>
      <c r="AE50">
        <v>3</v>
      </c>
      <c r="AF50">
        <v>1</v>
      </c>
      <c r="AG50">
        <v>2</v>
      </c>
      <c r="AH50">
        <v>2</v>
      </c>
      <c r="AI50">
        <v>2</v>
      </c>
      <c r="AJ50">
        <v>1</v>
      </c>
      <c r="AK50">
        <v>1</v>
      </c>
      <c r="AL50">
        <v>1</v>
      </c>
      <c r="AM50">
        <v>1</v>
      </c>
      <c r="AN50">
        <v>1</v>
      </c>
      <c r="AO50">
        <v>1</v>
      </c>
      <c r="AP50">
        <v>3</v>
      </c>
      <c r="AQ50">
        <v>1</v>
      </c>
      <c r="AR50">
        <v>2</v>
      </c>
      <c r="AS50">
        <v>2</v>
      </c>
      <c r="AT50">
        <v>2</v>
      </c>
      <c r="AU50">
        <v>4</v>
      </c>
      <c r="AV50">
        <v>2</v>
      </c>
      <c r="AW50">
        <v>3</v>
      </c>
      <c r="AX50">
        <v>1</v>
      </c>
      <c r="AY50">
        <v>72</v>
      </c>
      <c r="AZ50">
        <v>26</v>
      </c>
      <c r="BA50">
        <v>4</v>
      </c>
      <c r="BB50">
        <v>34</v>
      </c>
      <c r="BC50">
        <v>3</v>
      </c>
      <c r="BD50">
        <v>1</v>
      </c>
      <c r="BE50">
        <v>1</v>
      </c>
      <c r="BF50">
        <v>1</v>
      </c>
      <c r="BG50">
        <v>1</v>
      </c>
      <c r="BH50">
        <v>1</v>
      </c>
      <c r="BI50">
        <v>1</v>
      </c>
      <c r="BJ50">
        <v>1</v>
      </c>
      <c r="BK50">
        <v>1</v>
      </c>
      <c r="BL50">
        <v>1</v>
      </c>
      <c r="BM50">
        <v>1</v>
      </c>
      <c r="BN50">
        <v>3</v>
      </c>
      <c r="BO50">
        <v>1</v>
      </c>
      <c r="BP50">
        <v>1</v>
      </c>
      <c r="BQ50">
        <v>2</v>
      </c>
      <c r="BR50">
        <v>2</v>
      </c>
      <c r="BS50">
        <v>3</v>
      </c>
      <c r="BT50">
        <v>1</v>
      </c>
      <c r="BU50">
        <v>3</v>
      </c>
      <c r="BV50">
        <v>1</v>
      </c>
      <c r="BW50">
        <v>45</v>
      </c>
      <c r="BX50">
        <v>12</v>
      </c>
      <c r="BY50">
        <v>5</v>
      </c>
      <c r="BZ50">
        <v>37</v>
      </c>
      <c r="CA50">
        <v>3</v>
      </c>
      <c r="CB50">
        <v>1</v>
      </c>
      <c r="CC50">
        <v>1</v>
      </c>
      <c r="CD50">
        <v>1</v>
      </c>
      <c r="CE50">
        <v>1</v>
      </c>
      <c r="CF50">
        <v>1</v>
      </c>
      <c r="CG50">
        <v>1</v>
      </c>
      <c r="CH50">
        <v>1</v>
      </c>
      <c r="CI50">
        <v>1</v>
      </c>
      <c r="CJ50">
        <v>1</v>
      </c>
      <c r="CK50">
        <v>1</v>
      </c>
      <c r="CL50">
        <v>3</v>
      </c>
      <c r="CM50">
        <v>1</v>
      </c>
      <c r="CN50">
        <v>2</v>
      </c>
      <c r="CO50">
        <v>2</v>
      </c>
      <c r="CP50">
        <v>2</v>
      </c>
      <c r="CQ50">
        <v>4</v>
      </c>
      <c r="CR50">
        <v>1</v>
      </c>
      <c r="CS50">
        <v>3</v>
      </c>
      <c r="CT50">
        <v>1</v>
      </c>
      <c r="CU50">
        <v>36</v>
      </c>
      <c r="CV50">
        <v>3</v>
      </c>
      <c r="CW50">
        <v>3</v>
      </c>
      <c r="CX50">
        <v>30</v>
      </c>
      <c r="CY50">
        <v>2</v>
      </c>
      <c r="CZ50">
        <v>1</v>
      </c>
      <c r="DA50">
        <v>1</v>
      </c>
      <c r="DB50">
        <v>1</v>
      </c>
      <c r="DC50">
        <v>1</v>
      </c>
      <c r="DD50">
        <v>1</v>
      </c>
      <c r="DE50">
        <v>3</v>
      </c>
      <c r="DF50">
        <v>1</v>
      </c>
      <c r="DG50">
        <v>1</v>
      </c>
      <c r="DH50">
        <v>1</v>
      </c>
      <c r="DI50">
        <v>1</v>
      </c>
      <c r="DJ50">
        <v>2</v>
      </c>
      <c r="DK50">
        <v>1</v>
      </c>
      <c r="DL50">
        <v>2</v>
      </c>
      <c r="DM50">
        <v>1</v>
      </c>
      <c r="DN50">
        <v>2</v>
      </c>
      <c r="DO50">
        <v>3</v>
      </c>
      <c r="DP50">
        <v>1</v>
      </c>
      <c r="DQ50">
        <v>2</v>
      </c>
      <c r="DR50">
        <v>1</v>
      </c>
      <c r="DS50">
        <v>25</v>
      </c>
      <c r="DT50">
        <v>19</v>
      </c>
      <c r="DU50">
        <v>3</v>
      </c>
      <c r="DV50">
        <v>25</v>
      </c>
      <c r="DW50">
        <v>2</v>
      </c>
      <c r="DX50">
        <v>1</v>
      </c>
      <c r="DY50">
        <v>1</v>
      </c>
      <c r="DZ50">
        <v>1</v>
      </c>
      <c r="EA50">
        <v>1</v>
      </c>
      <c r="EB50">
        <v>1</v>
      </c>
      <c r="EC50">
        <v>1</v>
      </c>
      <c r="ED50">
        <v>1</v>
      </c>
      <c r="EE50">
        <v>1</v>
      </c>
      <c r="EF50">
        <v>1</v>
      </c>
      <c r="EG50">
        <v>1</v>
      </c>
      <c r="EH50">
        <v>2</v>
      </c>
      <c r="EI50">
        <v>1</v>
      </c>
      <c r="EJ50">
        <v>1</v>
      </c>
      <c r="EK50">
        <v>1</v>
      </c>
      <c r="EL50">
        <v>1</v>
      </c>
      <c r="EM50">
        <v>2</v>
      </c>
      <c r="EN50">
        <v>1</v>
      </c>
      <c r="EO50">
        <v>2</v>
      </c>
      <c r="EP50">
        <v>1</v>
      </c>
      <c r="EQ50">
        <v>16</v>
      </c>
      <c r="ER50">
        <v>4</v>
      </c>
      <c r="ES50">
        <v>4</v>
      </c>
      <c r="ET50">
        <v>37</v>
      </c>
      <c r="EU50">
        <v>3</v>
      </c>
      <c r="EV50">
        <v>1</v>
      </c>
      <c r="EW50">
        <v>2</v>
      </c>
      <c r="EX50">
        <v>3</v>
      </c>
      <c r="EY50">
        <v>4</v>
      </c>
      <c r="EZ50">
        <v>5</v>
      </c>
      <c r="FA50">
        <v>4</v>
      </c>
      <c r="FB50">
        <v>5</v>
      </c>
      <c r="FC50">
        <v>4</v>
      </c>
      <c r="FD50">
        <v>3</v>
      </c>
      <c r="FE50">
        <v>4</v>
      </c>
      <c r="FF50">
        <v>3</v>
      </c>
      <c r="FG50">
        <v>3</v>
      </c>
      <c r="FH50">
        <v>2</v>
      </c>
      <c r="FI50">
        <v>1</v>
      </c>
      <c r="FJ50">
        <v>1</v>
      </c>
      <c r="FK50">
        <v>5</v>
      </c>
      <c r="FL50">
        <v>5</v>
      </c>
      <c r="FM50">
        <v>1</v>
      </c>
      <c r="FN50">
        <v>2</v>
      </c>
      <c r="FO50">
        <v>4</v>
      </c>
      <c r="FP50">
        <v>2</v>
      </c>
      <c r="FQ50">
        <v>2</v>
      </c>
      <c r="FR50">
        <v>3</v>
      </c>
      <c r="FS50">
        <v>4</v>
      </c>
      <c r="FT50">
        <v>3</v>
      </c>
      <c r="FU50">
        <v>3</v>
      </c>
      <c r="FV50">
        <v>5</v>
      </c>
      <c r="FW50">
        <v>2</v>
      </c>
      <c r="FX50">
        <v>1</v>
      </c>
      <c r="FY50">
        <v>5</v>
      </c>
      <c r="FZ50">
        <v>2</v>
      </c>
      <c r="GA50">
        <v>4</v>
      </c>
      <c r="GB50">
        <v>3</v>
      </c>
      <c r="GC50">
        <v>3</v>
      </c>
      <c r="GD50">
        <v>3</v>
      </c>
      <c r="GE50">
        <v>2</v>
      </c>
      <c r="GF50">
        <v>0</v>
      </c>
      <c r="GG50">
        <v>20</v>
      </c>
      <c r="GH50" t="s">
        <v>197</v>
      </c>
      <c r="GI50">
        <v>0</v>
      </c>
      <c r="GJ50" s="2">
        <v>0.22222222222222221</v>
      </c>
      <c r="GK50">
        <v>64</v>
      </c>
      <c r="GL50">
        <v>63</v>
      </c>
      <c r="GM50">
        <f>VLOOKUP(A50,Saliva_Sample_Encoding!A:AD, 17)</f>
        <v>284.12556833754871</v>
      </c>
      <c r="GN50">
        <f>VLOOKUP(A50,Saliva_Sample_Encoding!A:AD, 18)</f>
        <v>4.4400000000000004</v>
      </c>
      <c r="GO50">
        <f>VLOOKUP(A50,Saliva_Sample_Encoding!A:AD, 19)</f>
        <v>168.56525314815914</v>
      </c>
      <c r="GP50">
        <f>VLOOKUP(A50,Saliva_Sample_Encoding!A:AD, 20)</f>
        <v>4.72</v>
      </c>
      <c r="GQ50">
        <f>VLOOKUP(A50,Saliva_Sample_Encoding!A:AD, 21)</f>
        <v>318.9846716798026</v>
      </c>
      <c r="GR50">
        <f>VLOOKUP(A50,Saliva_Sample_Encoding!A:AD, 22)</f>
        <v>4.54</v>
      </c>
      <c r="GS50">
        <f>VLOOKUP(A50,Saliva_Sample_Encoding!A:AD, 23)</f>
        <v>341.42820396865091</v>
      </c>
      <c r="GT50">
        <f>VLOOKUP(A50,Saliva_Sample_Encoding!A:AD, 24)</f>
        <v>5.03</v>
      </c>
      <c r="GU50">
        <f>VLOOKUP(A50,Saliva_Sample_Encoding!A:AD, 25)</f>
        <v>389.65792229149537</v>
      </c>
      <c r="GV50">
        <f>VLOOKUP(A50,Saliva_Sample_Encoding!A:AD, 26)</f>
        <v>5.37</v>
      </c>
      <c r="GW50">
        <f>VLOOKUP(A50,Saliva_Sample_Encoding!A:AD, 27)</f>
        <v>345.72590164098358</v>
      </c>
      <c r="GX50">
        <f>VLOOKUP(A50,Saliva_Sample_Encoding!A:AD, 28)</f>
        <v>4.51</v>
      </c>
      <c r="GY50">
        <f>VLOOKUP(A50,Saliva_Sample_Encoding!A:AD, 29)</f>
        <v>335.22041844194825</v>
      </c>
      <c r="GZ50">
        <f>VLOOKUP(A50,Saliva_Sample_Encoding!A:AD, 30)</f>
        <v>4.12</v>
      </c>
    </row>
    <row r="51" spans="1:208" x14ac:dyDescent="0.2">
      <c r="A51">
        <v>155</v>
      </c>
      <c r="B51" s="1">
        <v>43910</v>
      </c>
      <c r="C51" t="s">
        <v>198</v>
      </c>
      <c r="D51" t="s">
        <v>199</v>
      </c>
      <c r="E51" t="s">
        <v>201</v>
      </c>
      <c r="F51" t="s">
        <v>205</v>
      </c>
      <c r="G51">
        <v>4</v>
      </c>
      <c r="H51">
        <v>2</v>
      </c>
      <c r="I51">
        <v>3</v>
      </c>
      <c r="J51">
        <v>1</v>
      </c>
      <c r="K51">
        <v>3</v>
      </c>
      <c r="L51">
        <v>1</v>
      </c>
      <c r="M51">
        <v>1</v>
      </c>
      <c r="N51">
        <v>1</v>
      </c>
      <c r="O51">
        <v>4</v>
      </c>
      <c r="P51">
        <v>4</v>
      </c>
      <c r="Q51">
        <v>1</v>
      </c>
      <c r="R51">
        <v>3</v>
      </c>
      <c r="S51">
        <v>2</v>
      </c>
      <c r="T51">
        <v>3</v>
      </c>
      <c r="U51">
        <v>2</v>
      </c>
      <c r="V51">
        <v>3</v>
      </c>
      <c r="W51">
        <v>3</v>
      </c>
      <c r="X51">
        <v>1</v>
      </c>
      <c r="Y51">
        <v>2</v>
      </c>
      <c r="Z51">
        <v>2</v>
      </c>
      <c r="AA51">
        <v>67</v>
      </c>
      <c r="AB51">
        <v>21</v>
      </c>
      <c r="AC51">
        <v>36</v>
      </c>
      <c r="AD51">
        <v>60</v>
      </c>
      <c r="AE51">
        <v>3</v>
      </c>
      <c r="AF51">
        <v>1</v>
      </c>
      <c r="AG51">
        <v>2</v>
      </c>
      <c r="AH51">
        <v>3</v>
      </c>
      <c r="AI51">
        <v>3</v>
      </c>
      <c r="AJ51">
        <v>1</v>
      </c>
      <c r="AK51">
        <v>2</v>
      </c>
      <c r="AL51">
        <v>1</v>
      </c>
      <c r="AM51">
        <v>2</v>
      </c>
      <c r="AN51">
        <v>3</v>
      </c>
      <c r="AO51">
        <v>3</v>
      </c>
      <c r="AP51">
        <v>3</v>
      </c>
      <c r="AQ51">
        <v>2</v>
      </c>
      <c r="AR51">
        <v>2</v>
      </c>
      <c r="AS51">
        <v>3</v>
      </c>
      <c r="AT51">
        <v>3</v>
      </c>
      <c r="AU51">
        <v>4</v>
      </c>
      <c r="AV51">
        <v>3</v>
      </c>
      <c r="AW51">
        <v>4</v>
      </c>
      <c r="AX51">
        <v>2</v>
      </c>
      <c r="AY51">
        <v>73</v>
      </c>
      <c r="AZ51">
        <v>60</v>
      </c>
      <c r="BA51">
        <v>46</v>
      </c>
      <c r="BB51">
        <v>62</v>
      </c>
      <c r="BC51">
        <v>3</v>
      </c>
      <c r="BD51">
        <v>4</v>
      </c>
      <c r="BE51">
        <v>1</v>
      </c>
      <c r="BF51">
        <v>2</v>
      </c>
      <c r="BG51">
        <v>2</v>
      </c>
      <c r="BH51">
        <v>3</v>
      </c>
      <c r="BI51">
        <v>2</v>
      </c>
      <c r="BJ51">
        <v>1</v>
      </c>
      <c r="BK51">
        <v>1</v>
      </c>
      <c r="BL51">
        <v>1</v>
      </c>
      <c r="BM51">
        <v>2</v>
      </c>
      <c r="BN51">
        <v>3</v>
      </c>
      <c r="BO51">
        <v>3</v>
      </c>
      <c r="BP51">
        <v>3</v>
      </c>
      <c r="BQ51">
        <v>3</v>
      </c>
      <c r="BR51">
        <v>3</v>
      </c>
      <c r="BS51">
        <v>4</v>
      </c>
      <c r="BT51">
        <v>3</v>
      </c>
      <c r="BU51">
        <v>3</v>
      </c>
      <c r="BV51">
        <v>3</v>
      </c>
      <c r="BW51">
        <v>77</v>
      </c>
      <c r="BX51">
        <v>75</v>
      </c>
      <c r="BY51">
        <v>47</v>
      </c>
      <c r="BZ51">
        <v>37</v>
      </c>
      <c r="CA51">
        <v>4</v>
      </c>
      <c r="CB51">
        <v>2</v>
      </c>
      <c r="CC51">
        <v>4</v>
      </c>
      <c r="CD51">
        <v>1</v>
      </c>
      <c r="CE51">
        <v>3</v>
      </c>
      <c r="CF51">
        <v>2</v>
      </c>
      <c r="CG51">
        <v>1</v>
      </c>
      <c r="CH51">
        <v>1</v>
      </c>
      <c r="CI51">
        <v>3</v>
      </c>
      <c r="CJ51">
        <v>3</v>
      </c>
      <c r="CK51">
        <v>1</v>
      </c>
      <c r="CL51">
        <v>3</v>
      </c>
      <c r="CM51">
        <v>1</v>
      </c>
      <c r="CN51">
        <v>3</v>
      </c>
      <c r="CO51">
        <v>1</v>
      </c>
      <c r="CP51">
        <v>3</v>
      </c>
      <c r="CQ51">
        <v>4</v>
      </c>
      <c r="CR51">
        <v>2</v>
      </c>
      <c r="CS51">
        <v>3</v>
      </c>
      <c r="CT51">
        <v>1</v>
      </c>
      <c r="CU51">
        <v>63</v>
      </c>
      <c r="CV51">
        <v>22</v>
      </c>
      <c r="CW51">
        <v>30</v>
      </c>
      <c r="CX51">
        <v>58</v>
      </c>
      <c r="CY51">
        <v>4</v>
      </c>
      <c r="CZ51">
        <v>2</v>
      </c>
      <c r="DA51">
        <v>4</v>
      </c>
      <c r="DB51">
        <v>1</v>
      </c>
      <c r="DC51">
        <v>2</v>
      </c>
      <c r="DD51">
        <v>1</v>
      </c>
      <c r="DE51">
        <v>1</v>
      </c>
      <c r="DF51">
        <v>1</v>
      </c>
      <c r="DG51">
        <v>3</v>
      </c>
      <c r="DH51">
        <v>2</v>
      </c>
      <c r="DI51">
        <v>1</v>
      </c>
      <c r="DJ51">
        <v>3</v>
      </c>
      <c r="DK51">
        <v>2</v>
      </c>
      <c r="DL51">
        <v>4</v>
      </c>
      <c r="DM51">
        <v>2</v>
      </c>
      <c r="DN51">
        <v>4</v>
      </c>
      <c r="DO51">
        <v>4</v>
      </c>
      <c r="DP51">
        <v>2</v>
      </c>
      <c r="DQ51">
        <v>4</v>
      </c>
      <c r="DR51">
        <v>1</v>
      </c>
      <c r="DS51">
        <v>63</v>
      </c>
      <c r="DT51">
        <v>23</v>
      </c>
      <c r="DU51">
        <v>12</v>
      </c>
      <c r="DV51">
        <v>46</v>
      </c>
      <c r="DW51">
        <v>4</v>
      </c>
      <c r="DX51">
        <v>2</v>
      </c>
      <c r="DY51">
        <v>4</v>
      </c>
      <c r="DZ51">
        <v>1</v>
      </c>
      <c r="EA51">
        <v>3</v>
      </c>
      <c r="EB51">
        <v>1</v>
      </c>
      <c r="EC51">
        <v>1</v>
      </c>
      <c r="ED51">
        <v>1</v>
      </c>
      <c r="EE51">
        <v>3</v>
      </c>
      <c r="EF51">
        <v>3</v>
      </c>
      <c r="EG51">
        <v>1</v>
      </c>
      <c r="EH51">
        <v>4</v>
      </c>
      <c r="EI51">
        <v>1</v>
      </c>
      <c r="EJ51">
        <v>3</v>
      </c>
      <c r="EK51">
        <v>1</v>
      </c>
      <c r="EL51">
        <v>3</v>
      </c>
      <c r="EM51">
        <v>3</v>
      </c>
      <c r="EN51">
        <v>3</v>
      </c>
      <c r="EO51">
        <v>3</v>
      </c>
      <c r="EP51">
        <v>1</v>
      </c>
      <c r="EQ51">
        <v>40</v>
      </c>
      <c r="ER51">
        <v>35</v>
      </c>
      <c r="ES51">
        <v>18</v>
      </c>
      <c r="ET51">
        <v>39</v>
      </c>
      <c r="EU51">
        <v>3</v>
      </c>
      <c r="EV51">
        <v>1</v>
      </c>
      <c r="EW51">
        <v>2</v>
      </c>
      <c r="EX51">
        <v>3</v>
      </c>
      <c r="EY51">
        <v>4</v>
      </c>
      <c r="EZ51">
        <v>5</v>
      </c>
      <c r="FA51">
        <v>4</v>
      </c>
      <c r="FB51">
        <v>5</v>
      </c>
      <c r="FC51">
        <v>4</v>
      </c>
      <c r="FD51">
        <v>3</v>
      </c>
      <c r="FE51">
        <v>4</v>
      </c>
      <c r="FF51">
        <v>3</v>
      </c>
      <c r="FG51">
        <v>3</v>
      </c>
      <c r="FH51">
        <v>2</v>
      </c>
      <c r="FI51">
        <v>1</v>
      </c>
      <c r="FJ51">
        <v>1</v>
      </c>
      <c r="FK51">
        <v>5</v>
      </c>
      <c r="FL51">
        <v>5</v>
      </c>
      <c r="FM51">
        <v>1</v>
      </c>
      <c r="FN51">
        <v>2</v>
      </c>
      <c r="FO51">
        <v>2</v>
      </c>
      <c r="FP51">
        <v>2</v>
      </c>
      <c r="FQ51">
        <v>2</v>
      </c>
      <c r="FR51">
        <v>4</v>
      </c>
      <c r="FS51">
        <v>4</v>
      </c>
      <c r="FT51">
        <v>3</v>
      </c>
      <c r="FU51">
        <v>3</v>
      </c>
      <c r="FV51">
        <v>5</v>
      </c>
      <c r="FW51">
        <v>5</v>
      </c>
      <c r="FX51">
        <v>2</v>
      </c>
      <c r="FY51">
        <v>2</v>
      </c>
      <c r="FZ51">
        <v>1</v>
      </c>
      <c r="GA51">
        <v>4</v>
      </c>
      <c r="GB51">
        <v>5</v>
      </c>
      <c r="GC51">
        <v>1</v>
      </c>
      <c r="GD51">
        <v>3</v>
      </c>
      <c r="GE51">
        <v>4</v>
      </c>
      <c r="GF51">
        <v>1</v>
      </c>
      <c r="GG51">
        <v>22</v>
      </c>
      <c r="GH51" t="s">
        <v>197</v>
      </c>
      <c r="GI51">
        <v>0</v>
      </c>
      <c r="GJ51" s="2">
        <v>0.4375</v>
      </c>
      <c r="GK51">
        <v>72</v>
      </c>
      <c r="GL51">
        <v>76</v>
      </c>
      <c r="GM51">
        <f>VLOOKUP(A51,Saliva_Sample_Encoding!A:AD, 17)</f>
        <v>37.246713160216466</v>
      </c>
      <c r="GN51">
        <f>VLOOKUP(A51,Saliva_Sample_Encoding!A:AD, 18)</f>
        <v>6.81</v>
      </c>
      <c r="GO51">
        <f>VLOOKUP(A51,Saliva_Sample_Encoding!A:AD, 19)</f>
        <v>33.994059415068797</v>
      </c>
      <c r="GP51">
        <f>VLOOKUP(A51,Saliva_Sample_Encoding!A:AD, 20)</f>
        <v>6.31</v>
      </c>
      <c r="GQ51">
        <f>VLOOKUP(A51,Saliva_Sample_Encoding!A:AD, 21)</f>
        <v>35.336625305846397</v>
      </c>
      <c r="GR51">
        <f>VLOOKUP(A51,Saliva_Sample_Encoding!A:AD, 22)</f>
        <v>2.44</v>
      </c>
      <c r="GS51">
        <f>VLOOKUP(A51,Saliva_Sample_Encoding!A:AD, 23)</f>
        <v>349.06855538613121</v>
      </c>
      <c r="GT51">
        <f>VLOOKUP(A51,Saliva_Sample_Encoding!A:AD, 24)</f>
        <v>3.71</v>
      </c>
      <c r="GU51">
        <f>VLOOKUP(A51,Saliva_Sample_Encoding!A:AD, 25)</f>
        <v>44.309542614104203</v>
      </c>
      <c r="GV51">
        <f>VLOOKUP(A51,Saliva_Sample_Encoding!A:AD, 26)</f>
        <v>2.4300000000000002</v>
      </c>
      <c r="GW51">
        <f>VLOOKUP(A51,Saliva_Sample_Encoding!A:AD, 27)</f>
        <v>63.032899194212483</v>
      </c>
      <c r="GX51">
        <f>VLOOKUP(A51,Saliva_Sample_Encoding!A:AD, 28)</f>
        <v>3.61</v>
      </c>
      <c r="GY51">
        <f>VLOOKUP(A51,Saliva_Sample_Encoding!A:AD, 29)</f>
        <v>50.169806177214497</v>
      </c>
      <c r="GZ51">
        <f>VLOOKUP(A51,Saliva_Sample_Encoding!A:AD, 30)</f>
        <v>2.94</v>
      </c>
    </row>
    <row r="52" spans="1:208" x14ac:dyDescent="0.2">
      <c r="A52">
        <v>156</v>
      </c>
      <c r="B52" s="1">
        <v>43910</v>
      </c>
      <c r="C52" t="s">
        <v>198</v>
      </c>
      <c r="D52" t="s">
        <v>199</v>
      </c>
      <c r="E52" t="s">
        <v>201</v>
      </c>
      <c r="F52" t="s">
        <v>205</v>
      </c>
      <c r="G52">
        <v>4</v>
      </c>
      <c r="H52">
        <v>1</v>
      </c>
      <c r="I52">
        <v>2</v>
      </c>
      <c r="J52">
        <v>1</v>
      </c>
      <c r="K52">
        <v>1</v>
      </c>
      <c r="L52">
        <v>1</v>
      </c>
      <c r="M52">
        <v>1</v>
      </c>
      <c r="N52">
        <v>1</v>
      </c>
      <c r="O52">
        <v>2</v>
      </c>
      <c r="P52">
        <v>1</v>
      </c>
      <c r="Q52">
        <v>2</v>
      </c>
      <c r="R52">
        <v>4</v>
      </c>
      <c r="S52">
        <v>1</v>
      </c>
      <c r="T52">
        <v>2</v>
      </c>
      <c r="U52">
        <v>2</v>
      </c>
      <c r="V52">
        <v>1</v>
      </c>
      <c r="W52">
        <v>4</v>
      </c>
      <c r="X52">
        <v>1</v>
      </c>
      <c r="Y52">
        <v>2</v>
      </c>
      <c r="Z52">
        <v>1</v>
      </c>
      <c r="AA52">
        <v>52</v>
      </c>
      <c r="AB52">
        <v>0</v>
      </c>
      <c r="AC52">
        <v>0</v>
      </c>
      <c r="AD52">
        <v>65</v>
      </c>
      <c r="AE52">
        <v>3</v>
      </c>
      <c r="AF52">
        <v>1</v>
      </c>
      <c r="AG52">
        <v>2</v>
      </c>
      <c r="AH52">
        <v>1</v>
      </c>
      <c r="AI52">
        <v>1</v>
      </c>
      <c r="AJ52">
        <v>1</v>
      </c>
      <c r="AK52">
        <v>2</v>
      </c>
      <c r="AL52">
        <v>1</v>
      </c>
      <c r="AM52">
        <v>1</v>
      </c>
      <c r="AN52">
        <v>1</v>
      </c>
      <c r="AO52">
        <v>2</v>
      </c>
      <c r="AP52">
        <v>4</v>
      </c>
      <c r="AQ52">
        <v>1</v>
      </c>
      <c r="AR52">
        <v>2</v>
      </c>
      <c r="AS52">
        <v>3</v>
      </c>
      <c r="AT52">
        <v>1</v>
      </c>
      <c r="AU52">
        <v>1</v>
      </c>
      <c r="AV52">
        <v>1</v>
      </c>
      <c r="AW52">
        <v>2</v>
      </c>
      <c r="AX52">
        <v>1</v>
      </c>
      <c r="AY52">
        <v>70</v>
      </c>
      <c r="AZ52">
        <v>69</v>
      </c>
      <c r="BA52">
        <v>0</v>
      </c>
      <c r="BB52">
        <v>54</v>
      </c>
      <c r="BC52">
        <v>3</v>
      </c>
      <c r="BD52">
        <v>1</v>
      </c>
      <c r="BE52">
        <v>1</v>
      </c>
      <c r="BF52">
        <v>1</v>
      </c>
      <c r="BG52">
        <v>1</v>
      </c>
      <c r="BH52">
        <v>1</v>
      </c>
      <c r="BI52">
        <v>1</v>
      </c>
      <c r="BJ52">
        <v>1</v>
      </c>
      <c r="BK52">
        <v>2</v>
      </c>
      <c r="BL52">
        <v>1</v>
      </c>
      <c r="BM52">
        <v>2</v>
      </c>
      <c r="BN52">
        <v>4</v>
      </c>
      <c r="BO52">
        <v>1</v>
      </c>
      <c r="BP52">
        <v>2</v>
      </c>
      <c r="BQ52">
        <v>1</v>
      </c>
      <c r="BR52">
        <v>3</v>
      </c>
      <c r="BS52">
        <v>3</v>
      </c>
      <c r="BT52">
        <v>1</v>
      </c>
      <c r="BU52">
        <v>2</v>
      </c>
      <c r="BV52">
        <v>1</v>
      </c>
      <c r="BW52">
        <v>36</v>
      </c>
      <c r="BX52">
        <v>36</v>
      </c>
      <c r="BY52">
        <v>0</v>
      </c>
      <c r="BZ52">
        <v>57</v>
      </c>
      <c r="CA52">
        <v>2</v>
      </c>
      <c r="CB52">
        <v>1</v>
      </c>
      <c r="CC52">
        <v>1</v>
      </c>
      <c r="CD52">
        <v>1</v>
      </c>
      <c r="CE52">
        <v>1</v>
      </c>
      <c r="CF52">
        <v>1</v>
      </c>
      <c r="CG52">
        <v>1</v>
      </c>
      <c r="CH52">
        <v>1</v>
      </c>
      <c r="CI52">
        <v>1</v>
      </c>
      <c r="CJ52">
        <v>2</v>
      </c>
      <c r="CK52">
        <v>2</v>
      </c>
      <c r="CL52">
        <v>4</v>
      </c>
      <c r="CM52">
        <v>1</v>
      </c>
      <c r="CN52">
        <v>2</v>
      </c>
      <c r="CO52">
        <v>1</v>
      </c>
      <c r="CP52">
        <v>3</v>
      </c>
      <c r="CQ52">
        <v>3</v>
      </c>
      <c r="CR52">
        <v>1</v>
      </c>
      <c r="CS52">
        <v>3</v>
      </c>
      <c r="CT52">
        <v>1</v>
      </c>
      <c r="CU52">
        <v>18</v>
      </c>
      <c r="CV52">
        <v>2</v>
      </c>
      <c r="CW52">
        <v>2</v>
      </c>
      <c r="CX52">
        <v>56</v>
      </c>
      <c r="CY52">
        <v>2</v>
      </c>
      <c r="CZ52">
        <v>1</v>
      </c>
      <c r="DA52">
        <v>1</v>
      </c>
      <c r="DB52">
        <v>1</v>
      </c>
      <c r="DC52">
        <v>1</v>
      </c>
      <c r="DD52">
        <v>1</v>
      </c>
      <c r="DE52">
        <v>1</v>
      </c>
      <c r="DF52">
        <v>1</v>
      </c>
      <c r="DG52">
        <v>1</v>
      </c>
      <c r="DH52">
        <v>2</v>
      </c>
      <c r="DI52">
        <v>2</v>
      </c>
      <c r="DJ52">
        <v>3</v>
      </c>
      <c r="DK52">
        <v>1</v>
      </c>
      <c r="DL52">
        <v>1</v>
      </c>
      <c r="DM52">
        <v>1</v>
      </c>
      <c r="DN52">
        <v>2</v>
      </c>
      <c r="DO52">
        <v>4</v>
      </c>
      <c r="DP52">
        <v>1</v>
      </c>
      <c r="DQ52">
        <v>1</v>
      </c>
      <c r="DR52">
        <v>1</v>
      </c>
      <c r="DS52">
        <v>23</v>
      </c>
      <c r="DT52">
        <v>0</v>
      </c>
      <c r="DU52">
        <v>0</v>
      </c>
      <c r="DV52">
        <v>59</v>
      </c>
      <c r="DW52">
        <v>2</v>
      </c>
      <c r="DX52">
        <v>1</v>
      </c>
      <c r="DY52">
        <v>1</v>
      </c>
      <c r="DZ52">
        <v>1</v>
      </c>
      <c r="EA52">
        <v>1</v>
      </c>
      <c r="EB52">
        <v>1</v>
      </c>
      <c r="EC52">
        <v>1</v>
      </c>
      <c r="ED52">
        <v>1</v>
      </c>
      <c r="EE52">
        <v>2</v>
      </c>
      <c r="EF52">
        <v>3</v>
      </c>
      <c r="EG52">
        <v>1</v>
      </c>
      <c r="EH52">
        <v>4</v>
      </c>
      <c r="EI52">
        <v>1</v>
      </c>
      <c r="EJ52">
        <v>2</v>
      </c>
      <c r="EK52">
        <v>1</v>
      </c>
      <c r="EL52">
        <v>3</v>
      </c>
      <c r="EM52">
        <v>3</v>
      </c>
      <c r="EN52">
        <v>1</v>
      </c>
      <c r="EO52">
        <v>1</v>
      </c>
      <c r="EP52">
        <v>1</v>
      </c>
      <c r="EQ52">
        <v>45</v>
      </c>
      <c r="ER52">
        <v>0</v>
      </c>
      <c r="ES52">
        <v>0</v>
      </c>
      <c r="ET52">
        <v>45</v>
      </c>
      <c r="EU52">
        <v>3</v>
      </c>
      <c r="EV52">
        <v>1</v>
      </c>
      <c r="EW52">
        <v>2</v>
      </c>
      <c r="EX52">
        <v>3</v>
      </c>
      <c r="EY52">
        <v>4</v>
      </c>
      <c r="EZ52">
        <v>5</v>
      </c>
      <c r="FA52">
        <v>4</v>
      </c>
      <c r="FB52">
        <v>5</v>
      </c>
      <c r="FC52">
        <v>4</v>
      </c>
      <c r="FD52">
        <v>3</v>
      </c>
      <c r="FE52">
        <v>4</v>
      </c>
      <c r="FF52">
        <v>3</v>
      </c>
      <c r="FG52">
        <v>3</v>
      </c>
      <c r="FH52">
        <v>2</v>
      </c>
      <c r="FI52">
        <v>1</v>
      </c>
      <c r="FJ52">
        <v>1</v>
      </c>
      <c r="FK52">
        <v>5</v>
      </c>
      <c r="FL52">
        <v>5</v>
      </c>
      <c r="FM52">
        <v>1</v>
      </c>
      <c r="FN52">
        <v>2</v>
      </c>
      <c r="FO52">
        <v>2</v>
      </c>
      <c r="FP52">
        <v>2</v>
      </c>
      <c r="FQ52">
        <v>2</v>
      </c>
      <c r="FR52">
        <v>1</v>
      </c>
      <c r="FS52">
        <v>4</v>
      </c>
      <c r="FT52">
        <v>3</v>
      </c>
      <c r="FU52">
        <v>3</v>
      </c>
      <c r="FV52">
        <v>5</v>
      </c>
      <c r="FW52">
        <v>5</v>
      </c>
      <c r="FX52">
        <v>1</v>
      </c>
      <c r="FY52">
        <v>2</v>
      </c>
      <c r="FZ52">
        <v>5</v>
      </c>
      <c r="GA52">
        <v>4</v>
      </c>
      <c r="GB52">
        <v>4</v>
      </c>
      <c r="GC52">
        <v>4</v>
      </c>
      <c r="GD52">
        <v>2</v>
      </c>
      <c r="GE52">
        <v>4</v>
      </c>
      <c r="GF52">
        <v>1</v>
      </c>
      <c r="GG52">
        <v>23</v>
      </c>
      <c r="GH52" t="s">
        <v>206</v>
      </c>
      <c r="GI52">
        <v>1</v>
      </c>
      <c r="GJ52" s="2">
        <v>0.41666666666666669</v>
      </c>
      <c r="GK52">
        <v>77</v>
      </c>
      <c r="GL52">
        <v>77</v>
      </c>
      <c r="GM52">
        <f>VLOOKUP(A52,Saliva_Sample_Encoding!A:AD, 17)</f>
        <v>42.976976723326693</v>
      </c>
      <c r="GN52">
        <f>VLOOKUP(A52,Saliva_Sample_Encoding!A:AD, 18)</f>
        <v>9.23</v>
      </c>
      <c r="GO52">
        <f>VLOOKUP(A52,Saliva_Sample_Encoding!A:AD, 19)</f>
        <v>56.82511366750974</v>
      </c>
      <c r="GP52">
        <f>VLOOKUP(A52,Saliva_Sample_Encoding!A:AD, 20)</f>
        <v>8.3699999999999992</v>
      </c>
      <c r="GQ52">
        <f>VLOOKUP(A52,Saliva_Sample_Encoding!A:AD, 21)</f>
        <v>51.094850104399519</v>
      </c>
      <c r="GR52">
        <f>VLOOKUP(A52,Saliva_Sample_Encoding!A:AD, 22)</f>
        <v>3.6</v>
      </c>
      <c r="GS52">
        <f>VLOOKUP(A52,Saliva_Sample_Encoding!A:AD, 23)</f>
        <v>59.347591703917203</v>
      </c>
      <c r="GT52">
        <f>VLOOKUP(A52,Saliva_Sample_Encoding!A:AD, 24)</f>
        <v>5.0599999999999996</v>
      </c>
      <c r="GU52">
        <f>VLOOKUP(A52,Saliva_Sample_Encoding!A:AD, 25)</f>
        <v>66.853074902952628</v>
      </c>
      <c r="GV52">
        <f>VLOOKUP(A52,Saliva_Sample_Encoding!A:AD, 26)</f>
        <v>3.67</v>
      </c>
      <c r="GW52">
        <f>VLOOKUP(A52,Saliva_Sample_Encoding!A:AD, 27)</f>
        <v>68.763162757322718</v>
      </c>
      <c r="GX52">
        <f>VLOOKUP(A52,Saliva_Sample_Encoding!A:AD, 28)</f>
        <v>1.72</v>
      </c>
      <c r="GY52">
        <f>VLOOKUP(A52,Saliva_Sample_Encoding!A:AD, 29)</f>
        <v>40.111844941771587</v>
      </c>
      <c r="GZ52">
        <f>VLOOKUP(A52,Saliva_Sample_Encoding!A:AD, 30)</f>
        <v>1.65</v>
      </c>
    </row>
    <row r="53" spans="1:208" x14ac:dyDescent="0.2">
      <c r="A53">
        <v>157</v>
      </c>
      <c r="B53" s="1">
        <v>43917</v>
      </c>
      <c r="C53" t="s">
        <v>193</v>
      </c>
      <c r="D53" t="s">
        <v>194</v>
      </c>
      <c r="E53" t="s">
        <v>195</v>
      </c>
      <c r="F53" t="s">
        <v>200</v>
      </c>
      <c r="G53">
        <v>2</v>
      </c>
      <c r="H53">
        <v>1</v>
      </c>
      <c r="I53">
        <v>2</v>
      </c>
      <c r="J53">
        <v>1</v>
      </c>
      <c r="K53">
        <v>3</v>
      </c>
      <c r="L53">
        <v>4</v>
      </c>
      <c r="M53">
        <v>1</v>
      </c>
      <c r="N53">
        <v>1</v>
      </c>
      <c r="O53">
        <v>2</v>
      </c>
      <c r="P53">
        <v>4</v>
      </c>
      <c r="Q53">
        <v>3</v>
      </c>
      <c r="R53">
        <v>2</v>
      </c>
      <c r="S53">
        <v>1</v>
      </c>
      <c r="T53">
        <v>1</v>
      </c>
      <c r="U53">
        <v>2</v>
      </c>
      <c r="V53">
        <v>3</v>
      </c>
      <c r="W53">
        <v>4</v>
      </c>
      <c r="X53">
        <v>5</v>
      </c>
      <c r="Y53">
        <v>3</v>
      </c>
      <c r="Z53">
        <v>1</v>
      </c>
      <c r="AA53">
        <v>7</v>
      </c>
      <c r="AB53">
        <v>21</v>
      </c>
      <c r="AC53">
        <v>0</v>
      </c>
      <c r="AD53">
        <v>50</v>
      </c>
      <c r="AE53">
        <v>1</v>
      </c>
      <c r="AF53">
        <v>2</v>
      </c>
      <c r="AG53">
        <v>1</v>
      </c>
      <c r="AH53">
        <v>1</v>
      </c>
      <c r="AI53">
        <v>1</v>
      </c>
      <c r="AJ53">
        <v>1</v>
      </c>
      <c r="AK53">
        <v>3</v>
      </c>
      <c r="AL53">
        <v>3</v>
      </c>
      <c r="AM53">
        <v>1</v>
      </c>
      <c r="AN53">
        <v>1</v>
      </c>
      <c r="AO53">
        <v>1</v>
      </c>
      <c r="AP53">
        <v>5</v>
      </c>
      <c r="AQ53">
        <v>5</v>
      </c>
      <c r="AR53">
        <v>1</v>
      </c>
      <c r="AS53">
        <v>5</v>
      </c>
      <c r="AT53">
        <v>2</v>
      </c>
      <c r="AU53">
        <v>3</v>
      </c>
      <c r="AV53">
        <v>4</v>
      </c>
      <c r="AW53">
        <v>3</v>
      </c>
      <c r="AX53">
        <v>4</v>
      </c>
      <c r="AY53">
        <v>74</v>
      </c>
      <c r="AZ53">
        <v>93</v>
      </c>
      <c r="BA53">
        <v>47</v>
      </c>
      <c r="BB53">
        <v>7</v>
      </c>
      <c r="BC53">
        <v>1</v>
      </c>
      <c r="BD53">
        <v>2</v>
      </c>
      <c r="BE53">
        <v>1</v>
      </c>
      <c r="BF53">
        <v>3</v>
      </c>
      <c r="BG53">
        <v>1</v>
      </c>
      <c r="BH53">
        <v>1</v>
      </c>
      <c r="BI53">
        <v>3</v>
      </c>
      <c r="BJ53">
        <v>3</v>
      </c>
      <c r="BK53">
        <v>1</v>
      </c>
      <c r="BL53">
        <v>1</v>
      </c>
      <c r="BM53">
        <v>3</v>
      </c>
      <c r="BN53">
        <v>5</v>
      </c>
      <c r="BO53">
        <v>5</v>
      </c>
      <c r="BP53">
        <v>1</v>
      </c>
      <c r="BQ53">
        <v>4</v>
      </c>
      <c r="BR53">
        <v>1</v>
      </c>
      <c r="BS53">
        <v>5</v>
      </c>
      <c r="BT53">
        <v>4</v>
      </c>
      <c r="BU53">
        <v>4</v>
      </c>
      <c r="BV53">
        <v>5</v>
      </c>
      <c r="BW53">
        <v>86</v>
      </c>
      <c r="BX53">
        <v>86</v>
      </c>
      <c r="BY53">
        <v>86</v>
      </c>
      <c r="BZ53">
        <v>0</v>
      </c>
      <c r="CA53">
        <v>2</v>
      </c>
      <c r="CB53">
        <v>2</v>
      </c>
      <c r="CC53">
        <v>1</v>
      </c>
      <c r="CD53">
        <v>1</v>
      </c>
      <c r="CE53">
        <v>2</v>
      </c>
      <c r="CF53">
        <v>2</v>
      </c>
      <c r="CG53">
        <v>1</v>
      </c>
      <c r="CH53">
        <v>1</v>
      </c>
      <c r="CI53">
        <v>1</v>
      </c>
      <c r="CJ53">
        <v>2</v>
      </c>
      <c r="CK53">
        <v>3</v>
      </c>
      <c r="CL53">
        <v>5</v>
      </c>
      <c r="CM53">
        <v>3</v>
      </c>
      <c r="CN53">
        <v>1</v>
      </c>
      <c r="CO53">
        <v>2</v>
      </c>
      <c r="CP53">
        <v>2</v>
      </c>
      <c r="CQ53">
        <v>4</v>
      </c>
      <c r="CR53">
        <v>2</v>
      </c>
      <c r="CS53">
        <v>3</v>
      </c>
      <c r="CT53">
        <v>2</v>
      </c>
      <c r="CU53">
        <v>20</v>
      </c>
      <c r="CV53">
        <v>48</v>
      </c>
      <c r="CW53">
        <v>45</v>
      </c>
      <c r="CX53">
        <v>3</v>
      </c>
      <c r="CY53">
        <v>3</v>
      </c>
      <c r="CZ53">
        <v>1</v>
      </c>
      <c r="DA53">
        <v>2</v>
      </c>
      <c r="DB53">
        <v>1</v>
      </c>
      <c r="DC53">
        <v>3</v>
      </c>
      <c r="DD53">
        <v>2</v>
      </c>
      <c r="DE53">
        <v>1</v>
      </c>
      <c r="DF53">
        <v>1</v>
      </c>
      <c r="DG53">
        <v>2</v>
      </c>
      <c r="DH53">
        <v>3</v>
      </c>
      <c r="DI53">
        <v>1</v>
      </c>
      <c r="DJ53">
        <v>3</v>
      </c>
      <c r="DK53">
        <v>1</v>
      </c>
      <c r="DL53">
        <v>1</v>
      </c>
      <c r="DM53">
        <v>1</v>
      </c>
      <c r="DN53">
        <v>2</v>
      </c>
      <c r="DO53">
        <v>3</v>
      </c>
      <c r="DP53">
        <v>1</v>
      </c>
      <c r="DQ53">
        <v>2</v>
      </c>
      <c r="DR53">
        <v>1</v>
      </c>
      <c r="DS53">
        <v>2</v>
      </c>
      <c r="DT53">
        <v>0</v>
      </c>
      <c r="DU53">
        <v>4</v>
      </c>
      <c r="DV53">
        <v>65</v>
      </c>
      <c r="DW53">
        <v>2</v>
      </c>
      <c r="DX53">
        <v>1</v>
      </c>
      <c r="DY53">
        <v>2</v>
      </c>
      <c r="DZ53">
        <v>1</v>
      </c>
      <c r="EA53">
        <v>3</v>
      </c>
      <c r="EB53">
        <v>1</v>
      </c>
      <c r="EC53">
        <v>1</v>
      </c>
      <c r="ED53">
        <v>1</v>
      </c>
      <c r="EE53">
        <v>3</v>
      </c>
      <c r="EF53">
        <v>2</v>
      </c>
      <c r="EG53">
        <v>1</v>
      </c>
      <c r="EH53">
        <v>3</v>
      </c>
      <c r="EI53">
        <v>1</v>
      </c>
      <c r="EJ53">
        <v>1</v>
      </c>
      <c r="EK53">
        <v>2</v>
      </c>
      <c r="EL53">
        <v>4</v>
      </c>
      <c r="EM53">
        <v>4</v>
      </c>
      <c r="EN53">
        <v>2</v>
      </c>
      <c r="EO53">
        <v>3</v>
      </c>
      <c r="EP53">
        <v>1</v>
      </c>
      <c r="EQ53">
        <v>0</v>
      </c>
      <c r="ER53">
        <v>0</v>
      </c>
      <c r="ES53">
        <v>0</v>
      </c>
      <c r="ET53">
        <v>75</v>
      </c>
      <c r="EU53">
        <v>3</v>
      </c>
      <c r="EV53">
        <v>1</v>
      </c>
      <c r="EW53">
        <v>2</v>
      </c>
      <c r="EX53">
        <v>3</v>
      </c>
      <c r="EY53">
        <v>4</v>
      </c>
      <c r="EZ53">
        <v>5</v>
      </c>
      <c r="FA53">
        <v>4</v>
      </c>
      <c r="FB53">
        <v>5</v>
      </c>
      <c r="FC53">
        <v>4</v>
      </c>
      <c r="FD53">
        <v>3</v>
      </c>
      <c r="FE53">
        <v>4</v>
      </c>
      <c r="FF53">
        <v>3</v>
      </c>
      <c r="FG53">
        <v>3</v>
      </c>
      <c r="FH53">
        <v>2</v>
      </c>
      <c r="FI53">
        <v>1</v>
      </c>
      <c r="FJ53">
        <v>1</v>
      </c>
      <c r="FK53">
        <v>5</v>
      </c>
      <c r="FL53">
        <v>3</v>
      </c>
      <c r="FM53">
        <v>1</v>
      </c>
      <c r="FN53">
        <v>2</v>
      </c>
      <c r="FO53">
        <v>4</v>
      </c>
      <c r="FP53">
        <v>2</v>
      </c>
      <c r="FQ53">
        <v>2</v>
      </c>
      <c r="FR53">
        <v>1</v>
      </c>
      <c r="FS53">
        <v>4</v>
      </c>
      <c r="FT53">
        <v>5</v>
      </c>
      <c r="FU53">
        <v>3</v>
      </c>
      <c r="FV53">
        <v>5</v>
      </c>
      <c r="FW53">
        <v>1</v>
      </c>
      <c r="FX53">
        <v>4</v>
      </c>
      <c r="FY53">
        <v>3</v>
      </c>
      <c r="FZ53">
        <v>1</v>
      </c>
      <c r="GA53">
        <v>4</v>
      </c>
      <c r="GB53">
        <v>5</v>
      </c>
      <c r="GC53">
        <v>1</v>
      </c>
      <c r="GD53">
        <v>3</v>
      </c>
      <c r="GE53">
        <v>4</v>
      </c>
      <c r="GG53">
        <v>21</v>
      </c>
      <c r="GH53" t="s">
        <v>197</v>
      </c>
      <c r="GI53">
        <v>0</v>
      </c>
      <c r="GJ53" s="2">
        <v>0.39583333333333331</v>
      </c>
      <c r="GK53">
        <v>69</v>
      </c>
      <c r="GL53">
        <v>81</v>
      </c>
      <c r="GM53">
        <f>VLOOKUP(A53,Saliva_Sample_Encoding!A:AD, 17)</f>
        <v>61.600333303434937</v>
      </c>
      <c r="GN53">
        <f>VLOOKUP(A53,Saliva_Sample_Encoding!A:AD, 18)</f>
        <v>3.78</v>
      </c>
      <c r="GO53">
        <f>VLOOKUP(A53,Saliva_Sample_Encoding!A:AD, 19)</f>
        <v>46.319630468474323</v>
      </c>
      <c r="GP53">
        <f>VLOOKUP(A53,Saliva_Sample_Encoding!A:AD, 20)</f>
        <v>4</v>
      </c>
      <c r="GQ53">
        <f>VLOOKUP(A53,Saliva_Sample_Encoding!A:AD, 21)</f>
        <v>63.51042115780502</v>
      </c>
      <c r="GR53">
        <f>VLOOKUP(A53,Saliva_Sample_Encoding!A:AD, 22)</f>
        <v>3.28</v>
      </c>
      <c r="GS53">
        <f>VLOOKUP(A53,Saliva_Sample_Encoding!A:AD, 23)</f>
        <v>44.409542614104247</v>
      </c>
      <c r="GT53">
        <f>VLOOKUP(A53,Saliva_Sample_Encoding!A:AD, 24)</f>
        <v>4.37</v>
      </c>
      <c r="GU53">
        <f>VLOOKUP(A53,Saliva_Sample_Encoding!A:AD, 25)</f>
        <v>31.03892763351373</v>
      </c>
      <c r="GV53">
        <f>VLOOKUP(A53,Saliva_Sample_Encoding!A:AD, 26)</f>
        <v>3.89</v>
      </c>
      <c r="GW53">
        <f>VLOOKUP(A53,Saliva_Sample_Encoding!A:AD, 27)</f>
        <v>50.139806177214489</v>
      </c>
      <c r="GX53">
        <f>VLOOKUP(A53,Saliva_Sample_Encoding!A:AD, 28)</f>
        <v>2</v>
      </c>
      <c r="GY53">
        <f>VLOOKUP(A53,Saliva_Sample_Encoding!A:AD, 29)</f>
        <v>33.904059415068843</v>
      </c>
      <c r="GZ53">
        <f>VLOOKUP(A53,Saliva_Sample_Encoding!A:AD, 30)</f>
        <v>1.99</v>
      </c>
    </row>
    <row r="54" spans="1:208" x14ac:dyDescent="0.2">
      <c r="A54">
        <v>158</v>
      </c>
      <c r="B54" s="1">
        <v>43917</v>
      </c>
      <c r="C54" t="s">
        <v>193</v>
      </c>
      <c r="D54" t="s">
        <v>194</v>
      </c>
      <c r="E54" t="s">
        <v>201</v>
      </c>
      <c r="F54" t="s">
        <v>205</v>
      </c>
      <c r="G54">
        <v>4</v>
      </c>
      <c r="H54">
        <v>1</v>
      </c>
      <c r="I54">
        <v>4</v>
      </c>
      <c r="J54">
        <v>1</v>
      </c>
      <c r="K54">
        <v>3</v>
      </c>
      <c r="L54">
        <v>1</v>
      </c>
      <c r="M54">
        <v>1</v>
      </c>
      <c r="N54">
        <v>1</v>
      </c>
      <c r="O54">
        <v>2</v>
      </c>
      <c r="P54">
        <v>2</v>
      </c>
      <c r="Q54">
        <v>1</v>
      </c>
      <c r="R54">
        <v>3</v>
      </c>
      <c r="S54">
        <v>1</v>
      </c>
      <c r="U54">
        <v>2</v>
      </c>
      <c r="V54">
        <v>3</v>
      </c>
      <c r="W54">
        <v>4</v>
      </c>
      <c r="X54">
        <v>1</v>
      </c>
      <c r="Y54">
        <v>4</v>
      </c>
      <c r="Z54">
        <v>1</v>
      </c>
      <c r="AA54">
        <v>8</v>
      </c>
      <c r="AB54">
        <v>10</v>
      </c>
      <c r="AC54">
        <v>5</v>
      </c>
      <c r="AD54">
        <v>67</v>
      </c>
      <c r="AE54">
        <v>3</v>
      </c>
      <c r="AF54">
        <v>1</v>
      </c>
      <c r="AG54">
        <v>1</v>
      </c>
      <c r="AH54">
        <v>1</v>
      </c>
      <c r="AI54">
        <v>2</v>
      </c>
      <c r="AJ54">
        <v>1</v>
      </c>
      <c r="AK54">
        <v>2</v>
      </c>
      <c r="AL54">
        <v>1</v>
      </c>
      <c r="AM54">
        <v>1</v>
      </c>
      <c r="AN54">
        <v>1</v>
      </c>
      <c r="AO54">
        <v>1</v>
      </c>
      <c r="AP54">
        <v>4</v>
      </c>
      <c r="AQ54">
        <v>4</v>
      </c>
      <c r="AR54">
        <v>3</v>
      </c>
      <c r="AS54">
        <v>4</v>
      </c>
      <c r="AT54">
        <v>3</v>
      </c>
      <c r="AU54">
        <v>4</v>
      </c>
      <c r="AV54">
        <v>2</v>
      </c>
      <c r="AW54">
        <v>2</v>
      </c>
      <c r="AX54">
        <v>1</v>
      </c>
      <c r="AY54">
        <v>43</v>
      </c>
      <c r="AZ54">
        <v>42</v>
      </c>
      <c r="BA54">
        <v>35</v>
      </c>
      <c r="BB54">
        <v>17</v>
      </c>
      <c r="BC54">
        <v>2</v>
      </c>
      <c r="BD54">
        <v>1</v>
      </c>
      <c r="BE54">
        <v>1</v>
      </c>
      <c r="BF54">
        <v>1</v>
      </c>
      <c r="BG54">
        <v>1</v>
      </c>
      <c r="BH54">
        <v>1</v>
      </c>
      <c r="BI54">
        <v>1</v>
      </c>
      <c r="BJ54">
        <v>1</v>
      </c>
      <c r="BK54">
        <v>2</v>
      </c>
      <c r="BL54">
        <v>1</v>
      </c>
      <c r="BM54">
        <v>1</v>
      </c>
      <c r="BN54">
        <v>4</v>
      </c>
      <c r="BO54">
        <v>4</v>
      </c>
      <c r="BP54">
        <v>1</v>
      </c>
      <c r="BQ54">
        <v>3</v>
      </c>
      <c r="BR54">
        <v>1</v>
      </c>
      <c r="BS54">
        <v>4</v>
      </c>
      <c r="BT54">
        <v>1</v>
      </c>
      <c r="BU54">
        <v>4</v>
      </c>
      <c r="BV54">
        <v>1</v>
      </c>
      <c r="BW54">
        <v>42</v>
      </c>
      <c r="BX54">
        <v>40</v>
      </c>
      <c r="BY54">
        <v>40</v>
      </c>
      <c r="BZ54">
        <v>8</v>
      </c>
      <c r="CA54">
        <v>3</v>
      </c>
      <c r="CB54">
        <v>1</v>
      </c>
      <c r="CC54">
        <v>1</v>
      </c>
      <c r="CD54">
        <v>1</v>
      </c>
      <c r="CE54">
        <v>1</v>
      </c>
      <c r="CF54">
        <v>1</v>
      </c>
      <c r="CG54">
        <v>1</v>
      </c>
      <c r="CH54">
        <v>1</v>
      </c>
      <c r="CI54">
        <v>2</v>
      </c>
      <c r="CJ54">
        <v>1</v>
      </c>
      <c r="CK54">
        <v>1</v>
      </c>
      <c r="CL54">
        <v>3</v>
      </c>
      <c r="CM54">
        <v>1</v>
      </c>
      <c r="CN54">
        <v>1</v>
      </c>
      <c r="CO54">
        <v>1</v>
      </c>
      <c r="CP54">
        <v>1</v>
      </c>
      <c r="CQ54">
        <v>3</v>
      </c>
      <c r="CR54">
        <v>1</v>
      </c>
      <c r="CS54">
        <v>3</v>
      </c>
      <c r="CT54">
        <v>1</v>
      </c>
      <c r="CU54">
        <v>36</v>
      </c>
      <c r="CV54">
        <v>34</v>
      </c>
      <c r="CW54">
        <v>31</v>
      </c>
      <c r="CX54">
        <v>52</v>
      </c>
      <c r="CY54">
        <v>2</v>
      </c>
      <c r="CZ54">
        <v>1</v>
      </c>
      <c r="DA54">
        <v>1</v>
      </c>
      <c r="DB54">
        <v>1</v>
      </c>
      <c r="DC54">
        <v>1</v>
      </c>
      <c r="DD54">
        <v>1</v>
      </c>
      <c r="DE54">
        <v>1</v>
      </c>
      <c r="DF54">
        <v>1</v>
      </c>
      <c r="DG54">
        <v>1</v>
      </c>
      <c r="DH54">
        <v>1</v>
      </c>
      <c r="DI54">
        <v>1</v>
      </c>
      <c r="DJ54">
        <v>3</v>
      </c>
      <c r="DK54">
        <v>1</v>
      </c>
      <c r="DL54">
        <v>1</v>
      </c>
      <c r="DM54">
        <v>1</v>
      </c>
      <c r="DN54">
        <v>1</v>
      </c>
      <c r="DO54">
        <v>2</v>
      </c>
      <c r="DP54">
        <v>1</v>
      </c>
      <c r="DQ54">
        <v>3</v>
      </c>
      <c r="DR54">
        <v>1</v>
      </c>
      <c r="DS54">
        <v>35</v>
      </c>
      <c r="DT54">
        <v>5</v>
      </c>
      <c r="DU54">
        <v>11</v>
      </c>
      <c r="DV54">
        <v>33</v>
      </c>
      <c r="DW54">
        <v>2</v>
      </c>
      <c r="DX54">
        <v>1</v>
      </c>
      <c r="DY54">
        <v>1</v>
      </c>
      <c r="DZ54">
        <v>1</v>
      </c>
      <c r="EA54">
        <v>3</v>
      </c>
      <c r="EB54">
        <v>1</v>
      </c>
      <c r="EC54">
        <v>1</v>
      </c>
      <c r="ED54">
        <v>1</v>
      </c>
      <c r="EE54">
        <v>1</v>
      </c>
      <c r="EF54">
        <v>1</v>
      </c>
      <c r="EG54">
        <v>1</v>
      </c>
      <c r="EH54">
        <v>3</v>
      </c>
      <c r="EI54">
        <v>1</v>
      </c>
      <c r="EJ54">
        <v>1</v>
      </c>
      <c r="EK54">
        <v>1</v>
      </c>
      <c r="EL54">
        <v>1</v>
      </c>
      <c r="EM54">
        <v>3</v>
      </c>
      <c r="EN54">
        <v>1</v>
      </c>
      <c r="EO54">
        <v>3</v>
      </c>
      <c r="EP54">
        <v>1</v>
      </c>
      <c r="EQ54">
        <v>24</v>
      </c>
      <c r="ER54">
        <v>17</v>
      </c>
      <c r="ES54">
        <v>17</v>
      </c>
      <c r="ET54">
        <v>43</v>
      </c>
      <c r="EU54">
        <v>3</v>
      </c>
      <c r="EV54">
        <v>1</v>
      </c>
      <c r="EW54">
        <v>2</v>
      </c>
      <c r="EX54">
        <v>3</v>
      </c>
      <c r="EY54">
        <v>4</v>
      </c>
      <c r="EZ54">
        <v>5</v>
      </c>
      <c r="FA54">
        <v>4</v>
      </c>
      <c r="FB54">
        <v>5</v>
      </c>
      <c r="FC54">
        <v>4</v>
      </c>
      <c r="FD54">
        <v>3</v>
      </c>
      <c r="FE54">
        <v>3</v>
      </c>
      <c r="FF54">
        <v>3</v>
      </c>
      <c r="FG54">
        <v>5</v>
      </c>
      <c r="FH54">
        <v>2</v>
      </c>
      <c r="FI54">
        <v>5</v>
      </c>
      <c r="FJ54">
        <v>3</v>
      </c>
      <c r="FK54">
        <v>5</v>
      </c>
      <c r="FL54">
        <v>1</v>
      </c>
      <c r="FM54">
        <v>1</v>
      </c>
      <c r="FN54">
        <v>5</v>
      </c>
      <c r="FO54">
        <v>5</v>
      </c>
      <c r="FP54">
        <v>2</v>
      </c>
      <c r="FQ54">
        <v>2</v>
      </c>
      <c r="FR54">
        <v>3</v>
      </c>
      <c r="FS54">
        <v>4</v>
      </c>
      <c r="FT54">
        <v>3</v>
      </c>
      <c r="FU54">
        <v>1</v>
      </c>
      <c r="FV54">
        <v>5</v>
      </c>
      <c r="FW54">
        <v>2</v>
      </c>
      <c r="FX54">
        <v>1</v>
      </c>
      <c r="FY54">
        <v>5</v>
      </c>
      <c r="FZ54">
        <v>3</v>
      </c>
      <c r="GA54">
        <v>5</v>
      </c>
      <c r="GB54">
        <v>5</v>
      </c>
      <c r="GC54">
        <v>4</v>
      </c>
      <c r="GD54">
        <v>3</v>
      </c>
      <c r="GE54">
        <v>5</v>
      </c>
      <c r="GF54">
        <v>0</v>
      </c>
      <c r="GG54">
        <v>23</v>
      </c>
      <c r="GH54" t="s">
        <v>197</v>
      </c>
      <c r="GI54">
        <v>0</v>
      </c>
      <c r="GJ54" s="2">
        <v>0.4375</v>
      </c>
      <c r="GK54">
        <v>70</v>
      </c>
      <c r="GL54">
        <v>91</v>
      </c>
      <c r="GM54">
        <f>VLOOKUP(A54,Saliva_Sample_Encoding!A:AD, 17)</f>
        <v>93.116782900541168</v>
      </c>
      <c r="GN54">
        <f>VLOOKUP(A54,Saliva_Sample_Encoding!A:AD, 18)</f>
        <v>5.92</v>
      </c>
      <c r="GO54">
        <f>VLOOKUP(A54,Saliva_Sample_Encoding!A:AD, 19)</f>
        <v>78.313602029173083</v>
      </c>
      <c r="GP54">
        <f>VLOOKUP(A54,Saliva_Sample_Encoding!A:AD, 20)</f>
        <v>5.69</v>
      </c>
      <c r="GQ54">
        <f>VLOOKUP(A54,Saliva_Sample_Encoding!A:AD, 21)</f>
        <v>114.12774929861199</v>
      </c>
      <c r="GR54">
        <f>VLOOKUP(A54,Saliva_Sample_Encoding!A:AD, 22)</f>
        <v>3.7</v>
      </c>
      <c r="GS54">
        <f>VLOOKUP(A54,Saliva_Sample_Encoding!A:AD, 23)</f>
        <v>91.684217009763614</v>
      </c>
      <c r="GT54">
        <f>VLOOKUP(A54,Saliva_Sample_Encoding!A:AD, 24)</f>
        <v>4.18</v>
      </c>
      <c r="GU54">
        <f>VLOOKUP(A54,Saliva_Sample_Encoding!A:AD, 25)</f>
        <v>83.566343628690788</v>
      </c>
      <c r="GV54">
        <f>VLOOKUP(A54,Saliva_Sample_Encoding!A:AD, 26)</f>
        <v>3.93</v>
      </c>
      <c r="GW54">
        <f>VLOOKUP(A54,Saliva_Sample_Encoding!A:AD, 27)</f>
        <v>74.015904356840423</v>
      </c>
      <c r="GX54">
        <f>VLOOKUP(A54,Saliva_Sample_Encoding!A:AD, 28)</f>
        <v>2.73</v>
      </c>
      <c r="GY54">
        <f>VLOOKUP(A54,Saliva_Sample_Encoding!A:AD, 29)</f>
        <v>42.499454759734178</v>
      </c>
      <c r="GZ54">
        <f>VLOOKUP(A54,Saliva_Sample_Encoding!A:AD, 30)</f>
        <v>2.36</v>
      </c>
    </row>
    <row r="55" spans="1:208" x14ac:dyDescent="0.2">
      <c r="A55">
        <v>159</v>
      </c>
      <c r="B55" s="1">
        <v>43910</v>
      </c>
      <c r="C55" t="s">
        <v>198</v>
      </c>
      <c r="D55" t="s">
        <v>199</v>
      </c>
      <c r="E55" t="s">
        <v>201</v>
      </c>
      <c r="F55" t="s">
        <v>205</v>
      </c>
      <c r="G55">
        <v>4</v>
      </c>
      <c r="H55">
        <v>1</v>
      </c>
      <c r="I55">
        <v>3</v>
      </c>
      <c r="J55">
        <v>1</v>
      </c>
      <c r="K55">
        <v>4</v>
      </c>
      <c r="L55">
        <v>2</v>
      </c>
      <c r="M55">
        <v>2</v>
      </c>
      <c r="N55">
        <v>1</v>
      </c>
      <c r="O55">
        <v>2</v>
      </c>
      <c r="P55">
        <v>3</v>
      </c>
      <c r="Q55">
        <v>2</v>
      </c>
      <c r="R55">
        <v>5</v>
      </c>
      <c r="S55">
        <v>2</v>
      </c>
      <c r="T55">
        <v>3</v>
      </c>
      <c r="U55">
        <v>3</v>
      </c>
      <c r="V55">
        <v>4</v>
      </c>
      <c r="W55">
        <v>4</v>
      </c>
      <c r="X55">
        <v>1</v>
      </c>
      <c r="Y55">
        <v>3</v>
      </c>
      <c r="Z55">
        <v>1</v>
      </c>
      <c r="AA55">
        <v>41</v>
      </c>
      <c r="AB55">
        <v>24</v>
      </c>
      <c r="AC55">
        <v>26</v>
      </c>
      <c r="AD55">
        <v>54</v>
      </c>
      <c r="AE55">
        <v>3</v>
      </c>
      <c r="AF55">
        <v>1</v>
      </c>
      <c r="AG55">
        <v>3</v>
      </c>
      <c r="AH55">
        <v>2</v>
      </c>
      <c r="AI55">
        <v>3</v>
      </c>
      <c r="AJ55">
        <v>1</v>
      </c>
      <c r="AK55">
        <v>2</v>
      </c>
      <c r="AL55">
        <v>2</v>
      </c>
      <c r="AM55">
        <v>4</v>
      </c>
      <c r="AN55">
        <v>2</v>
      </c>
      <c r="AO55">
        <v>3</v>
      </c>
      <c r="AP55">
        <v>5</v>
      </c>
      <c r="AQ55">
        <v>2</v>
      </c>
      <c r="AR55">
        <v>2</v>
      </c>
      <c r="AS55">
        <v>3</v>
      </c>
      <c r="AT55">
        <v>4</v>
      </c>
      <c r="AU55">
        <v>4</v>
      </c>
      <c r="AV55">
        <v>3</v>
      </c>
      <c r="AW55">
        <v>3</v>
      </c>
      <c r="AX55">
        <v>1</v>
      </c>
      <c r="AY55">
        <v>41</v>
      </c>
      <c r="AZ55">
        <v>39</v>
      </c>
      <c r="BA55">
        <v>24</v>
      </c>
      <c r="BB55">
        <v>53</v>
      </c>
      <c r="BC55">
        <v>4</v>
      </c>
      <c r="BD55">
        <v>2</v>
      </c>
      <c r="BE55">
        <v>3</v>
      </c>
      <c r="BF55">
        <v>2</v>
      </c>
      <c r="BG55">
        <v>3</v>
      </c>
      <c r="BH55">
        <v>1</v>
      </c>
      <c r="BI55">
        <v>3</v>
      </c>
      <c r="BJ55">
        <v>2</v>
      </c>
      <c r="BK55">
        <v>3</v>
      </c>
      <c r="BL55">
        <v>4</v>
      </c>
      <c r="BM55">
        <v>3</v>
      </c>
      <c r="BN55">
        <v>5</v>
      </c>
      <c r="BO55">
        <v>1</v>
      </c>
      <c r="BP55">
        <v>2</v>
      </c>
      <c r="BQ55">
        <v>2</v>
      </c>
      <c r="BR55">
        <v>4</v>
      </c>
      <c r="BS55">
        <v>4</v>
      </c>
      <c r="BT55">
        <v>2</v>
      </c>
      <c r="BU55">
        <v>4</v>
      </c>
      <c r="BV55">
        <v>2</v>
      </c>
      <c r="BW55">
        <v>43</v>
      </c>
      <c r="BX55">
        <v>34</v>
      </c>
      <c r="BY55">
        <v>39</v>
      </c>
      <c r="BZ55">
        <v>59</v>
      </c>
      <c r="CA55">
        <v>3</v>
      </c>
      <c r="CB55">
        <v>1</v>
      </c>
      <c r="CC55">
        <v>3</v>
      </c>
      <c r="CD55">
        <v>2</v>
      </c>
      <c r="CE55">
        <v>4</v>
      </c>
      <c r="CF55">
        <v>1</v>
      </c>
      <c r="CG55">
        <v>1</v>
      </c>
      <c r="CH55">
        <v>2</v>
      </c>
      <c r="CI55">
        <v>4</v>
      </c>
      <c r="CJ55">
        <v>3</v>
      </c>
      <c r="CK55">
        <v>2</v>
      </c>
      <c r="CL55">
        <v>4</v>
      </c>
      <c r="CM55">
        <v>1</v>
      </c>
      <c r="CN55">
        <v>2</v>
      </c>
      <c r="CO55">
        <v>2</v>
      </c>
      <c r="CP55">
        <v>3</v>
      </c>
      <c r="CQ55">
        <v>4</v>
      </c>
      <c r="CR55">
        <v>2</v>
      </c>
      <c r="CS55">
        <v>4</v>
      </c>
      <c r="CT55">
        <v>1</v>
      </c>
      <c r="CU55">
        <v>29</v>
      </c>
      <c r="CV55">
        <v>36</v>
      </c>
      <c r="CW55">
        <v>42</v>
      </c>
      <c r="CX55">
        <v>56</v>
      </c>
      <c r="CY55">
        <v>2</v>
      </c>
      <c r="CZ55">
        <v>1</v>
      </c>
      <c r="DA55">
        <v>2</v>
      </c>
      <c r="DB55">
        <v>2</v>
      </c>
      <c r="DC55">
        <v>3</v>
      </c>
      <c r="DD55">
        <v>1</v>
      </c>
      <c r="DE55">
        <v>1</v>
      </c>
      <c r="DF55">
        <v>2</v>
      </c>
      <c r="DG55">
        <v>3</v>
      </c>
      <c r="DH55">
        <v>3</v>
      </c>
      <c r="DI55">
        <v>2</v>
      </c>
      <c r="DJ55">
        <v>3</v>
      </c>
      <c r="DK55">
        <v>1</v>
      </c>
      <c r="DL55">
        <v>2</v>
      </c>
      <c r="DM55">
        <v>2</v>
      </c>
      <c r="DN55">
        <v>4</v>
      </c>
      <c r="DO55">
        <v>3</v>
      </c>
      <c r="DP55">
        <v>2</v>
      </c>
      <c r="DQ55">
        <v>2</v>
      </c>
      <c r="DR55">
        <v>1</v>
      </c>
      <c r="DS55">
        <v>20</v>
      </c>
      <c r="DT55">
        <v>27</v>
      </c>
      <c r="DU55">
        <v>26</v>
      </c>
      <c r="DV55">
        <v>53</v>
      </c>
      <c r="DW55">
        <v>3</v>
      </c>
      <c r="DX55">
        <v>2</v>
      </c>
      <c r="DY55">
        <v>3</v>
      </c>
      <c r="DZ55">
        <v>2</v>
      </c>
      <c r="EA55">
        <v>4</v>
      </c>
      <c r="EB55">
        <v>1</v>
      </c>
      <c r="EC55">
        <v>1</v>
      </c>
      <c r="ED55">
        <v>2</v>
      </c>
      <c r="EE55">
        <v>4</v>
      </c>
      <c r="EF55">
        <v>4</v>
      </c>
      <c r="EG55">
        <v>2</v>
      </c>
      <c r="EH55">
        <v>4</v>
      </c>
      <c r="EI55">
        <v>1</v>
      </c>
      <c r="EJ55">
        <v>3</v>
      </c>
      <c r="EK55">
        <v>2</v>
      </c>
      <c r="EL55">
        <v>3</v>
      </c>
      <c r="EM55">
        <v>3</v>
      </c>
      <c r="EN55">
        <v>2</v>
      </c>
      <c r="EO55">
        <v>3</v>
      </c>
      <c r="EP55">
        <v>1</v>
      </c>
      <c r="EQ55">
        <v>35</v>
      </c>
      <c r="ER55">
        <v>26</v>
      </c>
      <c r="ES55">
        <v>29</v>
      </c>
      <c r="ET55">
        <v>53</v>
      </c>
      <c r="EU55">
        <v>3</v>
      </c>
      <c r="EV55">
        <v>1</v>
      </c>
      <c r="EW55">
        <v>2</v>
      </c>
      <c r="EX55">
        <v>3</v>
      </c>
      <c r="EY55">
        <v>4</v>
      </c>
      <c r="EZ55">
        <v>5</v>
      </c>
      <c r="FA55">
        <v>4</v>
      </c>
      <c r="FB55">
        <v>5</v>
      </c>
      <c r="FC55">
        <v>4</v>
      </c>
      <c r="FD55">
        <v>3</v>
      </c>
      <c r="FE55">
        <v>4</v>
      </c>
      <c r="FF55">
        <v>3</v>
      </c>
      <c r="FG55">
        <v>3</v>
      </c>
      <c r="FH55">
        <v>2</v>
      </c>
      <c r="FI55">
        <v>1</v>
      </c>
      <c r="FJ55">
        <v>1</v>
      </c>
      <c r="FK55">
        <v>5</v>
      </c>
      <c r="FL55">
        <v>5</v>
      </c>
      <c r="FM55">
        <v>1</v>
      </c>
      <c r="FN55">
        <v>2</v>
      </c>
      <c r="FO55">
        <v>4</v>
      </c>
      <c r="FP55">
        <v>2</v>
      </c>
      <c r="FQ55">
        <v>2</v>
      </c>
      <c r="FR55">
        <v>4</v>
      </c>
      <c r="FS55">
        <v>4</v>
      </c>
      <c r="FT55">
        <v>3</v>
      </c>
      <c r="FU55">
        <v>3</v>
      </c>
      <c r="FV55">
        <v>5</v>
      </c>
      <c r="FW55">
        <v>5</v>
      </c>
      <c r="FX55">
        <v>2</v>
      </c>
      <c r="FY55">
        <v>5</v>
      </c>
      <c r="FZ55">
        <v>5</v>
      </c>
      <c r="GA55">
        <v>2</v>
      </c>
      <c r="GB55">
        <v>3</v>
      </c>
      <c r="GC55">
        <v>1</v>
      </c>
      <c r="GD55">
        <v>1</v>
      </c>
      <c r="GE55">
        <v>3</v>
      </c>
      <c r="GF55">
        <v>0</v>
      </c>
      <c r="GG55">
        <v>25</v>
      </c>
      <c r="GH55" t="s">
        <v>197</v>
      </c>
      <c r="GI55">
        <v>0</v>
      </c>
      <c r="GJ55" s="2">
        <v>0.45833333333333331</v>
      </c>
      <c r="GK55">
        <v>91</v>
      </c>
      <c r="GL55">
        <v>101</v>
      </c>
      <c r="GM55">
        <f>VLOOKUP(A55,Saliva_Sample_Encoding!A:AD, 17)</f>
        <v>251.65407481325744</v>
      </c>
      <c r="GN55">
        <f>VLOOKUP(A55,Saliva_Sample_Encoding!A:AD, 18)</f>
        <v>7.78</v>
      </c>
      <c r="GO55">
        <f>VLOOKUP(A55,Saliva_Sample_Encoding!A:AD, 19)</f>
        <v>210.58718594430081</v>
      </c>
      <c r="GP55">
        <f>VLOOKUP(A55,Saliva_Sample_Encoding!A:AD, 20)</f>
        <v>10.37</v>
      </c>
      <c r="GQ55">
        <f>VLOOKUP(A55,Saliva_Sample_Encoding!A:AD, 21)</f>
        <v>308.47918848076716</v>
      </c>
      <c r="GR55">
        <f>VLOOKUP(A55,Saliva_Sample_Encoding!A:AD, 22)</f>
        <v>4.12</v>
      </c>
      <c r="GS55">
        <f>VLOOKUP(A55,Saliva_Sample_Encoding!A:AD, 23)</f>
        <v>313.73193008028488</v>
      </c>
      <c r="GT55">
        <f>VLOOKUP(A55,Saliva_Sample_Encoding!A:AD, 24)</f>
        <v>4.4800000000000004</v>
      </c>
      <c r="GU55">
        <f>VLOOKUP(A55,Saliva_Sample_Encoding!A:AD, 25)</f>
        <v>51.572372067992035</v>
      </c>
      <c r="GV55">
        <f>VLOOKUP(A55,Saliva_Sample_Encoding!A:AD, 26)</f>
        <v>2.56</v>
      </c>
      <c r="GW55">
        <f>VLOOKUP(A55,Saliva_Sample_Encoding!A:AD, 27)</f>
        <v>350.5011212769088</v>
      </c>
      <c r="GX55">
        <f>VLOOKUP(A55,Saliva_Sample_Encoding!A:AD, 28)</f>
        <v>1.61</v>
      </c>
      <c r="GY55">
        <f>VLOOKUP(A55,Saliva_Sample_Encoding!A:AD, 29)</f>
        <v>339.51811611428082</v>
      </c>
      <c r="GZ55">
        <f>VLOOKUP(A55,Saliva_Sample_Encoding!A:AD, 30)</f>
        <v>1.46</v>
      </c>
    </row>
    <row r="56" spans="1:208" x14ac:dyDescent="0.2">
      <c r="A56">
        <v>160</v>
      </c>
      <c r="B56" s="1">
        <v>43917</v>
      </c>
      <c r="C56" t="s">
        <v>193</v>
      </c>
      <c r="D56" t="s">
        <v>194</v>
      </c>
      <c r="E56" t="s">
        <v>201</v>
      </c>
      <c r="F56" t="s">
        <v>207</v>
      </c>
      <c r="G56">
        <v>4</v>
      </c>
      <c r="H56">
        <v>1</v>
      </c>
      <c r="I56">
        <v>3</v>
      </c>
      <c r="J56">
        <v>1</v>
      </c>
      <c r="K56">
        <v>1</v>
      </c>
      <c r="L56">
        <v>1</v>
      </c>
      <c r="M56">
        <v>1</v>
      </c>
      <c r="N56">
        <v>1</v>
      </c>
      <c r="O56">
        <v>2</v>
      </c>
      <c r="P56">
        <v>1</v>
      </c>
      <c r="Q56">
        <v>3</v>
      </c>
      <c r="R56">
        <v>1</v>
      </c>
      <c r="S56">
        <v>1</v>
      </c>
      <c r="T56">
        <v>3</v>
      </c>
      <c r="U56">
        <v>1</v>
      </c>
      <c r="V56">
        <v>3</v>
      </c>
      <c r="W56">
        <v>4</v>
      </c>
      <c r="X56">
        <v>1</v>
      </c>
      <c r="Y56">
        <v>2</v>
      </c>
      <c r="Z56">
        <v>1</v>
      </c>
      <c r="AA56">
        <v>1</v>
      </c>
      <c r="AB56">
        <v>5</v>
      </c>
      <c r="AC56">
        <v>2</v>
      </c>
      <c r="AD56">
        <v>34</v>
      </c>
      <c r="AE56">
        <v>3</v>
      </c>
      <c r="AF56">
        <v>5</v>
      </c>
      <c r="AG56">
        <v>2</v>
      </c>
      <c r="AH56">
        <v>1</v>
      </c>
      <c r="AI56">
        <v>1</v>
      </c>
      <c r="AJ56">
        <v>1</v>
      </c>
      <c r="AK56">
        <v>4</v>
      </c>
      <c r="AL56">
        <v>1</v>
      </c>
      <c r="AM56">
        <v>1</v>
      </c>
      <c r="AN56">
        <v>2</v>
      </c>
      <c r="AO56">
        <v>4</v>
      </c>
      <c r="AP56">
        <v>5</v>
      </c>
      <c r="AQ56">
        <v>3</v>
      </c>
      <c r="AR56">
        <v>5</v>
      </c>
      <c r="AS56">
        <v>5</v>
      </c>
      <c r="AT56">
        <v>3</v>
      </c>
      <c r="AU56">
        <v>4</v>
      </c>
      <c r="AV56">
        <v>3</v>
      </c>
      <c r="AW56">
        <v>2</v>
      </c>
      <c r="AX56">
        <v>5</v>
      </c>
      <c r="AY56">
        <v>88</v>
      </c>
      <c r="AZ56">
        <v>85</v>
      </c>
      <c r="BA56">
        <v>43</v>
      </c>
      <c r="BB56">
        <v>22</v>
      </c>
      <c r="BC56">
        <v>3</v>
      </c>
      <c r="BD56">
        <v>1</v>
      </c>
      <c r="BE56">
        <v>2</v>
      </c>
      <c r="BF56">
        <v>1</v>
      </c>
      <c r="BG56">
        <v>1</v>
      </c>
      <c r="BH56">
        <v>1</v>
      </c>
      <c r="BI56">
        <v>3</v>
      </c>
      <c r="BJ56">
        <v>1</v>
      </c>
      <c r="BK56">
        <v>2</v>
      </c>
      <c r="BL56">
        <v>2</v>
      </c>
      <c r="BM56">
        <v>3</v>
      </c>
      <c r="BN56">
        <v>2</v>
      </c>
      <c r="BO56">
        <v>2</v>
      </c>
      <c r="BP56">
        <v>3</v>
      </c>
      <c r="BQ56">
        <v>3</v>
      </c>
      <c r="BR56">
        <v>3</v>
      </c>
      <c r="BS56">
        <v>4</v>
      </c>
      <c r="BT56">
        <v>1</v>
      </c>
      <c r="BU56">
        <v>3</v>
      </c>
      <c r="BV56">
        <v>1</v>
      </c>
      <c r="BW56">
        <v>43</v>
      </c>
      <c r="BX56">
        <v>45</v>
      </c>
      <c r="BY56">
        <v>15</v>
      </c>
      <c r="BZ56">
        <v>2</v>
      </c>
      <c r="CA56">
        <v>3</v>
      </c>
      <c r="CB56">
        <v>1</v>
      </c>
      <c r="CC56">
        <v>3</v>
      </c>
      <c r="CD56">
        <v>1</v>
      </c>
      <c r="CE56">
        <v>1</v>
      </c>
      <c r="CF56">
        <v>1</v>
      </c>
      <c r="CG56">
        <v>2</v>
      </c>
      <c r="CH56">
        <v>1</v>
      </c>
      <c r="CI56">
        <v>2</v>
      </c>
      <c r="CJ56">
        <v>1</v>
      </c>
      <c r="CK56">
        <v>1</v>
      </c>
      <c r="CL56">
        <v>2</v>
      </c>
      <c r="CM56">
        <v>1</v>
      </c>
      <c r="CN56">
        <v>3</v>
      </c>
      <c r="CO56">
        <v>3</v>
      </c>
      <c r="CP56">
        <v>1</v>
      </c>
      <c r="CQ56">
        <v>4</v>
      </c>
      <c r="CR56">
        <v>1</v>
      </c>
      <c r="CS56">
        <v>2</v>
      </c>
      <c r="CT56">
        <v>1</v>
      </c>
      <c r="CU56">
        <v>17</v>
      </c>
      <c r="CV56">
        <v>21</v>
      </c>
      <c r="CW56">
        <v>2</v>
      </c>
      <c r="CX56">
        <v>19</v>
      </c>
      <c r="CY56">
        <v>1</v>
      </c>
      <c r="CZ56">
        <v>1</v>
      </c>
      <c r="DA56">
        <v>1</v>
      </c>
      <c r="DB56">
        <v>1</v>
      </c>
      <c r="DC56">
        <v>1</v>
      </c>
      <c r="DD56">
        <v>1</v>
      </c>
      <c r="DE56">
        <v>1</v>
      </c>
      <c r="DF56">
        <v>1</v>
      </c>
      <c r="DG56">
        <v>1</v>
      </c>
      <c r="DH56">
        <v>1</v>
      </c>
      <c r="DI56">
        <v>1</v>
      </c>
      <c r="DJ56">
        <v>1</v>
      </c>
      <c r="DK56">
        <v>1</v>
      </c>
      <c r="DL56">
        <v>1</v>
      </c>
      <c r="DM56">
        <v>1</v>
      </c>
      <c r="DN56">
        <v>1</v>
      </c>
      <c r="DO56">
        <v>4</v>
      </c>
      <c r="DP56">
        <v>1</v>
      </c>
      <c r="DQ56">
        <v>1</v>
      </c>
      <c r="DR56">
        <v>1</v>
      </c>
      <c r="DS56">
        <v>0</v>
      </c>
      <c r="DT56">
        <v>0</v>
      </c>
      <c r="DU56">
        <v>0</v>
      </c>
      <c r="DV56">
        <v>0</v>
      </c>
      <c r="DW56">
        <v>2</v>
      </c>
      <c r="DX56">
        <v>1</v>
      </c>
      <c r="DY56">
        <v>1</v>
      </c>
      <c r="DZ56">
        <v>1</v>
      </c>
      <c r="EA56">
        <v>1</v>
      </c>
      <c r="EB56">
        <v>1</v>
      </c>
      <c r="EC56">
        <v>1</v>
      </c>
      <c r="ED56">
        <v>1</v>
      </c>
      <c r="EE56">
        <v>2</v>
      </c>
      <c r="EF56">
        <v>1</v>
      </c>
      <c r="EG56">
        <v>2</v>
      </c>
      <c r="EH56">
        <v>1</v>
      </c>
      <c r="EI56">
        <v>1</v>
      </c>
      <c r="EJ56">
        <v>2</v>
      </c>
      <c r="EK56">
        <v>1</v>
      </c>
      <c r="EL56">
        <v>1</v>
      </c>
      <c r="EM56">
        <v>3</v>
      </c>
      <c r="EN56">
        <v>1</v>
      </c>
      <c r="EO56">
        <v>2</v>
      </c>
      <c r="EP56">
        <v>1</v>
      </c>
      <c r="EQ56">
        <v>0</v>
      </c>
      <c r="ER56">
        <v>0</v>
      </c>
      <c r="ES56">
        <v>0</v>
      </c>
      <c r="ET56">
        <v>55</v>
      </c>
      <c r="EU56">
        <v>3</v>
      </c>
      <c r="EV56">
        <v>1</v>
      </c>
      <c r="EW56">
        <v>2</v>
      </c>
      <c r="EX56">
        <v>3</v>
      </c>
      <c r="EY56">
        <v>4</v>
      </c>
      <c r="EZ56">
        <v>5</v>
      </c>
      <c r="FA56">
        <v>4</v>
      </c>
      <c r="FB56">
        <v>4</v>
      </c>
      <c r="FC56">
        <v>4</v>
      </c>
      <c r="FD56">
        <v>3</v>
      </c>
      <c r="FE56">
        <v>5</v>
      </c>
      <c r="FF56">
        <v>3</v>
      </c>
      <c r="FG56">
        <v>3</v>
      </c>
      <c r="FH56">
        <v>2</v>
      </c>
      <c r="FI56">
        <v>5</v>
      </c>
      <c r="FJ56">
        <v>2</v>
      </c>
      <c r="FK56">
        <v>5</v>
      </c>
      <c r="FL56">
        <v>5</v>
      </c>
      <c r="FM56">
        <v>1</v>
      </c>
      <c r="FN56">
        <v>2</v>
      </c>
      <c r="FO56">
        <v>2</v>
      </c>
      <c r="FP56">
        <v>2</v>
      </c>
      <c r="FQ56">
        <v>2</v>
      </c>
      <c r="FR56">
        <v>5</v>
      </c>
      <c r="FS56">
        <v>4</v>
      </c>
      <c r="FT56">
        <v>4</v>
      </c>
      <c r="FU56">
        <v>4</v>
      </c>
      <c r="FV56">
        <v>5</v>
      </c>
      <c r="FW56">
        <v>2</v>
      </c>
      <c r="FX56">
        <v>4</v>
      </c>
      <c r="FY56">
        <v>2</v>
      </c>
      <c r="FZ56">
        <v>1</v>
      </c>
      <c r="GA56">
        <v>4</v>
      </c>
      <c r="GB56">
        <v>2</v>
      </c>
      <c r="GC56">
        <v>3</v>
      </c>
      <c r="GE56">
        <v>4</v>
      </c>
      <c r="GF56">
        <v>1</v>
      </c>
      <c r="GG56">
        <v>21</v>
      </c>
      <c r="GH56" t="s">
        <v>197</v>
      </c>
      <c r="GI56">
        <v>0</v>
      </c>
      <c r="GJ56" s="2">
        <v>0.47916666666666669</v>
      </c>
      <c r="GK56">
        <v>85</v>
      </c>
      <c r="GL56">
        <v>101</v>
      </c>
      <c r="GM56" t="str">
        <f>VLOOKUP(A56,Saliva_Sample_Encoding!A:AD, 17)</f>
        <v>NA</v>
      </c>
      <c r="GN56">
        <f>VLOOKUP(A56,Saliva_Sample_Encoding!A:AD, 18)</f>
        <v>8.99</v>
      </c>
      <c r="GO56" t="str">
        <f>VLOOKUP(A56,Saliva_Sample_Encoding!A:AD, 19)</f>
        <v>NA</v>
      </c>
      <c r="GP56">
        <f>VLOOKUP(A56,Saliva_Sample_Encoding!A:AD, 20)</f>
        <v>10.42</v>
      </c>
      <c r="GQ56">
        <f>VLOOKUP(A56,Saliva_Sample_Encoding!A:AD, 21)</f>
        <v>17.668312652923198</v>
      </c>
      <c r="GR56">
        <f>VLOOKUP(A56,Saliva_Sample_Encoding!A:AD, 22)</f>
        <v>5.81</v>
      </c>
      <c r="GS56">
        <f>VLOOKUP(A56,Saliva_Sample_Encoding!A:AD, 23)</f>
        <v>10.027961235442895</v>
      </c>
      <c r="GT56">
        <f>VLOOKUP(A56,Saliva_Sample_Encoding!A:AD, 24)</f>
        <v>9.8000000000000007</v>
      </c>
      <c r="GU56" t="str">
        <f>VLOOKUP(A56,Saliva_Sample_Encoding!A:AD, 25)</f>
        <v>NA</v>
      </c>
      <c r="GV56">
        <f>VLOOKUP(A56,Saliva_Sample_Encoding!A:AD, 26)</f>
        <v>7.82</v>
      </c>
      <c r="GW56" t="str">
        <f>VLOOKUP(A56,Saliva_Sample_Encoding!A:AD, 27)</f>
        <v>NA</v>
      </c>
      <c r="GX56">
        <f>VLOOKUP(A56,Saliva_Sample_Encoding!A:AD, 28)</f>
        <v>3.87</v>
      </c>
      <c r="GY56">
        <f>VLOOKUP(A56,Saliva_Sample_Encoding!A:AD, 29)</f>
        <v>5.5636506496229892</v>
      </c>
      <c r="GZ56">
        <f>VLOOKUP(A56,Saliva_Sample_Encoding!A:AD, 30)</f>
        <v>3.21</v>
      </c>
    </row>
    <row r="57" spans="1:208" x14ac:dyDescent="0.2">
      <c r="A57">
        <v>161</v>
      </c>
      <c r="B57" s="1">
        <v>43925</v>
      </c>
      <c r="C57" t="s">
        <v>193</v>
      </c>
      <c r="D57" t="s">
        <v>199</v>
      </c>
      <c r="E57" t="s">
        <v>201</v>
      </c>
      <c r="F57" t="s">
        <v>207</v>
      </c>
      <c r="G57">
        <v>3</v>
      </c>
      <c r="H57">
        <v>1</v>
      </c>
      <c r="I57">
        <v>1</v>
      </c>
      <c r="J57">
        <v>1</v>
      </c>
      <c r="K57">
        <v>3</v>
      </c>
      <c r="L57">
        <v>1</v>
      </c>
      <c r="M57">
        <v>1</v>
      </c>
      <c r="N57">
        <v>1</v>
      </c>
      <c r="O57">
        <v>2</v>
      </c>
      <c r="P57">
        <v>2</v>
      </c>
      <c r="Q57">
        <v>1</v>
      </c>
      <c r="R57">
        <v>3</v>
      </c>
      <c r="S57">
        <v>1</v>
      </c>
      <c r="T57">
        <v>2</v>
      </c>
      <c r="U57">
        <v>2</v>
      </c>
      <c r="V57">
        <v>3</v>
      </c>
      <c r="W57">
        <v>4</v>
      </c>
      <c r="X57">
        <v>2</v>
      </c>
      <c r="Y57">
        <v>3</v>
      </c>
      <c r="Z57">
        <v>1</v>
      </c>
      <c r="AA57">
        <v>24</v>
      </c>
      <c r="AB57">
        <v>0</v>
      </c>
      <c r="AC57">
        <v>0</v>
      </c>
      <c r="AD57">
        <v>35</v>
      </c>
      <c r="AE57">
        <v>2</v>
      </c>
      <c r="AF57">
        <v>1</v>
      </c>
      <c r="AG57">
        <v>2</v>
      </c>
      <c r="AH57">
        <v>1</v>
      </c>
      <c r="AI57">
        <v>3</v>
      </c>
      <c r="AJ57">
        <v>1</v>
      </c>
      <c r="AK57">
        <v>1</v>
      </c>
      <c r="AL57">
        <v>1</v>
      </c>
      <c r="AM57">
        <v>2</v>
      </c>
      <c r="AN57">
        <v>3</v>
      </c>
      <c r="AO57">
        <v>1</v>
      </c>
      <c r="AP57">
        <v>3</v>
      </c>
      <c r="AQ57">
        <v>2</v>
      </c>
      <c r="AR57">
        <v>1</v>
      </c>
      <c r="AS57">
        <v>1</v>
      </c>
      <c r="AT57">
        <v>2</v>
      </c>
      <c r="AU57">
        <v>3</v>
      </c>
      <c r="AV57">
        <v>2</v>
      </c>
      <c r="AW57">
        <v>3</v>
      </c>
      <c r="AX57">
        <v>1</v>
      </c>
      <c r="AY57">
        <v>47</v>
      </c>
      <c r="AZ57">
        <v>43</v>
      </c>
      <c r="BA57">
        <v>23</v>
      </c>
      <c r="BB57">
        <v>46</v>
      </c>
      <c r="BC57">
        <v>2</v>
      </c>
      <c r="BD57">
        <v>1</v>
      </c>
      <c r="BE57">
        <v>1</v>
      </c>
      <c r="BF57">
        <v>1</v>
      </c>
      <c r="BG57">
        <v>3</v>
      </c>
      <c r="BH57">
        <v>1</v>
      </c>
      <c r="BI57">
        <v>1</v>
      </c>
      <c r="BJ57">
        <v>1</v>
      </c>
      <c r="BK57">
        <v>2</v>
      </c>
      <c r="BL57">
        <v>3</v>
      </c>
      <c r="BM57">
        <v>1</v>
      </c>
      <c r="BN57">
        <v>3</v>
      </c>
      <c r="BO57">
        <v>1</v>
      </c>
      <c r="BP57">
        <v>2</v>
      </c>
      <c r="BQ57">
        <v>2</v>
      </c>
      <c r="BR57">
        <v>3</v>
      </c>
      <c r="BS57">
        <v>4</v>
      </c>
      <c r="BT57">
        <v>1</v>
      </c>
      <c r="BU57">
        <v>3</v>
      </c>
      <c r="BV57">
        <v>1</v>
      </c>
      <c r="BW57">
        <v>25</v>
      </c>
      <c r="BX57">
        <v>16</v>
      </c>
      <c r="BY57">
        <v>8</v>
      </c>
      <c r="BZ57">
        <v>51</v>
      </c>
      <c r="CA57">
        <v>2</v>
      </c>
      <c r="CB57">
        <v>2</v>
      </c>
      <c r="CC57">
        <v>1</v>
      </c>
      <c r="CD57">
        <v>1</v>
      </c>
      <c r="CE57">
        <v>2</v>
      </c>
      <c r="CF57">
        <v>1</v>
      </c>
      <c r="CG57">
        <v>1</v>
      </c>
      <c r="CH57">
        <v>1</v>
      </c>
      <c r="CI57">
        <v>2</v>
      </c>
      <c r="CJ57">
        <v>2</v>
      </c>
      <c r="CK57">
        <v>1</v>
      </c>
      <c r="CL57">
        <v>3</v>
      </c>
      <c r="CM57">
        <v>1</v>
      </c>
      <c r="CN57">
        <v>2</v>
      </c>
      <c r="CO57">
        <v>2</v>
      </c>
      <c r="CP57">
        <v>1</v>
      </c>
      <c r="CQ57">
        <v>3</v>
      </c>
      <c r="CR57">
        <v>1</v>
      </c>
      <c r="CS57">
        <v>2</v>
      </c>
      <c r="CT57">
        <v>1</v>
      </c>
      <c r="CU57">
        <v>7</v>
      </c>
      <c r="CV57">
        <v>6</v>
      </c>
      <c r="CW57">
        <v>5</v>
      </c>
      <c r="CX57">
        <v>46</v>
      </c>
      <c r="CY57">
        <v>1</v>
      </c>
      <c r="CZ57">
        <v>1</v>
      </c>
      <c r="DA57">
        <v>1</v>
      </c>
      <c r="DB57">
        <v>3</v>
      </c>
      <c r="DC57">
        <v>2</v>
      </c>
      <c r="DD57">
        <v>1</v>
      </c>
      <c r="DE57">
        <v>1</v>
      </c>
      <c r="DF57">
        <v>2</v>
      </c>
      <c r="DG57">
        <v>1</v>
      </c>
      <c r="DH57">
        <v>1</v>
      </c>
      <c r="DI57">
        <v>2</v>
      </c>
      <c r="DJ57">
        <v>2</v>
      </c>
      <c r="DK57">
        <v>1</v>
      </c>
      <c r="DL57">
        <v>1</v>
      </c>
      <c r="DM57">
        <v>1</v>
      </c>
      <c r="DN57">
        <v>1</v>
      </c>
      <c r="DO57">
        <v>2</v>
      </c>
      <c r="DP57">
        <v>1</v>
      </c>
      <c r="DQ57">
        <v>2</v>
      </c>
      <c r="DR57">
        <v>1</v>
      </c>
      <c r="DS57">
        <v>3</v>
      </c>
      <c r="DT57">
        <v>4</v>
      </c>
      <c r="DU57">
        <v>1</v>
      </c>
      <c r="DV57">
        <v>34</v>
      </c>
      <c r="DW57">
        <v>3</v>
      </c>
      <c r="DX57">
        <v>1</v>
      </c>
      <c r="DY57">
        <v>2</v>
      </c>
      <c r="DZ57">
        <v>2</v>
      </c>
      <c r="EA57">
        <v>1</v>
      </c>
      <c r="EB57">
        <v>1</v>
      </c>
      <c r="EC57">
        <v>1</v>
      </c>
      <c r="ED57">
        <v>1</v>
      </c>
      <c r="EE57">
        <v>1</v>
      </c>
      <c r="EF57">
        <v>1</v>
      </c>
      <c r="EG57">
        <v>3</v>
      </c>
      <c r="EH57">
        <v>2</v>
      </c>
      <c r="EI57">
        <v>1</v>
      </c>
      <c r="EJ57">
        <v>2</v>
      </c>
      <c r="EK57">
        <v>2</v>
      </c>
      <c r="EL57">
        <v>3</v>
      </c>
      <c r="EM57">
        <v>2</v>
      </c>
      <c r="EN57">
        <v>1</v>
      </c>
      <c r="EO57">
        <v>2</v>
      </c>
      <c r="EP57">
        <v>1</v>
      </c>
      <c r="EQ57">
        <v>19</v>
      </c>
      <c r="ER57">
        <v>4</v>
      </c>
      <c r="ES57">
        <v>1</v>
      </c>
      <c r="ET57">
        <v>53</v>
      </c>
      <c r="EU57">
        <v>3</v>
      </c>
      <c r="EV57">
        <v>1</v>
      </c>
      <c r="EW57">
        <v>2</v>
      </c>
      <c r="EX57">
        <v>3</v>
      </c>
      <c r="EY57">
        <v>4</v>
      </c>
      <c r="EZ57">
        <v>5</v>
      </c>
      <c r="FA57">
        <v>4</v>
      </c>
      <c r="FB57">
        <v>5</v>
      </c>
      <c r="FC57">
        <v>4</v>
      </c>
      <c r="FD57">
        <v>3</v>
      </c>
      <c r="FE57">
        <v>4</v>
      </c>
      <c r="FF57">
        <v>3</v>
      </c>
      <c r="FG57">
        <v>3</v>
      </c>
      <c r="FH57">
        <v>2</v>
      </c>
      <c r="FI57">
        <v>1</v>
      </c>
      <c r="FJ57">
        <v>1</v>
      </c>
      <c r="FK57">
        <v>5</v>
      </c>
      <c r="FL57">
        <v>5</v>
      </c>
      <c r="FM57">
        <v>1</v>
      </c>
      <c r="FN57">
        <v>2</v>
      </c>
      <c r="FO57">
        <v>2</v>
      </c>
      <c r="FP57">
        <v>2</v>
      </c>
      <c r="FQ57">
        <v>2</v>
      </c>
      <c r="FR57">
        <v>3</v>
      </c>
      <c r="FS57">
        <v>4</v>
      </c>
      <c r="FT57">
        <v>3</v>
      </c>
      <c r="FU57">
        <v>3</v>
      </c>
      <c r="FV57">
        <v>5</v>
      </c>
      <c r="FW57">
        <v>5</v>
      </c>
      <c r="FX57">
        <v>1</v>
      </c>
      <c r="FY57">
        <v>5</v>
      </c>
      <c r="FZ57">
        <v>2</v>
      </c>
      <c r="GA57">
        <v>4</v>
      </c>
      <c r="GB57">
        <v>1</v>
      </c>
      <c r="GC57">
        <v>3</v>
      </c>
      <c r="GD57">
        <v>5</v>
      </c>
      <c r="GE57">
        <v>3</v>
      </c>
      <c r="GF57">
        <v>0</v>
      </c>
      <c r="GG57">
        <v>26</v>
      </c>
      <c r="GH57" t="s">
        <v>197</v>
      </c>
      <c r="GI57">
        <v>0</v>
      </c>
      <c r="GJ57" s="2">
        <v>0.4375</v>
      </c>
      <c r="GK57">
        <v>92</v>
      </c>
      <c r="GL57">
        <v>96</v>
      </c>
      <c r="GM57">
        <f>VLOOKUP(A57,Saliva_Sample_Encoding!A:AD, 17)</f>
        <v>149.48211562457848</v>
      </c>
      <c r="GN57">
        <f>VLOOKUP(A57,Saliva_Sample_Encoding!A:AD, 18)</f>
        <v>2.13</v>
      </c>
      <c r="GO57">
        <f>VLOOKUP(A57,Saliva_Sample_Encoding!A:AD, 19)</f>
        <v>97.095634015964876</v>
      </c>
      <c r="GP57">
        <f>VLOOKUP(A57,Saliva_Sample_Encoding!A:AD, 20)</f>
        <v>1.82</v>
      </c>
      <c r="GQ57">
        <f>VLOOKUP(A57,Saliva_Sample_Encoding!A:AD, 21)</f>
        <v>310.2544212510133</v>
      </c>
      <c r="GR57">
        <f>VLOOKUP(A57,Saliva_Sample_Encoding!A:AD, 22)</f>
        <v>2.06</v>
      </c>
      <c r="GS57">
        <f>VLOOKUP(A57,Saliva_Sample_Encoding!A:AD, 23)</f>
        <v>309.80281365093902</v>
      </c>
      <c r="GT57">
        <f>VLOOKUP(A57,Saliva_Sample_Encoding!A:AD, 24)</f>
        <v>6.4</v>
      </c>
      <c r="GU57">
        <f>VLOOKUP(A57,Saliva_Sample_Encoding!A:AD, 25)</f>
        <v>210.44914163460291</v>
      </c>
      <c r="GV57">
        <f>VLOOKUP(A57,Saliva_Sample_Encoding!A:AD, 26)</f>
        <v>4.6500000000000004</v>
      </c>
      <c r="GW57">
        <f>VLOOKUP(A57,Saliva_Sample_Encoding!A:AD, 27)</f>
        <v>127.80495082101422</v>
      </c>
      <c r="GX57">
        <f>VLOOKUP(A57,Saliva_Sample_Encoding!A:AD, 28)</f>
        <v>1.1200000000000001</v>
      </c>
      <c r="GY57">
        <f>VLOOKUP(A57,Saliva_Sample_Encoding!A:AD, 29)</f>
        <v>135.48228002227657</v>
      </c>
      <c r="GZ57">
        <f>VLOOKUP(A57,Saliva_Sample_Encoding!A:AD, 30)</f>
        <v>1.1399999999999999</v>
      </c>
    </row>
    <row r="58" spans="1:208" x14ac:dyDescent="0.2">
      <c r="A58">
        <v>162</v>
      </c>
      <c r="B58" s="1">
        <v>43925</v>
      </c>
      <c r="C58" t="s">
        <v>193</v>
      </c>
      <c r="D58" t="s">
        <v>199</v>
      </c>
      <c r="E58" t="s">
        <v>195</v>
      </c>
      <c r="F58" t="s">
        <v>205</v>
      </c>
      <c r="G58">
        <v>2</v>
      </c>
      <c r="H58">
        <v>1</v>
      </c>
      <c r="I58">
        <v>2</v>
      </c>
      <c r="J58">
        <v>1</v>
      </c>
      <c r="K58">
        <v>1</v>
      </c>
      <c r="L58">
        <v>1</v>
      </c>
      <c r="M58">
        <v>1</v>
      </c>
      <c r="N58">
        <v>1</v>
      </c>
      <c r="O58">
        <v>2</v>
      </c>
      <c r="P58">
        <v>1</v>
      </c>
      <c r="Q58">
        <v>1</v>
      </c>
      <c r="R58">
        <v>4</v>
      </c>
      <c r="S58">
        <v>1</v>
      </c>
      <c r="T58">
        <v>1</v>
      </c>
      <c r="U58">
        <v>2</v>
      </c>
      <c r="V58">
        <v>2</v>
      </c>
      <c r="W58">
        <v>2</v>
      </c>
      <c r="X58">
        <v>1</v>
      </c>
      <c r="Y58">
        <v>2</v>
      </c>
      <c r="Z58">
        <v>1</v>
      </c>
      <c r="AA58">
        <v>20</v>
      </c>
      <c r="AB58">
        <v>1</v>
      </c>
      <c r="AC58">
        <v>0</v>
      </c>
      <c r="AD58">
        <v>39</v>
      </c>
      <c r="AE58">
        <v>2</v>
      </c>
      <c r="AF58">
        <v>1</v>
      </c>
      <c r="AG58">
        <v>1</v>
      </c>
      <c r="AH58">
        <v>1</v>
      </c>
      <c r="AI58">
        <v>2</v>
      </c>
      <c r="AJ58">
        <v>1</v>
      </c>
      <c r="AK58">
        <v>1</v>
      </c>
      <c r="AL58">
        <v>1</v>
      </c>
      <c r="AM58">
        <v>1</v>
      </c>
      <c r="AN58">
        <v>1</v>
      </c>
      <c r="AO58">
        <v>2</v>
      </c>
      <c r="AP58">
        <v>4</v>
      </c>
      <c r="AQ58">
        <v>1</v>
      </c>
      <c r="AR58">
        <v>1</v>
      </c>
      <c r="AS58">
        <v>3</v>
      </c>
      <c r="AT58">
        <v>1</v>
      </c>
      <c r="AU58">
        <v>4</v>
      </c>
      <c r="AV58">
        <v>3</v>
      </c>
      <c r="AW58">
        <v>2</v>
      </c>
      <c r="AX58">
        <v>1</v>
      </c>
      <c r="AY58">
        <v>28</v>
      </c>
      <c r="AZ58">
        <v>2</v>
      </c>
      <c r="BA58">
        <v>1</v>
      </c>
      <c r="BB58">
        <v>33</v>
      </c>
      <c r="BC58">
        <v>2</v>
      </c>
      <c r="BD58">
        <v>1</v>
      </c>
      <c r="BE58">
        <v>1</v>
      </c>
      <c r="BF58">
        <v>2</v>
      </c>
      <c r="BG58">
        <v>1</v>
      </c>
      <c r="BH58">
        <v>1</v>
      </c>
      <c r="BI58">
        <v>1</v>
      </c>
      <c r="BJ58">
        <v>1</v>
      </c>
      <c r="BK58">
        <v>2</v>
      </c>
      <c r="BL58">
        <v>1</v>
      </c>
      <c r="BM58">
        <v>1</v>
      </c>
      <c r="BN58">
        <v>4</v>
      </c>
      <c r="BO58">
        <v>2</v>
      </c>
      <c r="BP58">
        <v>2</v>
      </c>
      <c r="BQ58">
        <v>3</v>
      </c>
      <c r="BR58">
        <v>2</v>
      </c>
      <c r="BS58">
        <v>4</v>
      </c>
      <c r="BT58">
        <v>2</v>
      </c>
      <c r="BU58">
        <v>3</v>
      </c>
      <c r="BV58">
        <v>1</v>
      </c>
      <c r="BW58">
        <v>32</v>
      </c>
      <c r="BX58">
        <v>2</v>
      </c>
      <c r="BY58">
        <v>13</v>
      </c>
      <c r="BZ58">
        <v>33</v>
      </c>
      <c r="CA58">
        <v>1</v>
      </c>
      <c r="CB58">
        <v>1</v>
      </c>
      <c r="CC58">
        <v>1</v>
      </c>
      <c r="CD58">
        <v>1</v>
      </c>
      <c r="CE58">
        <v>1</v>
      </c>
      <c r="CF58">
        <v>1</v>
      </c>
      <c r="CG58">
        <v>1</v>
      </c>
      <c r="CH58">
        <v>1</v>
      </c>
      <c r="CI58">
        <v>1</v>
      </c>
      <c r="CJ58">
        <v>1</v>
      </c>
      <c r="CK58">
        <v>1</v>
      </c>
      <c r="CL58">
        <v>4</v>
      </c>
      <c r="CM58">
        <v>1</v>
      </c>
      <c r="CN58">
        <v>1</v>
      </c>
      <c r="CO58">
        <v>2</v>
      </c>
      <c r="CP58">
        <v>1</v>
      </c>
      <c r="CQ58">
        <v>4</v>
      </c>
      <c r="CR58">
        <v>2</v>
      </c>
      <c r="CS58">
        <v>3</v>
      </c>
      <c r="CT58">
        <v>1</v>
      </c>
      <c r="CU58">
        <v>18</v>
      </c>
      <c r="CV58">
        <v>1</v>
      </c>
      <c r="CW58">
        <v>0</v>
      </c>
      <c r="CX58">
        <v>29</v>
      </c>
      <c r="CY58">
        <v>2</v>
      </c>
      <c r="CZ58">
        <v>1</v>
      </c>
      <c r="DA58">
        <v>1</v>
      </c>
      <c r="DB58">
        <v>1</v>
      </c>
      <c r="DC58">
        <v>1</v>
      </c>
      <c r="DD58">
        <v>1</v>
      </c>
      <c r="DE58">
        <v>1</v>
      </c>
      <c r="DF58">
        <v>1</v>
      </c>
      <c r="DG58">
        <v>1</v>
      </c>
      <c r="DH58">
        <v>1</v>
      </c>
      <c r="DI58">
        <v>1</v>
      </c>
      <c r="DJ58">
        <v>2</v>
      </c>
      <c r="DK58">
        <v>1</v>
      </c>
      <c r="DL58">
        <v>1</v>
      </c>
      <c r="DM58">
        <v>1</v>
      </c>
      <c r="DN58">
        <v>2</v>
      </c>
      <c r="DO58">
        <v>3</v>
      </c>
      <c r="DP58">
        <v>1</v>
      </c>
      <c r="DQ58">
        <v>2</v>
      </c>
      <c r="DR58">
        <v>1</v>
      </c>
      <c r="DS58">
        <v>1</v>
      </c>
      <c r="DT58">
        <v>0</v>
      </c>
      <c r="DU58">
        <v>0</v>
      </c>
      <c r="DV58">
        <v>35</v>
      </c>
      <c r="DW58">
        <v>1</v>
      </c>
      <c r="DX58">
        <v>1</v>
      </c>
      <c r="DY58">
        <v>1</v>
      </c>
      <c r="DZ58">
        <v>1</v>
      </c>
      <c r="EA58">
        <v>1</v>
      </c>
      <c r="EB58">
        <v>1</v>
      </c>
      <c r="EC58">
        <v>1</v>
      </c>
      <c r="ED58">
        <v>1</v>
      </c>
      <c r="EE58">
        <v>1</v>
      </c>
      <c r="EF58">
        <v>1</v>
      </c>
      <c r="EG58">
        <v>1</v>
      </c>
      <c r="EH58">
        <v>3</v>
      </c>
      <c r="EI58">
        <v>1</v>
      </c>
      <c r="EJ58">
        <v>1</v>
      </c>
      <c r="EK58">
        <v>1</v>
      </c>
      <c r="EL58">
        <v>2</v>
      </c>
      <c r="EM58">
        <v>3</v>
      </c>
      <c r="EN58">
        <v>1</v>
      </c>
      <c r="EO58">
        <v>3</v>
      </c>
      <c r="EP58">
        <v>1</v>
      </c>
      <c r="EQ58">
        <v>0</v>
      </c>
      <c r="ER58">
        <v>1</v>
      </c>
      <c r="ES58">
        <v>1</v>
      </c>
      <c r="ET58">
        <v>34</v>
      </c>
      <c r="EU58">
        <v>3</v>
      </c>
      <c r="EV58">
        <v>1</v>
      </c>
      <c r="EW58">
        <v>2</v>
      </c>
      <c r="EX58">
        <v>3</v>
      </c>
      <c r="EY58">
        <v>4</v>
      </c>
      <c r="EZ58">
        <v>5</v>
      </c>
      <c r="FA58">
        <v>4</v>
      </c>
      <c r="FB58">
        <v>5</v>
      </c>
      <c r="FC58">
        <v>4</v>
      </c>
      <c r="FD58">
        <v>3</v>
      </c>
      <c r="FE58">
        <v>4</v>
      </c>
      <c r="FF58">
        <v>3</v>
      </c>
      <c r="FG58">
        <v>3</v>
      </c>
      <c r="FH58">
        <v>2</v>
      </c>
      <c r="FI58">
        <v>1</v>
      </c>
      <c r="FJ58">
        <v>1</v>
      </c>
      <c r="FK58">
        <v>5</v>
      </c>
      <c r="FL58">
        <v>4</v>
      </c>
      <c r="FM58">
        <v>1</v>
      </c>
      <c r="FN58">
        <v>2</v>
      </c>
      <c r="FO58">
        <v>4</v>
      </c>
      <c r="FP58">
        <v>2</v>
      </c>
      <c r="FQ58">
        <v>2</v>
      </c>
      <c r="FR58">
        <v>1</v>
      </c>
      <c r="FS58">
        <v>2</v>
      </c>
      <c r="FT58">
        <v>3</v>
      </c>
      <c r="FU58">
        <v>3</v>
      </c>
      <c r="FV58">
        <v>5</v>
      </c>
      <c r="FW58">
        <v>5</v>
      </c>
      <c r="FX58">
        <v>4</v>
      </c>
      <c r="FY58">
        <v>5</v>
      </c>
      <c r="FZ58">
        <v>4</v>
      </c>
      <c r="GA58">
        <v>4</v>
      </c>
      <c r="GB58">
        <v>4</v>
      </c>
      <c r="GC58">
        <v>1</v>
      </c>
      <c r="GD58">
        <v>5</v>
      </c>
      <c r="GE58">
        <v>5</v>
      </c>
      <c r="GF58">
        <v>0</v>
      </c>
      <c r="GG58">
        <v>21</v>
      </c>
      <c r="GH58" t="s">
        <v>197</v>
      </c>
      <c r="GI58">
        <v>0</v>
      </c>
      <c r="GJ58" s="2">
        <v>0.29166666666666669</v>
      </c>
      <c r="GK58">
        <v>76</v>
      </c>
      <c r="GL58">
        <v>80</v>
      </c>
      <c r="GM58">
        <f>VLOOKUP(A58,Saliva_Sample_Encoding!A:AD, 17)</f>
        <v>65.483102010766999</v>
      </c>
      <c r="GN58">
        <f>VLOOKUP(A58,Saliva_Sample_Encoding!A:AD, 18)</f>
        <v>3.36</v>
      </c>
      <c r="GO58">
        <f>VLOOKUP(A58,Saliva_Sample_Encoding!A:AD, 19)</f>
        <v>83.999013613811471</v>
      </c>
      <c r="GP58">
        <f>VLOOKUP(A58,Saliva_Sample_Encoding!A:AD, 20)</f>
        <v>4.7300000000000004</v>
      </c>
      <c r="GQ58">
        <f>VLOOKUP(A58,Saliva_Sample_Encoding!A:AD, 21)</f>
        <v>99.805279616410402</v>
      </c>
      <c r="GR58">
        <f>VLOOKUP(A58,Saliva_Sample_Encoding!A:AD, 22)</f>
        <v>5.12</v>
      </c>
      <c r="GS58">
        <f>VLOOKUP(A58,Saliva_Sample_Encoding!A:AD, 23)</f>
        <v>132.77263442183101</v>
      </c>
      <c r="GT58">
        <f>VLOOKUP(A58,Saliva_Sample_Encoding!A:AD, 24)</f>
        <v>6.8</v>
      </c>
      <c r="GU58">
        <f>VLOOKUP(A58,Saliva_Sample_Encoding!A:AD, 25)</f>
        <v>89.418304814702552</v>
      </c>
      <c r="GV58">
        <f>VLOOKUP(A58,Saliva_Sample_Encoding!A:AD, 26)</f>
        <v>6.28</v>
      </c>
      <c r="GW58">
        <f>VLOOKUP(A58,Saliva_Sample_Encoding!A:AD, 27)</f>
        <v>55.096127209059134</v>
      </c>
      <c r="GX58">
        <f>VLOOKUP(A58,Saliva_Sample_Encoding!A:AD, 28)</f>
        <v>2.0099999999999998</v>
      </c>
      <c r="GY58">
        <f>VLOOKUP(A58,Saliva_Sample_Encoding!A:AD, 29)</f>
        <v>38.838253606385955</v>
      </c>
      <c r="GZ58">
        <f>VLOOKUP(A58,Saliva_Sample_Encoding!A:AD, 30)</f>
        <v>1.6</v>
      </c>
    </row>
    <row r="59" spans="1:208" x14ac:dyDescent="0.2">
      <c r="A59">
        <v>163</v>
      </c>
      <c r="B59" s="1">
        <v>43925</v>
      </c>
      <c r="C59" t="s">
        <v>193</v>
      </c>
      <c r="D59" t="s">
        <v>199</v>
      </c>
      <c r="E59" t="s">
        <v>201</v>
      </c>
      <c r="F59" t="s">
        <v>200</v>
      </c>
      <c r="G59">
        <v>4</v>
      </c>
      <c r="H59">
        <v>1</v>
      </c>
      <c r="I59">
        <v>3</v>
      </c>
      <c r="J59">
        <v>1</v>
      </c>
      <c r="K59">
        <v>2</v>
      </c>
      <c r="L59">
        <v>1</v>
      </c>
      <c r="M59">
        <v>1</v>
      </c>
      <c r="N59">
        <v>1</v>
      </c>
      <c r="O59">
        <v>2</v>
      </c>
      <c r="P59">
        <v>1</v>
      </c>
      <c r="Q59">
        <v>1</v>
      </c>
      <c r="R59">
        <v>4</v>
      </c>
      <c r="S59">
        <v>1</v>
      </c>
      <c r="T59">
        <v>3</v>
      </c>
      <c r="U59">
        <v>3</v>
      </c>
      <c r="V59">
        <v>2</v>
      </c>
      <c r="W59">
        <v>4</v>
      </c>
      <c r="X59">
        <v>1</v>
      </c>
      <c r="Y59">
        <v>4</v>
      </c>
      <c r="Z59">
        <v>1</v>
      </c>
      <c r="AA59">
        <v>60</v>
      </c>
      <c r="AB59">
        <v>14</v>
      </c>
      <c r="AC59">
        <v>14</v>
      </c>
      <c r="AD59">
        <v>56</v>
      </c>
      <c r="AE59">
        <v>3</v>
      </c>
      <c r="AF59">
        <v>2</v>
      </c>
      <c r="AG59">
        <v>1</v>
      </c>
      <c r="AH59">
        <v>3</v>
      </c>
      <c r="AI59">
        <v>2</v>
      </c>
      <c r="AJ59">
        <v>1</v>
      </c>
      <c r="AK59">
        <v>3</v>
      </c>
      <c r="AL59">
        <v>3</v>
      </c>
      <c r="AM59">
        <v>1</v>
      </c>
      <c r="AN59">
        <v>1</v>
      </c>
      <c r="AO59">
        <v>2</v>
      </c>
      <c r="AP59">
        <v>3</v>
      </c>
      <c r="AQ59">
        <v>4</v>
      </c>
      <c r="AR59">
        <v>2</v>
      </c>
      <c r="AS59">
        <v>5</v>
      </c>
      <c r="AT59">
        <v>2</v>
      </c>
      <c r="AU59">
        <v>3</v>
      </c>
      <c r="AV59">
        <v>4</v>
      </c>
      <c r="AW59">
        <v>4</v>
      </c>
      <c r="AX59">
        <v>3</v>
      </c>
      <c r="AY59">
        <v>72</v>
      </c>
      <c r="AZ59">
        <v>61</v>
      </c>
      <c r="BA59">
        <v>51</v>
      </c>
      <c r="BB59">
        <v>18</v>
      </c>
      <c r="BC59">
        <v>3</v>
      </c>
      <c r="BD59">
        <v>2</v>
      </c>
      <c r="BE59">
        <v>1</v>
      </c>
      <c r="BF59">
        <v>3</v>
      </c>
      <c r="BG59">
        <v>2</v>
      </c>
      <c r="BH59">
        <v>3</v>
      </c>
      <c r="BI59">
        <v>3</v>
      </c>
      <c r="BJ59">
        <v>2</v>
      </c>
      <c r="BK59">
        <v>1</v>
      </c>
      <c r="BL59">
        <v>1</v>
      </c>
      <c r="BM59">
        <v>2</v>
      </c>
      <c r="BN59">
        <v>4</v>
      </c>
      <c r="BO59">
        <v>2</v>
      </c>
      <c r="BP59">
        <v>1</v>
      </c>
      <c r="BQ59">
        <v>3</v>
      </c>
      <c r="BR59">
        <v>1</v>
      </c>
      <c r="BS59">
        <v>4</v>
      </c>
      <c r="BT59">
        <v>2</v>
      </c>
      <c r="BU59">
        <v>3</v>
      </c>
      <c r="BV59">
        <v>3</v>
      </c>
      <c r="BW59">
        <v>51</v>
      </c>
      <c r="BX59">
        <v>40</v>
      </c>
      <c r="BY59">
        <v>30</v>
      </c>
      <c r="BZ59">
        <v>28</v>
      </c>
      <c r="CA59">
        <v>3</v>
      </c>
      <c r="CB59">
        <v>1</v>
      </c>
      <c r="CC59">
        <v>2</v>
      </c>
      <c r="CD59">
        <v>2</v>
      </c>
      <c r="CE59">
        <v>2</v>
      </c>
      <c r="CF59">
        <v>1</v>
      </c>
      <c r="CG59">
        <v>2</v>
      </c>
      <c r="CH59">
        <v>1</v>
      </c>
      <c r="CI59">
        <v>2</v>
      </c>
      <c r="CJ59">
        <v>1</v>
      </c>
      <c r="CK59">
        <v>1</v>
      </c>
      <c r="CL59">
        <v>4</v>
      </c>
      <c r="CM59">
        <v>1</v>
      </c>
      <c r="CN59">
        <v>1</v>
      </c>
      <c r="CO59">
        <v>1</v>
      </c>
      <c r="CP59">
        <v>3</v>
      </c>
      <c r="CQ59">
        <v>4</v>
      </c>
      <c r="CR59">
        <v>1</v>
      </c>
      <c r="CS59">
        <v>4</v>
      </c>
      <c r="CT59">
        <v>1</v>
      </c>
      <c r="CU59">
        <v>19</v>
      </c>
      <c r="CV59">
        <v>17</v>
      </c>
      <c r="CW59">
        <v>9</v>
      </c>
      <c r="CX59">
        <v>39</v>
      </c>
      <c r="CY59">
        <v>3</v>
      </c>
      <c r="CZ59">
        <v>1</v>
      </c>
      <c r="DA59">
        <v>3</v>
      </c>
      <c r="DB59">
        <v>1</v>
      </c>
      <c r="DC59">
        <v>2</v>
      </c>
      <c r="DD59">
        <v>1</v>
      </c>
      <c r="DE59">
        <v>1</v>
      </c>
      <c r="DF59">
        <v>1</v>
      </c>
      <c r="DG59">
        <v>3</v>
      </c>
      <c r="DH59">
        <v>3</v>
      </c>
      <c r="DI59">
        <v>1</v>
      </c>
      <c r="DJ59">
        <v>4</v>
      </c>
      <c r="DK59">
        <v>1</v>
      </c>
      <c r="DL59">
        <v>3</v>
      </c>
      <c r="DM59">
        <v>1</v>
      </c>
      <c r="DN59">
        <v>4</v>
      </c>
      <c r="DO59">
        <v>4</v>
      </c>
      <c r="DP59">
        <v>1</v>
      </c>
      <c r="DQ59">
        <v>4</v>
      </c>
      <c r="DR59">
        <v>1</v>
      </c>
      <c r="DS59">
        <v>3</v>
      </c>
      <c r="DT59">
        <v>2</v>
      </c>
      <c r="DU59">
        <v>2</v>
      </c>
      <c r="DV59">
        <v>65</v>
      </c>
      <c r="DW59">
        <v>3</v>
      </c>
      <c r="DX59">
        <v>1</v>
      </c>
      <c r="DY59">
        <v>3</v>
      </c>
      <c r="DZ59">
        <v>1</v>
      </c>
      <c r="EA59">
        <v>2</v>
      </c>
      <c r="EB59">
        <v>1</v>
      </c>
      <c r="EC59">
        <v>1</v>
      </c>
      <c r="ED59">
        <v>1</v>
      </c>
      <c r="EE59">
        <v>3</v>
      </c>
      <c r="EF59">
        <v>3</v>
      </c>
      <c r="EG59">
        <v>1</v>
      </c>
      <c r="EH59">
        <v>4</v>
      </c>
      <c r="EI59">
        <v>1</v>
      </c>
      <c r="EJ59">
        <v>3</v>
      </c>
      <c r="EK59">
        <v>1</v>
      </c>
      <c r="EL59">
        <v>3</v>
      </c>
      <c r="EM59">
        <v>4</v>
      </c>
      <c r="EN59">
        <v>1</v>
      </c>
      <c r="EO59">
        <v>3</v>
      </c>
      <c r="EP59">
        <v>1</v>
      </c>
      <c r="EQ59">
        <v>8</v>
      </c>
      <c r="ER59">
        <v>8</v>
      </c>
      <c r="ES59">
        <v>8</v>
      </c>
      <c r="ET59">
        <v>83</v>
      </c>
      <c r="EU59">
        <v>3</v>
      </c>
      <c r="EV59">
        <v>1</v>
      </c>
      <c r="EW59">
        <v>2</v>
      </c>
      <c r="EX59">
        <v>3</v>
      </c>
      <c r="EY59">
        <v>4</v>
      </c>
      <c r="EZ59">
        <v>5</v>
      </c>
      <c r="FA59">
        <v>4</v>
      </c>
      <c r="FB59">
        <v>5</v>
      </c>
      <c r="FC59">
        <v>4</v>
      </c>
      <c r="FD59">
        <v>3</v>
      </c>
      <c r="FE59">
        <v>4</v>
      </c>
      <c r="FF59">
        <v>3</v>
      </c>
      <c r="FG59">
        <v>3</v>
      </c>
      <c r="FH59">
        <v>2</v>
      </c>
      <c r="FI59">
        <v>1</v>
      </c>
      <c r="FJ59">
        <v>3</v>
      </c>
      <c r="FK59">
        <v>5</v>
      </c>
      <c r="FL59">
        <v>5</v>
      </c>
      <c r="FM59">
        <v>1</v>
      </c>
      <c r="FN59">
        <v>2</v>
      </c>
      <c r="FO59">
        <v>2</v>
      </c>
      <c r="FP59">
        <v>2</v>
      </c>
      <c r="FQ59">
        <v>2</v>
      </c>
      <c r="FR59">
        <v>1</v>
      </c>
      <c r="FS59">
        <v>4</v>
      </c>
      <c r="FT59">
        <v>4</v>
      </c>
      <c r="FU59">
        <v>3</v>
      </c>
      <c r="FV59">
        <v>5</v>
      </c>
      <c r="FW59">
        <v>5</v>
      </c>
      <c r="FX59">
        <v>4</v>
      </c>
      <c r="FY59">
        <v>5</v>
      </c>
      <c r="FZ59">
        <v>1</v>
      </c>
      <c r="GA59">
        <v>4</v>
      </c>
      <c r="GB59">
        <v>1</v>
      </c>
      <c r="GC59">
        <v>1</v>
      </c>
      <c r="GD59">
        <v>4</v>
      </c>
      <c r="GE59">
        <v>4</v>
      </c>
      <c r="GF59">
        <v>0</v>
      </c>
      <c r="GG59">
        <v>19</v>
      </c>
      <c r="GH59" t="s">
        <v>197</v>
      </c>
      <c r="GI59">
        <v>0</v>
      </c>
      <c r="GJ59" s="2">
        <v>0.34722222222222227</v>
      </c>
      <c r="GK59">
        <v>68</v>
      </c>
      <c r="GL59">
        <v>108</v>
      </c>
      <c r="GM59">
        <f>VLOOKUP(A59,Saliva_Sample_Encoding!A:AD, 17)</f>
        <v>63.225064010395727</v>
      </c>
      <c r="GN59">
        <f>VLOOKUP(A59,Saliva_Sample_Encoding!A:AD, 18)</f>
        <v>3.34</v>
      </c>
      <c r="GO59">
        <f>VLOOKUP(A59,Saliva_Sample_Encoding!A:AD, 19)</f>
        <v>35.225392805791905</v>
      </c>
      <c r="GP59">
        <f>VLOOKUP(A59,Saliva_Sample_Encoding!A:AD, 20)</f>
        <v>2.4300000000000002</v>
      </c>
      <c r="GQ59">
        <f>VLOOKUP(A59,Saliva_Sample_Encoding!A:AD, 21)</f>
        <v>134.6403457208763</v>
      </c>
      <c r="GR59">
        <f>VLOOKUP(A59,Saliva_Sample_Encoding!A:AD, 22)</f>
        <v>2.0499999999999998</v>
      </c>
      <c r="GS59">
        <f>VLOOKUP(A59,Saliva_Sample_Encoding!A:AD, 23)</f>
        <v>130.06298882138549</v>
      </c>
      <c r="GT59">
        <f>VLOOKUP(A59,Saliva_Sample_Encoding!A:AD, 24)</f>
        <v>4.41</v>
      </c>
      <c r="GU59">
        <f>VLOOKUP(A59,Saliva_Sample_Encoding!A:AD, 25)</f>
        <v>166.35315442372737</v>
      </c>
      <c r="GV59">
        <f>VLOOKUP(A59,Saliva_Sample_Encoding!A:AD, 26)</f>
        <v>6.52</v>
      </c>
      <c r="GW59">
        <f>VLOOKUP(A59,Saliva_Sample_Encoding!A:AD, 27)</f>
        <v>153.54658402524677</v>
      </c>
      <c r="GX59">
        <f>VLOOKUP(A59,Saliva_Sample_Encoding!A:AD, 28)</f>
        <v>2.11</v>
      </c>
      <c r="GY59">
        <f>VLOOKUP(A59,Saliva_Sample_Encoding!A:AD, 29)</f>
        <v>128.25655842108847</v>
      </c>
      <c r="GZ59">
        <f>VLOOKUP(A59,Saliva_Sample_Encoding!A:AD, 30)</f>
        <v>2.1</v>
      </c>
    </row>
    <row r="60" spans="1:208" x14ac:dyDescent="0.2">
      <c r="A60">
        <v>165</v>
      </c>
      <c r="B60" s="1">
        <v>43918</v>
      </c>
      <c r="C60" t="s">
        <v>198</v>
      </c>
      <c r="D60" t="s">
        <v>194</v>
      </c>
      <c r="E60" t="s">
        <v>201</v>
      </c>
      <c r="F60" t="s">
        <v>200</v>
      </c>
      <c r="G60">
        <v>3</v>
      </c>
      <c r="H60">
        <v>1</v>
      </c>
      <c r="I60">
        <v>1</v>
      </c>
      <c r="J60">
        <v>1</v>
      </c>
      <c r="K60">
        <v>2</v>
      </c>
      <c r="L60">
        <v>1</v>
      </c>
      <c r="M60">
        <v>1</v>
      </c>
      <c r="N60">
        <v>1</v>
      </c>
      <c r="O60">
        <v>2</v>
      </c>
      <c r="P60">
        <v>1</v>
      </c>
      <c r="Q60">
        <v>1</v>
      </c>
      <c r="R60">
        <v>5</v>
      </c>
      <c r="S60">
        <v>1</v>
      </c>
      <c r="T60">
        <v>2</v>
      </c>
      <c r="U60">
        <v>1</v>
      </c>
      <c r="V60">
        <v>3</v>
      </c>
      <c r="W60">
        <v>4</v>
      </c>
      <c r="X60">
        <v>1</v>
      </c>
      <c r="Y60">
        <v>5</v>
      </c>
      <c r="Z60">
        <v>1</v>
      </c>
      <c r="AA60">
        <v>4</v>
      </c>
      <c r="AB60">
        <v>9</v>
      </c>
      <c r="AC60">
        <v>10</v>
      </c>
      <c r="AD60">
        <v>64</v>
      </c>
      <c r="AE60">
        <v>2</v>
      </c>
      <c r="AF60">
        <v>1</v>
      </c>
      <c r="AG60">
        <v>1</v>
      </c>
      <c r="AH60">
        <v>1</v>
      </c>
      <c r="AI60">
        <v>3</v>
      </c>
      <c r="AJ60">
        <v>1</v>
      </c>
      <c r="AK60">
        <v>1</v>
      </c>
      <c r="AL60">
        <v>1</v>
      </c>
      <c r="AM60">
        <v>1</v>
      </c>
      <c r="AN60">
        <v>1</v>
      </c>
      <c r="AO60">
        <v>1</v>
      </c>
      <c r="AP60">
        <v>4</v>
      </c>
      <c r="AQ60">
        <v>1</v>
      </c>
      <c r="AR60">
        <v>1</v>
      </c>
      <c r="AS60">
        <v>2</v>
      </c>
      <c r="AT60">
        <v>3</v>
      </c>
      <c r="AU60">
        <v>3</v>
      </c>
      <c r="AV60">
        <v>1</v>
      </c>
      <c r="AW60">
        <v>4</v>
      </c>
      <c r="AX60">
        <v>1</v>
      </c>
      <c r="AY60">
        <v>9</v>
      </c>
      <c r="AZ60">
        <v>19</v>
      </c>
      <c r="BA60">
        <v>0</v>
      </c>
      <c r="BB60">
        <v>59</v>
      </c>
      <c r="BC60">
        <v>2</v>
      </c>
      <c r="BD60">
        <v>1</v>
      </c>
      <c r="BE60">
        <v>1</v>
      </c>
      <c r="BF60">
        <v>1</v>
      </c>
      <c r="BG60">
        <v>2</v>
      </c>
      <c r="BH60">
        <v>1</v>
      </c>
      <c r="BI60">
        <v>1</v>
      </c>
      <c r="BJ60">
        <v>1</v>
      </c>
      <c r="BK60">
        <v>2</v>
      </c>
      <c r="BL60">
        <v>1</v>
      </c>
      <c r="BM60">
        <v>1</v>
      </c>
      <c r="BN60">
        <v>4</v>
      </c>
      <c r="BO60">
        <v>1</v>
      </c>
      <c r="BP60">
        <v>1</v>
      </c>
      <c r="BQ60">
        <v>1</v>
      </c>
      <c r="BR60">
        <v>2</v>
      </c>
      <c r="BS60">
        <v>3</v>
      </c>
      <c r="BT60">
        <v>1</v>
      </c>
      <c r="BU60">
        <v>3</v>
      </c>
      <c r="BV60">
        <v>1</v>
      </c>
      <c r="BW60">
        <v>8</v>
      </c>
      <c r="BX60">
        <v>0</v>
      </c>
      <c r="BY60">
        <v>0</v>
      </c>
      <c r="BZ60">
        <v>71</v>
      </c>
      <c r="CA60">
        <v>2</v>
      </c>
      <c r="CB60">
        <v>1</v>
      </c>
      <c r="CC60">
        <v>1</v>
      </c>
      <c r="CD60">
        <v>1</v>
      </c>
      <c r="CE60">
        <v>2</v>
      </c>
      <c r="CF60">
        <v>1</v>
      </c>
      <c r="CG60">
        <v>1</v>
      </c>
      <c r="CH60">
        <v>1</v>
      </c>
      <c r="CI60">
        <v>1</v>
      </c>
      <c r="CJ60">
        <v>1</v>
      </c>
      <c r="CK60">
        <v>1</v>
      </c>
      <c r="CL60">
        <v>3</v>
      </c>
      <c r="CM60">
        <v>1</v>
      </c>
      <c r="CN60">
        <v>1</v>
      </c>
      <c r="CO60">
        <v>1</v>
      </c>
      <c r="CP60">
        <v>2</v>
      </c>
      <c r="CQ60">
        <v>4</v>
      </c>
      <c r="CR60">
        <v>1</v>
      </c>
      <c r="CS60">
        <v>1</v>
      </c>
      <c r="CT60">
        <v>1</v>
      </c>
      <c r="CU60">
        <v>7</v>
      </c>
      <c r="CV60">
        <v>0</v>
      </c>
      <c r="CW60">
        <v>0</v>
      </c>
      <c r="CX60">
        <v>77</v>
      </c>
      <c r="CY60">
        <v>2</v>
      </c>
      <c r="CZ60">
        <v>1</v>
      </c>
      <c r="DA60">
        <v>1</v>
      </c>
      <c r="DB60">
        <v>1</v>
      </c>
      <c r="DC60">
        <v>3</v>
      </c>
      <c r="DD60">
        <v>1</v>
      </c>
      <c r="DE60">
        <v>1</v>
      </c>
      <c r="DF60">
        <v>1</v>
      </c>
      <c r="DG60">
        <v>1</v>
      </c>
      <c r="DH60">
        <v>1</v>
      </c>
      <c r="DI60">
        <v>1</v>
      </c>
      <c r="DJ60">
        <v>3</v>
      </c>
      <c r="DK60">
        <v>1</v>
      </c>
      <c r="DL60">
        <v>3</v>
      </c>
      <c r="DM60">
        <v>1</v>
      </c>
      <c r="DN60">
        <v>2</v>
      </c>
      <c r="DO60">
        <v>4</v>
      </c>
      <c r="DP60">
        <v>1</v>
      </c>
      <c r="DQ60">
        <v>4</v>
      </c>
      <c r="DR60">
        <v>1</v>
      </c>
      <c r="DS60">
        <v>4</v>
      </c>
      <c r="DT60">
        <v>0</v>
      </c>
      <c r="DU60">
        <v>0</v>
      </c>
      <c r="DV60">
        <v>70</v>
      </c>
      <c r="DW60">
        <v>2</v>
      </c>
      <c r="DX60">
        <v>1</v>
      </c>
      <c r="DY60">
        <v>1</v>
      </c>
      <c r="DZ60">
        <v>1</v>
      </c>
      <c r="EA60">
        <v>2</v>
      </c>
      <c r="EB60">
        <v>1</v>
      </c>
      <c r="EC60">
        <v>1</v>
      </c>
      <c r="ED60">
        <v>1</v>
      </c>
      <c r="EE60">
        <v>1</v>
      </c>
      <c r="EF60">
        <v>1</v>
      </c>
      <c r="EG60">
        <v>1</v>
      </c>
      <c r="EH60">
        <v>4</v>
      </c>
      <c r="EI60">
        <v>1</v>
      </c>
      <c r="EJ60">
        <v>1</v>
      </c>
      <c r="EK60">
        <v>1</v>
      </c>
      <c r="EL60">
        <v>1</v>
      </c>
      <c r="EM60">
        <v>4</v>
      </c>
      <c r="EN60">
        <v>1</v>
      </c>
      <c r="EO60">
        <v>3</v>
      </c>
      <c r="EP60">
        <v>1</v>
      </c>
      <c r="EQ60">
        <v>5</v>
      </c>
      <c r="ER60">
        <v>0</v>
      </c>
      <c r="ES60">
        <v>0</v>
      </c>
      <c r="ET60">
        <v>77</v>
      </c>
      <c r="EU60">
        <v>3</v>
      </c>
      <c r="EV60">
        <v>1</v>
      </c>
      <c r="EW60">
        <v>2</v>
      </c>
      <c r="EX60">
        <v>3</v>
      </c>
      <c r="EY60">
        <v>4</v>
      </c>
      <c r="EZ60">
        <v>5</v>
      </c>
      <c r="FA60">
        <v>4</v>
      </c>
      <c r="FC60">
        <v>4</v>
      </c>
      <c r="FD60">
        <v>3</v>
      </c>
      <c r="FE60">
        <v>4</v>
      </c>
      <c r="FF60">
        <v>3</v>
      </c>
      <c r="FG60">
        <v>3</v>
      </c>
      <c r="FH60">
        <v>2</v>
      </c>
      <c r="FI60">
        <v>1</v>
      </c>
      <c r="FJ60">
        <v>3</v>
      </c>
      <c r="FK60">
        <v>5</v>
      </c>
      <c r="FL60">
        <v>5</v>
      </c>
      <c r="FM60">
        <v>1</v>
      </c>
      <c r="FN60">
        <v>2</v>
      </c>
      <c r="FO60">
        <v>3</v>
      </c>
      <c r="FP60">
        <v>2</v>
      </c>
      <c r="FQ60">
        <v>2</v>
      </c>
      <c r="FR60">
        <v>3</v>
      </c>
      <c r="FS60">
        <v>4</v>
      </c>
      <c r="FT60">
        <v>3</v>
      </c>
      <c r="FU60">
        <v>3</v>
      </c>
      <c r="FV60">
        <v>5</v>
      </c>
      <c r="FW60">
        <v>4</v>
      </c>
      <c r="FY60">
        <v>2</v>
      </c>
      <c r="FZ60">
        <v>3</v>
      </c>
      <c r="GA60">
        <v>3</v>
      </c>
      <c r="GC60">
        <v>3</v>
      </c>
      <c r="GD60">
        <v>1</v>
      </c>
      <c r="GE60">
        <v>3</v>
      </c>
      <c r="GF60">
        <v>0</v>
      </c>
      <c r="GG60">
        <v>25</v>
      </c>
      <c r="GH60" t="s">
        <v>197</v>
      </c>
      <c r="GI60">
        <v>0</v>
      </c>
      <c r="GJ60" s="2">
        <v>0.29166666666666669</v>
      </c>
      <c r="GK60">
        <v>84</v>
      </c>
      <c r="GL60">
        <v>96</v>
      </c>
      <c r="GM60">
        <f>VLOOKUP(A60,Saliva_Sample_Encoding!A:AD, 17)</f>
        <v>364.34925822109193</v>
      </c>
      <c r="GN60">
        <f>VLOOKUP(A60,Saliva_Sample_Encoding!A:AD, 18)</f>
        <v>8.49</v>
      </c>
      <c r="GO60">
        <f>VLOOKUP(A60,Saliva_Sample_Encoding!A:AD, 19)</f>
        <v>289.37830993706638</v>
      </c>
      <c r="GP60">
        <f>VLOOKUP(A60,Saliva_Sample_Encoding!A:AD, 20)</f>
        <v>9.08</v>
      </c>
      <c r="GQ60">
        <f>VLOOKUP(A60,Saliva_Sample_Encoding!A:AD, 21)</f>
        <v>115.56031518938956</v>
      </c>
      <c r="GR60">
        <f>VLOOKUP(A60,Saliva_Sample_Encoding!A:AD, 22)</f>
        <v>7.9</v>
      </c>
      <c r="GS60">
        <f>VLOOKUP(A60,Saliva_Sample_Encoding!A:AD, 23)</f>
        <v>201.51426863604294</v>
      </c>
      <c r="GT60">
        <f>VLOOKUP(A60,Saliva_Sample_Encoding!A:AD, 24)</f>
        <v>9.18</v>
      </c>
      <c r="GU60">
        <f>VLOOKUP(A60,Saliva_Sample_Encoding!A:AD, 25)</f>
        <v>214.88488361663352</v>
      </c>
      <c r="GV60">
        <f>VLOOKUP(A60,Saliva_Sample_Encoding!A:AD, 26)</f>
        <v>10.42</v>
      </c>
      <c r="GW60">
        <f>VLOOKUP(A60,Saliva_Sample_Encoding!A:AD, 27)</f>
        <v>281.26043655599358</v>
      </c>
      <c r="GX60">
        <f>VLOOKUP(A60,Saliva_Sample_Encoding!A:AD, 28)</f>
        <v>7.61</v>
      </c>
      <c r="GY60">
        <f>VLOOKUP(A60,Saliva_Sample_Encoding!A:AD, 29)</f>
        <v>193.87391721856264</v>
      </c>
      <c r="GZ60">
        <f>VLOOKUP(A60,Saliva_Sample_Encoding!A:AD, 30)</f>
        <v>8.18</v>
      </c>
    </row>
    <row r="61" spans="1:208" x14ac:dyDescent="0.2">
      <c r="A61">
        <v>166</v>
      </c>
      <c r="B61" s="1">
        <v>43918</v>
      </c>
      <c r="C61" t="s">
        <v>198</v>
      </c>
      <c r="D61" t="s">
        <v>194</v>
      </c>
      <c r="E61" t="s">
        <v>201</v>
      </c>
      <c r="F61" t="s">
        <v>205</v>
      </c>
      <c r="G61">
        <v>3</v>
      </c>
      <c r="H61">
        <v>2</v>
      </c>
      <c r="I61">
        <v>1</v>
      </c>
      <c r="J61">
        <v>1</v>
      </c>
      <c r="K61">
        <v>2</v>
      </c>
      <c r="L61">
        <v>3</v>
      </c>
      <c r="M61">
        <v>1</v>
      </c>
      <c r="N61">
        <v>1</v>
      </c>
      <c r="O61">
        <v>1</v>
      </c>
      <c r="P61">
        <v>3</v>
      </c>
      <c r="Q61">
        <v>1</v>
      </c>
      <c r="R61">
        <v>3</v>
      </c>
      <c r="S61">
        <v>1</v>
      </c>
      <c r="T61">
        <v>2</v>
      </c>
      <c r="U61">
        <v>1</v>
      </c>
      <c r="V61">
        <v>3</v>
      </c>
      <c r="W61">
        <v>4</v>
      </c>
      <c r="X61">
        <v>1</v>
      </c>
      <c r="Y61">
        <v>1</v>
      </c>
      <c r="Z61">
        <v>1</v>
      </c>
      <c r="AA61">
        <v>19</v>
      </c>
      <c r="AB61">
        <v>21</v>
      </c>
      <c r="AC61">
        <v>43</v>
      </c>
      <c r="AD61">
        <v>41</v>
      </c>
      <c r="AE61">
        <v>4</v>
      </c>
      <c r="AF61">
        <v>1</v>
      </c>
      <c r="AG61">
        <v>2</v>
      </c>
      <c r="AH61">
        <v>1</v>
      </c>
      <c r="AI61">
        <v>3</v>
      </c>
      <c r="AJ61">
        <v>1</v>
      </c>
      <c r="AK61">
        <v>1</v>
      </c>
      <c r="AL61">
        <v>1</v>
      </c>
      <c r="AM61">
        <v>2</v>
      </c>
      <c r="AN61">
        <v>1</v>
      </c>
      <c r="AO61">
        <v>1</v>
      </c>
      <c r="AP61">
        <v>4</v>
      </c>
      <c r="AQ61">
        <v>1</v>
      </c>
      <c r="AR61">
        <v>2</v>
      </c>
      <c r="AS61">
        <v>1</v>
      </c>
      <c r="AT61">
        <v>3</v>
      </c>
      <c r="AU61">
        <v>4</v>
      </c>
      <c r="AV61">
        <v>1</v>
      </c>
      <c r="AW61">
        <v>1</v>
      </c>
      <c r="AX61">
        <v>1</v>
      </c>
      <c r="AY61">
        <v>19</v>
      </c>
      <c r="AZ61">
        <v>20</v>
      </c>
      <c r="BA61">
        <v>9</v>
      </c>
      <c r="BB61">
        <v>42</v>
      </c>
      <c r="BC61">
        <v>1</v>
      </c>
      <c r="BD61">
        <v>2</v>
      </c>
      <c r="BE61">
        <v>1</v>
      </c>
      <c r="BF61">
        <v>1</v>
      </c>
      <c r="BG61">
        <v>1</v>
      </c>
      <c r="BH61">
        <v>3</v>
      </c>
      <c r="BI61">
        <v>1</v>
      </c>
      <c r="BJ61">
        <v>1</v>
      </c>
      <c r="BK61">
        <v>1</v>
      </c>
      <c r="BL61">
        <v>1</v>
      </c>
      <c r="BM61">
        <v>1</v>
      </c>
      <c r="BN61">
        <v>3</v>
      </c>
      <c r="BO61">
        <v>2</v>
      </c>
      <c r="BP61">
        <v>1</v>
      </c>
      <c r="BQ61">
        <v>1</v>
      </c>
      <c r="BR61">
        <v>3</v>
      </c>
      <c r="BS61">
        <v>3</v>
      </c>
      <c r="BT61">
        <v>1</v>
      </c>
      <c r="BU61">
        <v>1</v>
      </c>
      <c r="BV61">
        <v>1</v>
      </c>
      <c r="BW61">
        <v>21</v>
      </c>
      <c r="BX61">
        <v>39</v>
      </c>
      <c r="BY61">
        <v>19</v>
      </c>
      <c r="BZ61">
        <v>44</v>
      </c>
      <c r="CA61">
        <v>1</v>
      </c>
      <c r="CB61">
        <v>2</v>
      </c>
      <c r="CC61">
        <v>1</v>
      </c>
      <c r="CD61">
        <v>1</v>
      </c>
      <c r="CE61">
        <v>1</v>
      </c>
      <c r="CF61">
        <v>3</v>
      </c>
      <c r="CG61">
        <v>1</v>
      </c>
      <c r="CH61">
        <v>1</v>
      </c>
      <c r="CI61">
        <v>1</v>
      </c>
      <c r="CJ61">
        <v>1</v>
      </c>
      <c r="CK61">
        <v>1</v>
      </c>
      <c r="CL61">
        <v>3</v>
      </c>
      <c r="CM61">
        <v>1</v>
      </c>
      <c r="CN61">
        <v>2</v>
      </c>
      <c r="CO61">
        <v>1</v>
      </c>
      <c r="CP61">
        <v>1</v>
      </c>
      <c r="CQ61">
        <v>3</v>
      </c>
      <c r="CR61">
        <v>1</v>
      </c>
      <c r="CS61">
        <v>1</v>
      </c>
      <c r="CT61">
        <v>1</v>
      </c>
      <c r="CY61">
        <v>2</v>
      </c>
      <c r="CZ61">
        <v>1</v>
      </c>
      <c r="DA61">
        <v>1</v>
      </c>
      <c r="DB61">
        <v>1</v>
      </c>
      <c r="DC61">
        <v>2</v>
      </c>
      <c r="DD61">
        <v>1</v>
      </c>
      <c r="DE61">
        <v>1</v>
      </c>
      <c r="DF61">
        <v>1</v>
      </c>
      <c r="DG61">
        <v>1</v>
      </c>
      <c r="DH61">
        <v>1</v>
      </c>
      <c r="DI61">
        <v>1</v>
      </c>
      <c r="DJ61">
        <v>3</v>
      </c>
      <c r="DK61">
        <v>1</v>
      </c>
      <c r="DL61">
        <v>1</v>
      </c>
      <c r="DM61">
        <v>1</v>
      </c>
      <c r="DN61">
        <v>2</v>
      </c>
      <c r="DO61">
        <v>3</v>
      </c>
      <c r="DP61">
        <v>1</v>
      </c>
      <c r="DQ61">
        <v>1</v>
      </c>
      <c r="DR61">
        <v>1</v>
      </c>
      <c r="DS61">
        <v>46</v>
      </c>
      <c r="DT61">
        <v>37</v>
      </c>
      <c r="DU61">
        <v>9</v>
      </c>
      <c r="DV61">
        <v>40</v>
      </c>
      <c r="DW61">
        <v>1</v>
      </c>
      <c r="DX61">
        <v>1</v>
      </c>
      <c r="DY61">
        <v>1</v>
      </c>
      <c r="DZ61">
        <v>1</v>
      </c>
      <c r="EA61">
        <v>3</v>
      </c>
      <c r="EB61">
        <v>1</v>
      </c>
      <c r="EC61">
        <v>1</v>
      </c>
      <c r="ED61">
        <v>1</v>
      </c>
      <c r="EE61">
        <v>2</v>
      </c>
      <c r="EF61">
        <v>1</v>
      </c>
      <c r="EG61">
        <v>1</v>
      </c>
      <c r="EH61">
        <v>3</v>
      </c>
      <c r="EI61">
        <v>1</v>
      </c>
      <c r="EJ61">
        <v>1</v>
      </c>
      <c r="EK61">
        <v>1</v>
      </c>
      <c r="EL61">
        <v>2</v>
      </c>
      <c r="EM61">
        <v>3</v>
      </c>
      <c r="EN61">
        <v>1</v>
      </c>
      <c r="EO61">
        <v>1</v>
      </c>
      <c r="EP61">
        <v>1</v>
      </c>
      <c r="EQ61">
        <v>25</v>
      </c>
      <c r="ER61">
        <v>25</v>
      </c>
      <c r="ES61">
        <v>15</v>
      </c>
      <c r="ET61">
        <v>45</v>
      </c>
      <c r="EU61">
        <v>3</v>
      </c>
      <c r="EV61">
        <v>1</v>
      </c>
      <c r="EY61">
        <v>4</v>
      </c>
      <c r="EZ61">
        <v>5</v>
      </c>
      <c r="FN61">
        <v>2</v>
      </c>
      <c r="FQ61">
        <v>2</v>
      </c>
      <c r="FT61">
        <v>3</v>
      </c>
      <c r="FV61">
        <v>5</v>
      </c>
      <c r="FZ61">
        <v>5</v>
      </c>
      <c r="GC61">
        <v>1</v>
      </c>
      <c r="GF61">
        <v>1</v>
      </c>
      <c r="GG61">
        <v>29</v>
      </c>
      <c r="GH61" t="s">
        <v>197</v>
      </c>
      <c r="GI61">
        <v>0</v>
      </c>
      <c r="GJ61" s="2">
        <v>0.375</v>
      </c>
      <c r="GK61">
        <v>101</v>
      </c>
      <c r="GL61">
        <v>105</v>
      </c>
      <c r="GM61" t="str">
        <f>VLOOKUP(A61,Saliva_Sample_Encoding!A:AD, 17)</f>
        <v>NA</v>
      </c>
      <c r="GN61">
        <f>VLOOKUP(A61,Saliva_Sample_Encoding!A:AD, 18)</f>
        <v>3.35</v>
      </c>
      <c r="GO61">
        <f>VLOOKUP(A61,Saliva_Sample_Encoding!A:AD, 19)</f>
        <v>15.758224798553121</v>
      </c>
      <c r="GP61">
        <f>VLOOKUP(A61,Saliva_Sample_Encoding!A:AD, 20)</f>
        <v>2.65</v>
      </c>
      <c r="GQ61">
        <f>VLOOKUP(A61,Saliva_Sample_Encoding!A:AD, 21)</f>
        <v>18.145834616515717</v>
      </c>
      <c r="GR61">
        <f>VLOOKUP(A61,Saliva_Sample_Encoding!A:AD, 22)</f>
        <v>1.4</v>
      </c>
      <c r="GS61">
        <f>VLOOKUP(A61,Saliva_Sample_Encoding!A:AD, 23)</f>
        <v>27.999671204603818</v>
      </c>
      <c r="GT61">
        <f>VLOOKUP(A61,Saliva_Sample_Encoding!A:AD, 24)</f>
        <v>1.53</v>
      </c>
      <c r="GU61">
        <f>VLOOKUP(A61,Saliva_Sample_Encoding!A:AD, 25)</f>
        <v>27.096456004455316</v>
      </c>
      <c r="GV61">
        <f>VLOOKUP(A61,Saliva_Sample_Encoding!A:AD, 26)</f>
        <v>1.1299999999999999</v>
      </c>
      <c r="GW61">
        <f>VLOOKUP(A61,Saliva_Sample_Encoding!A:AD, 27)</f>
        <v>16.709481202747448</v>
      </c>
      <c r="GX61">
        <f>VLOOKUP(A61,Saliva_Sample_Encoding!A:AD, 28)</f>
        <v>0.87</v>
      </c>
      <c r="GY61">
        <f>VLOOKUP(A61,Saliva_Sample_Encoding!A:AD, 29)</f>
        <v>26.644848404381062</v>
      </c>
      <c r="GZ61">
        <f>VLOOKUP(A61,Saliva_Sample_Encoding!A:AD, 30)</f>
        <v>1</v>
      </c>
    </row>
    <row r="62" spans="1:208" x14ac:dyDescent="0.2">
      <c r="A62">
        <v>168</v>
      </c>
      <c r="B62" s="1">
        <v>43925</v>
      </c>
      <c r="C62" t="s">
        <v>193</v>
      </c>
      <c r="D62" t="s">
        <v>199</v>
      </c>
      <c r="E62" t="s">
        <v>218</v>
      </c>
      <c r="F62" t="s">
        <v>200</v>
      </c>
      <c r="G62">
        <v>3</v>
      </c>
      <c r="H62">
        <v>2</v>
      </c>
      <c r="I62">
        <v>3</v>
      </c>
      <c r="J62">
        <v>1</v>
      </c>
      <c r="K62">
        <v>3</v>
      </c>
      <c r="L62">
        <v>1</v>
      </c>
      <c r="M62">
        <v>1</v>
      </c>
      <c r="N62">
        <v>1</v>
      </c>
      <c r="O62">
        <v>2</v>
      </c>
      <c r="P62">
        <v>3</v>
      </c>
      <c r="Q62">
        <v>2</v>
      </c>
      <c r="R62">
        <v>3</v>
      </c>
      <c r="S62">
        <v>1</v>
      </c>
      <c r="T62">
        <v>2</v>
      </c>
      <c r="U62">
        <v>2</v>
      </c>
      <c r="V62">
        <v>4</v>
      </c>
      <c r="W62">
        <v>3</v>
      </c>
      <c r="X62">
        <v>1</v>
      </c>
      <c r="Y62">
        <v>4</v>
      </c>
      <c r="Z62">
        <v>1</v>
      </c>
      <c r="AA62">
        <v>31</v>
      </c>
      <c r="AB62">
        <v>31</v>
      </c>
      <c r="AC62">
        <v>4</v>
      </c>
      <c r="AD62">
        <v>48</v>
      </c>
      <c r="AE62">
        <v>3</v>
      </c>
      <c r="AF62">
        <v>1</v>
      </c>
      <c r="AG62">
        <v>4</v>
      </c>
      <c r="AH62">
        <v>1</v>
      </c>
      <c r="AI62">
        <v>4</v>
      </c>
      <c r="AJ62">
        <v>1</v>
      </c>
      <c r="AK62">
        <v>1</v>
      </c>
      <c r="AL62">
        <v>1</v>
      </c>
      <c r="AM62">
        <v>3</v>
      </c>
      <c r="AN62">
        <v>2</v>
      </c>
      <c r="AO62">
        <v>1</v>
      </c>
      <c r="AP62">
        <v>4</v>
      </c>
      <c r="AQ62">
        <v>1</v>
      </c>
      <c r="AR62">
        <v>2</v>
      </c>
      <c r="AS62">
        <v>2</v>
      </c>
      <c r="AT62">
        <v>5</v>
      </c>
      <c r="AU62">
        <v>3</v>
      </c>
      <c r="AV62">
        <v>1</v>
      </c>
      <c r="AW62">
        <v>4</v>
      </c>
      <c r="AX62">
        <v>1</v>
      </c>
      <c r="AY62">
        <v>21</v>
      </c>
      <c r="AZ62">
        <v>8</v>
      </c>
      <c r="BA62">
        <v>3</v>
      </c>
      <c r="BB62">
        <v>54</v>
      </c>
      <c r="BC62">
        <v>3</v>
      </c>
      <c r="BD62">
        <v>1</v>
      </c>
      <c r="BE62">
        <v>4</v>
      </c>
      <c r="BF62">
        <v>1</v>
      </c>
      <c r="BG62">
        <v>4</v>
      </c>
      <c r="BH62">
        <v>1</v>
      </c>
      <c r="BI62">
        <v>1</v>
      </c>
      <c r="BJ62">
        <v>1</v>
      </c>
      <c r="BK62">
        <v>3</v>
      </c>
      <c r="BL62">
        <v>3</v>
      </c>
      <c r="BM62">
        <v>1</v>
      </c>
      <c r="BN62">
        <v>4</v>
      </c>
      <c r="BO62">
        <v>1</v>
      </c>
      <c r="BP62">
        <v>1</v>
      </c>
      <c r="BQ62">
        <v>2</v>
      </c>
      <c r="BR62">
        <v>5</v>
      </c>
      <c r="BS62">
        <v>4</v>
      </c>
      <c r="BT62">
        <v>1</v>
      </c>
      <c r="BU62">
        <v>3</v>
      </c>
      <c r="BV62">
        <v>2</v>
      </c>
      <c r="BW62">
        <v>6</v>
      </c>
      <c r="BX62">
        <v>6</v>
      </c>
      <c r="BY62">
        <v>1</v>
      </c>
      <c r="BZ62">
        <v>55</v>
      </c>
      <c r="CA62">
        <v>2</v>
      </c>
      <c r="CB62">
        <v>1</v>
      </c>
      <c r="CC62">
        <v>3</v>
      </c>
      <c r="CD62">
        <v>1</v>
      </c>
      <c r="CE62">
        <v>3</v>
      </c>
      <c r="CF62">
        <v>1</v>
      </c>
      <c r="CG62">
        <v>1</v>
      </c>
      <c r="CH62">
        <v>1</v>
      </c>
      <c r="CI62">
        <v>2</v>
      </c>
      <c r="CJ62">
        <v>3</v>
      </c>
      <c r="CK62">
        <v>1</v>
      </c>
      <c r="CL62">
        <v>4</v>
      </c>
      <c r="CM62">
        <v>1</v>
      </c>
      <c r="CN62">
        <v>2</v>
      </c>
      <c r="CO62">
        <v>1</v>
      </c>
      <c r="CP62">
        <v>5</v>
      </c>
      <c r="CQ62">
        <v>4</v>
      </c>
      <c r="CR62">
        <v>1</v>
      </c>
      <c r="CS62">
        <v>4</v>
      </c>
      <c r="CT62">
        <v>1</v>
      </c>
      <c r="CU62">
        <v>2</v>
      </c>
      <c r="CV62">
        <v>1</v>
      </c>
      <c r="CW62">
        <v>1</v>
      </c>
      <c r="CX62">
        <v>67</v>
      </c>
      <c r="CY62">
        <v>2</v>
      </c>
      <c r="CZ62">
        <v>1</v>
      </c>
      <c r="DA62">
        <v>3</v>
      </c>
      <c r="DB62">
        <v>1</v>
      </c>
      <c r="DC62">
        <v>5</v>
      </c>
      <c r="DD62">
        <v>1</v>
      </c>
      <c r="DE62">
        <v>1</v>
      </c>
      <c r="DF62">
        <v>1</v>
      </c>
      <c r="DG62">
        <v>2</v>
      </c>
      <c r="DH62">
        <v>3</v>
      </c>
      <c r="DI62">
        <v>1</v>
      </c>
      <c r="DJ62">
        <v>4</v>
      </c>
      <c r="DK62">
        <v>1</v>
      </c>
      <c r="DL62">
        <v>3</v>
      </c>
      <c r="DM62">
        <v>1</v>
      </c>
      <c r="DN62">
        <v>5</v>
      </c>
      <c r="DO62">
        <v>5</v>
      </c>
      <c r="DP62">
        <v>1</v>
      </c>
      <c r="DQ62">
        <v>5</v>
      </c>
      <c r="DR62">
        <v>1</v>
      </c>
      <c r="DS62">
        <v>0</v>
      </c>
      <c r="DT62">
        <v>0</v>
      </c>
      <c r="DU62">
        <v>0</v>
      </c>
      <c r="DV62">
        <v>67</v>
      </c>
      <c r="DW62">
        <v>3</v>
      </c>
      <c r="DX62">
        <v>1</v>
      </c>
      <c r="DY62">
        <v>3</v>
      </c>
      <c r="DZ62">
        <v>1</v>
      </c>
      <c r="EA62">
        <v>4</v>
      </c>
      <c r="EB62">
        <v>1</v>
      </c>
      <c r="EC62">
        <v>1</v>
      </c>
      <c r="ED62">
        <v>1</v>
      </c>
      <c r="EE62">
        <v>3</v>
      </c>
      <c r="EF62">
        <v>4</v>
      </c>
      <c r="EG62">
        <v>1</v>
      </c>
      <c r="EH62">
        <v>4</v>
      </c>
      <c r="EI62">
        <v>1</v>
      </c>
      <c r="EJ62">
        <v>2</v>
      </c>
      <c r="EK62">
        <v>1</v>
      </c>
      <c r="EL62">
        <v>5</v>
      </c>
      <c r="EM62">
        <v>5</v>
      </c>
      <c r="EN62">
        <v>1</v>
      </c>
      <c r="EO62">
        <v>4</v>
      </c>
      <c r="EP62">
        <v>1</v>
      </c>
      <c r="EQ62">
        <v>0</v>
      </c>
      <c r="ER62">
        <v>0</v>
      </c>
      <c r="ES62">
        <v>0</v>
      </c>
      <c r="ET62">
        <v>73</v>
      </c>
      <c r="EU62">
        <v>3</v>
      </c>
      <c r="EV62">
        <v>1</v>
      </c>
      <c r="EW62">
        <v>2</v>
      </c>
      <c r="EX62">
        <v>3</v>
      </c>
      <c r="EY62">
        <v>4</v>
      </c>
      <c r="EZ62">
        <v>5</v>
      </c>
      <c r="FA62">
        <v>4</v>
      </c>
      <c r="FB62">
        <v>3</v>
      </c>
      <c r="FC62">
        <v>4</v>
      </c>
      <c r="FD62">
        <v>3</v>
      </c>
      <c r="FE62">
        <v>4</v>
      </c>
      <c r="FF62">
        <v>3</v>
      </c>
      <c r="FG62">
        <v>3</v>
      </c>
      <c r="FH62">
        <v>2</v>
      </c>
      <c r="FI62">
        <v>1</v>
      </c>
      <c r="FJ62">
        <v>1</v>
      </c>
      <c r="FK62">
        <v>5</v>
      </c>
      <c r="FL62">
        <v>5</v>
      </c>
      <c r="FM62">
        <v>1</v>
      </c>
      <c r="FN62">
        <v>2</v>
      </c>
      <c r="FO62">
        <v>4</v>
      </c>
      <c r="FP62">
        <v>2</v>
      </c>
      <c r="FQ62">
        <v>2</v>
      </c>
      <c r="FR62">
        <v>3</v>
      </c>
      <c r="FS62">
        <v>4</v>
      </c>
      <c r="FT62">
        <v>5</v>
      </c>
      <c r="FU62">
        <v>5</v>
      </c>
      <c r="FV62">
        <v>5</v>
      </c>
      <c r="FW62">
        <v>2</v>
      </c>
      <c r="FX62">
        <v>1</v>
      </c>
      <c r="FY62">
        <v>4</v>
      </c>
      <c r="FZ62">
        <v>5</v>
      </c>
      <c r="GA62">
        <v>4</v>
      </c>
      <c r="GB62">
        <v>1</v>
      </c>
      <c r="GC62">
        <v>5</v>
      </c>
      <c r="GD62">
        <v>2</v>
      </c>
      <c r="GE62">
        <v>5</v>
      </c>
      <c r="GF62">
        <v>0</v>
      </c>
      <c r="GG62">
        <v>36</v>
      </c>
      <c r="GH62" t="s">
        <v>209</v>
      </c>
      <c r="GI62">
        <v>1</v>
      </c>
      <c r="GJ62" s="2">
        <v>0.29166666666666669</v>
      </c>
      <c r="GK62">
        <v>82</v>
      </c>
      <c r="GL62">
        <v>84</v>
      </c>
      <c r="GM62">
        <f>VLOOKUP(A62,Saliva_Sample_Encoding!A:AD, 17)</f>
        <v>58.708988009653183</v>
      </c>
      <c r="GN62">
        <f>VLOOKUP(A62,Saliva_Sample_Encoding!A:AD, 18)</f>
        <v>3.69</v>
      </c>
      <c r="GO62">
        <f>VLOOKUP(A62,Saliva_Sample_Encoding!A:AD, 19)</f>
        <v>39.838253606385997</v>
      </c>
      <c r="GP62">
        <f>VLOOKUP(A62,Saliva_Sample_Encoding!A:AD, 20)</f>
        <v>3.94</v>
      </c>
      <c r="GQ62">
        <f>VLOOKUP(A62,Saliva_Sample_Encoding!A:AD, 21)</f>
        <v>79.031330012994658</v>
      </c>
      <c r="GR62">
        <f>VLOOKUP(A62,Saliva_Sample_Encoding!A:AD, 22)</f>
        <v>2.4500000000000002</v>
      </c>
      <c r="GS62">
        <f>VLOOKUP(A62,Saliva_Sample_Encoding!A:AD, 23)</f>
        <v>50.580051208316583</v>
      </c>
      <c r="GT62">
        <f>VLOOKUP(A62,Saliva_Sample_Encoding!A:AD, 24)</f>
        <v>3.65</v>
      </c>
      <c r="GU62">
        <f>VLOOKUP(A62,Saliva_Sample_Encoding!A:AD, 25)</f>
        <v>52.838089208687855</v>
      </c>
      <c r="GV62">
        <f>VLOOKUP(A62,Saliva_Sample_Encoding!A:AD, 26)</f>
        <v>3.68</v>
      </c>
      <c r="GW62">
        <f>VLOOKUP(A62,Saliva_Sample_Encoding!A:AD, 27)</f>
        <v>29.806101604900842</v>
      </c>
      <c r="GX62">
        <f>VLOOKUP(A62,Saliva_Sample_Encoding!A:AD, 28)</f>
        <v>2.29</v>
      </c>
      <c r="GY62">
        <f>VLOOKUP(A62,Saliva_Sample_Encoding!A:AD, 29)</f>
        <v>32.967354805420634</v>
      </c>
      <c r="GZ62">
        <f>VLOOKUP(A62,Saliva_Sample_Encoding!A:AD, 30)</f>
        <v>2.0099999999999998</v>
      </c>
    </row>
    <row r="63" spans="1:208" x14ac:dyDescent="0.2">
      <c r="A63">
        <v>169</v>
      </c>
      <c r="B63" s="1">
        <v>43924</v>
      </c>
      <c r="C63" t="s">
        <v>198</v>
      </c>
      <c r="D63" t="s">
        <v>194</v>
      </c>
      <c r="E63" t="s">
        <v>201</v>
      </c>
      <c r="F63" t="s">
        <v>203</v>
      </c>
      <c r="G63">
        <v>3</v>
      </c>
      <c r="H63">
        <v>1</v>
      </c>
      <c r="I63">
        <v>2</v>
      </c>
      <c r="J63">
        <v>1</v>
      </c>
      <c r="K63">
        <v>3</v>
      </c>
      <c r="L63">
        <v>1</v>
      </c>
      <c r="M63">
        <v>1</v>
      </c>
      <c r="N63">
        <v>1</v>
      </c>
      <c r="O63">
        <v>1</v>
      </c>
      <c r="P63">
        <v>2</v>
      </c>
      <c r="Q63">
        <v>1</v>
      </c>
      <c r="R63">
        <v>4</v>
      </c>
      <c r="S63">
        <v>1</v>
      </c>
      <c r="T63">
        <v>3</v>
      </c>
      <c r="U63">
        <v>1</v>
      </c>
      <c r="V63">
        <v>2</v>
      </c>
      <c r="W63">
        <v>3</v>
      </c>
      <c r="X63">
        <v>1</v>
      </c>
      <c r="Y63">
        <v>3</v>
      </c>
      <c r="Z63">
        <v>1</v>
      </c>
      <c r="AA63">
        <v>17</v>
      </c>
      <c r="AB63">
        <v>2</v>
      </c>
      <c r="AC63">
        <v>2</v>
      </c>
      <c r="AD63">
        <v>74</v>
      </c>
      <c r="AE63">
        <v>2</v>
      </c>
      <c r="AF63">
        <v>1</v>
      </c>
      <c r="AG63">
        <v>1</v>
      </c>
      <c r="AH63">
        <v>1</v>
      </c>
      <c r="AI63">
        <v>2</v>
      </c>
      <c r="AJ63">
        <v>1</v>
      </c>
      <c r="AK63">
        <v>2</v>
      </c>
      <c r="AL63">
        <v>1</v>
      </c>
      <c r="AM63">
        <v>1</v>
      </c>
      <c r="AN63">
        <v>1</v>
      </c>
      <c r="AO63">
        <v>1</v>
      </c>
      <c r="AP63">
        <v>4</v>
      </c>
      <c r="AQ63">
        <v>2</v>
      </c>
      <c r="AR63">
        <v>1</v>
      </c>
      <c r="AS63">
        <v>3</v>
      </c>
      <c r="AT63">
        <v>1</v>
      </c>
      <c r="AU63">
        <v>2</v>
      </c>
      <c r="AV63">
        <v>4</v>
      </c>
      <c r="AW63">
        <v>3</v>
      </c>
      <c r="AX63">
        <v>2</v>
      </c>
      <c r="AY63">
        <v>49</v>
      </c>
      <c r="AZ63">
        <v>65</v>
      </c>
      <c r="BA63">
        <v>24</v>
      </c>
      <c r="BB63">
        <v>41</v>
      </c>
      <c r="BC63">
        <v>2</v>
      </c>
      <c r="BD63">
        <v>1</v>
      </c>
      <c r="BE63">
        <v>1</v>
      </c>
      <c r="BF63">
        <v>1</v>
      </c>
      <c r="BG63">
        <v>1</v>
      </c>
      <c r="BH63">
        <v>1</v>
      </c>
      <c r="BI63">
        <v>1</v>
      </c>
      <c r="BJ63">
        <v>1</v>
      </c>
      <c r="BK63">
        <v>1</v>
      </c>
      <c r="BL63">
        <v>1</v>
      </c>
      <c r="BM63">
        <v>1</v>
      </c>
      <c r="BN63">
        <v>4</v>
      </c>
      <c r="BO63">
        <v>2</v>
      </c>
      <c r="BP63">
        <v>2</v>
      </c>
      <c r="BQ63">
        <v>2</v>
      </c>
      <c r="BR63">
        <v>2</v>
      </c>
      <c r="BS63">
        <v>4</v>
      </c>
      <c r="BT63">
        <v>3</v>
      </c>
      <c r="BU63">
        <v>3</v>
      </c>
      <c r="BV63">
        <v>1</v>
      </c>
      <c r="BW63">
        <v>45</v>
      </c>
      <c r="BX63">
        <v>39</v>
      </c>
      <c r="BY63">
        <v>30</v>
      </c>
      <c r="BZ63">
        <v>40</v>
      </c>
      <c r="CA63">
        <v>2</v>
      </c>
      <c r="CB63">
        <v>1</v>
      </c>
      <c r="CC63">
        <v>2</v>
      </c>
      <c r="CD63">
        <v>1</v>
      </c>
      <c r="CE63">
        <v>2</v>
      </c>
      <c r="CF63">
        <v>1</v>
      </c>
      <c r="CG63">
        <v>1</v>
      </c>
      <c r="CH63">
        <v>1</v>
      </c>
      <c r="CI63">
        <v>3</v>
      </c>
      <c r="CJ63">
        <v>2</v>
      </c>
      <c r="CK63">
        <v>1</v>
      </c>
      <c r="CL63">
        <v>4</v>
      </c>
      <c r="CM63">
        <v>1</v>
      </c>
      <c r="CN63">
        <v>2</v>
      </c>
      <c r="CO63">
        <v>1</v>
      </c>
      <c r="CP63">
        <v>2</v>
      </c>
      <c r="CQ63">
        <v>3</v>
      </c>
      <c r="CR63">
        <v>1</v>
      </c>
      <c r="CS63">
        <v>3</v>
      </c>
      <c r="CT63">
        <v>1</v>
      </c>
      <c r="CU63">
        <v>16</v>
      </c>
      <c r="CV63">
        <v>22</v>
      </c>
      <c r="CW63">
        <v>19</v>
      </c>
      <c r="CX63">
        <v>49</v>
      </c>
      <c r="CY63">
        <v>1</v>
      </c>
      <c r="CZ63">
        <v>1</v>
      </c>
      <c r="DA63">
        <v>1</v>
      </c>
      <c r="DB63">
        <v>1</v>
      </c>
      <c r="DC63">
        <v>1</v>
      </c>
      <c r="DD63">
        <v>1</v>
      </c>
      <c r="DE63">
        <v>1</v>
      </c>
      <c r="DF63">
        <v>1</v>
      </c>
      <c r="DG63">
        <v>1</v>
      </c>
      <c r="DH63">
        <v>1</v>
      </c>
      <c r="DI63">
        <v>2</v>
      </c>
      <c r="DJ63">
        <v>2</v>
      </c>
      <c r="DK63">
        <v>1</v>
      </c>
      <c r="DL63">
        <v>1</v>
      </c>
      <c r="DM63">
        <v>1</v>
      </c>
      <c r="DN63">
        <v>1</v>
      </c>
      <c r="DO63">
        <v>1</v>
      </c>
      <c r="DP63">
        <v>1</v>
      </c>
      <c r="DQ63">
        <v>1</v>
      </c>
      <c r="DR63">
        <v>1</v>
      </c>
      <c r="DS63">
        <v>4</v>
      </c>
      <c r="DT63">
        <v>5</v>
      </c>
      <c r="DU63">
        <v>4</v>
      </c>
      <c r="DV63">
        <v>56</v>
      </c>
      <c r="DW63">
        <v>1</v>
      </c>
      <c r="DX63">
        <v>1</v>
      </c>
      <c r="DY63">
        <v>2</v>
      </c>
      <c r="DZ63">
        <v>1</v>
      </c>
      <c r="EA63">
        <v>1</v>
      </c>
      <c r="EB63">
        <v>1</v>
      </c>
      <c r="EC63">
        <v>1</v>
      </c>
      <c r="ED63">
        <v>1</v>
      </c>
      <c r="EE63">
        <v>1</v>
      </c>
      <c r="EF63">
        <v>1</v>
      </c>
      <c r="EG63">
        <v>2</v>
      </c>
      <c r="EH63">
        <v>2</v>
      </c>
      <c r="EI63">
        <v>1</v>
      </c>
      <c r="EJ63">
        <v>2</v>
      </c>
      <c r="EK63">
        <v>1</v>
      </c>
      <c r="EL63">
        <v>2</v>
      </c>
      <c r="EM63">
        <v>2</v>
      </c>
      <c r="EN63">
        <v>1</v>
      </c>
      <c r="EO63">
        <v>1</v>
      </c>
      <c r="EP63">
        <v>1</v>
      </c>
      <c r="EQ63">
        <v>7</v>
      </c>
      <c r="ER63">
        <v>10</v>
      </c>
      <c r="ES63">
        <v>10</v>
      </c>
      <c r="ET63">
        <v>61</v>
      </c>
      <c r="EU63">
        <v>3</v>
      </c>
      <c r="EV63">
        <v>1</v>
      </c>
      <c r="EW63">
        <v>2</v>
      </c>
      <c r="EX63">
        <v>3</v>
      </c>
      <c r="EY63">
        <v>4</v>
      </c>
      <c r="EZ63">
        <v>5</v>
      </c>
      <c r="FA63">
        <v>4</v>
      </c>
      <c r="FB63">
        <v>5</v>
      </c>
      <c r="FC63">
        <v>4</v>
      </c>
      <c r="FD63">
        <v>3</v>
      </c>
      <c r="FE63">
        <v>4</v>
      </c>
      <c r="FF63">
        <v>3</v>
      </c>
      <c r="FG63">
        <v>3</v>
      </c>
      <c r="FH63">
        <v>2</v>
      </c>
      <c r="FI63">
        <v>1</v>
      </c>
      <c r="FJ63">
        <v>1</v>
      </c>
      <c r="FK63">
        <v>5</v>
      </c>
      <c r="FL63">
        <v>5</v>
      </c>
      <c r="FM63">
        <v>1</v>
      </c>
      <c r="FN63">
        <v>2</v>
      </c>
      <c r="FO63">
        <v>3</v>
      </c>
      <c r="FP63">
        <v>2</v>
      </c>
      <c r="FQ63">
        <v>2</v>
      </c>
      <c r="FR63">
        <v>3</v>
      </c>
      <c r="FS63">
        <v>4</v>
      </c>
      <c r="FT63">
        <v>4</v>
      </c>
      <c r="FU63">
        <v>3</v>
      </c>
      <c r="FV63">
        <v>5</v>
      </c>
      <c r="FW63">
        <v>4</v>
      </c>
      <c r="FX63">
        <v>2</v>
      </c>
      <c r="FY63">
        <v>5</v>
      </c>
      <c r="FZ63">
        <v>3</v>
      </c>
      <c r="GA63">
        <v>4</v>
      </c>
      <c r="GB63">
        <v>4</v>
      </c>
      <c r="GC63">
        <v>3</v>
      </c>
      <c r="GD63">
        <v>3</v>
      </c>
      <c r="GE63">
        <v>4</v>
      </c>
      <c r="GF63">
        <v>0</v>
      </c>
      <c r="GG63">
        <v>23</v>
      </c>
      <c r="GH63" t="s">
        <v>197</v>
      </c>
      <c r="GI63">
        <v>0</v>
      </c>
      <c r="GJ63" s="2">
        <v>0.22916666666666666</v>
      </c>
      <c r="GK63">
        <v>79</v>
      </c>
      <c r="GL63">
        <v>91</v>
      </c>
      <c r="GM63">
        <f>VLOOKUP(A63,Saliva_Sample_Encoding!A:AD, 17)</f>
        <v>32.064139605272125</v>
      </c>
      <c r="GN63">
        <f>VLOOKUP(A63,Saliva_Sample_Encoding!A:AD, 18)</f>
        <v>3.6</v>
      </c>
      <c r="GO63">
        <f>VLOOKUP(A63,Saliva_Sample_Encoding!A:AD, 19)</f>
        <v>24.386810404009786</v>
      </c>
      <c r="GP63">
        <f>VLOOKUP(A63,Saliva_Sample_Encoding!A:AD, 20)</f>
        <v>3.3</v>
      </c>
      <c r="GQ63">
        <f>VLOOKUP(A63,Saliva_Sample_Encoding!A:AD, 21)</f>
        <v>33.418962405494895</v>
      </c>
      <c r="GR63">
        <f>VLOOKUP(A63,Saliva_Sample_Encoding!A:AD, 22)</f>
        <v>2.19</v>
      </c>
      <c r="GS63">
        <f>VLOOKUP(A63,Saliva_Sample_Encoding!A:AD, 23)</f>
        <v>25.1932408043068</v>
      </c>
      <c r="GT63">
        <f>VLOOKUP(A63,Saliva_Sample_Encoding!A:AD, 24)</f>
        <v>2.06</v>
      </c>
      <c r="GU63">
        <f>VLOOKUP(A63,Saliva_Sample_Encoding!A:AD, 25)</f>
        <v>24.838418004084037</v>
      </c>
      <c r="GV63">
        <f>VLOOKUP(A63,Saliva_Sample_Encoding!A:AD, 26)</f>
        <v>1.98</v>
      </c>
      <c r="GW63">
        <f>VLOOKUP(A63,Saliva_Sample_Encoding!A:AD, 27)</f>
        <v>22.128772403638504</v>
      </c>
      <c r="GX63">
        <f>VLOOKUP(A63,Saliva_Sample_Encoding!A:AD, 28)</f>
        <v>1.24</v>
      </c>
      <c r="GY63">
        <f>VLOOKUP(A63,Saliva_Sample_Encoding!A:AD, 29)</f>
        <v>26.193240804306807</v>
      </c>
      <c r="GZ63">
        <f>VLOOKUP(A63,Saliva_Sample_Encoding!A:AD, 30)</f>
        <v>1.2</v>
      </c>
    </row>
    <row r="64" spans="1:208" x14ac:dyDescent="0.2">
      <c r="A64">
        <v>170</v>
      </c>
      <c r="B64" s="1">
        <v>43924</v>
      </c>
      <c r="C64" t="s">
        <v>198</v>
      </c>
      <c r="D64" t="s">
        <v>194</v>
      </c>
      <c r="E64" t="s">
        <v>201</v>
      </c>
      <c r="F64" t="s">
        <v>205</v>
      </c>
      <c r="G64">
        <v>3</v>
      </c>
      <c r="H64">
        <v>1</v>
      </c>
      <c r="I64">
        <v>2</v>
      </c>
      <c r="J64">
        <v>1</v>
      </c>
      <c r="K64">
        <v>3</v>
      </c>
      <c r="L64">
        <v>1</v>
      </c>
      <c r="M64">
        <v>1</v>
      </c>
      <c r="N64">
        <v>1</v>
      </c>
      <c r="O64">
        <v>2</v>
      </c>
      <c r="P64">
        <v>3</v>
      </c>
      <c r="Q64">
        <v>1</v>
      </c>
      <c r="R64">
        <v>4</v>
      </c>
      <c r="S64">
        <v>1</v>
      </c>
      <c r="T64">
        <v>3</v>
      </c>
      <c r="U64">
        <v>2</v>
      </c>
      <c r="V64">
        <v>3</v>
      </c>
      <c r="W64">
        <v>5</v>
      </c>
      <c r="X64">
        <v>2</v>
      </c>
      <c r="Y64">
        <v>4</v>
      </c>
      <c r="Z64">
        <v>1</v>
      </c>
      <c r="AA64">
        <v>11</v>
      </c>
      <c r="AB64">
        <v>37</v>
      </c>
      <c r="AC64">
        <v>0</v>
      </c>
      <c r="AD64">
        <v>75</v>
      </c>
      <c r="AE64">
        <v>2</v>
      </c>
      <c r="AF64">
        <v>1</v>
      </c>
      <c r="AG64">
        <v>1</v>
      </c>
      <c r="AH64">
        <v>2</v>
      </c>
      <c r="AI64">
        <v>3</v>
      </c>
      <c r="AJ64">
        <v>1</v>
      </c>
      <c r="AK64">
        <v>1</v>
      </c>
      <c r="AL64">
        <v>1</v>
      </c>
      <c r="AM64">
        <v>1</v>
      </c>
      <c r="AN64">
        <v>3</v>
      </c>
      <c r="AO64">
        <v>1</v>
      </c>
      <c r="AP64">
        <v>4</v>
      </c>
      <c r="AQ64">
        <v>1</v>
      </c>
      <c r="AR64">
        <v>2</v>
      </c>
      <c r="AS64">
        <v>2</v>
      </c>
      <c r="AT64">
        <v>3</v>
      </c>
      <c r="AU64">
        <v>5</v>
      </c>
      <c r="AV64">
        <v>2</v>
      </c>
      <c r="AW64">
        <v>3</v>
      </c>
      <c r="AX64">
        <v>1</v>
      </c>
      <c r="AY64">
        <v>59</v>
      </c>
      <c r="AZ64">
        <v>63</v>
      </c>
      <c r="BA64">
        <v>25</v>
      </c>
      <c r="BB64">
        <v>51</v>
      </c>
      <c r="BC64">
        <v>2</v>
      </c>
      <c r="BD64">
        <v>1</v>
      </c>
      <c r="BE64">
        <v>1</v>
      </c>
      <c r="BF64">
        <v>2</v>
      </c>
      <c r="BG64">
        <v>3</v>
      </c>
      <c r="BH64">
        <v>1</v>
      </c>
      <c r="BI64">
        <v>1</v>
      </c>
      <c r="BJ64">
        <v>1</v>
      </c>
      <c r="BK64">
        <v>1</v>
      </c>
      <c r="BL64">
        <v>2</v>
      </c>
      <c r="BM64">
        <v>2</v>
      </c>
      <c r="BN64">
        <v>4</v>
      </c>
      <c r="BO64">
        <v>1</v>
      </c>
      <c r="BP64">
        <v>2</v>
      </c>
      <c r="BQ64">
        <v>2</v>
      </c>
      <c r="BR64">
        <v>3</v>
      </c>
      <c r="BS64">
        <v>4</v>
      </c>
      <c r="BT64">
        <v>1</v>
      </c>
      <c r="BU64">
        <v>3</v>
      </c>
      <c r="BV64">
        <v>1</v>
      </c>
      <c r="BW64">
        <v>37</v>
      </c>
      <c r="BX64">
        <v>12</v>
      </c>
      <c r="BY64">
        <v>1</v>
      </c>
      <c r="BZ64">
        <v>58</v>
      </c>
      <c r="CA64">
        <v>1</v>
      </c>
      <c r="CB64">
        <v>1</v>
      </c>
      <c r="CC64">
        <v>1</v>
      </c>
      <c r="CD64">
        <v>2</v>
      </c>
      <c r="CE64">
        <v>3</v>
      </c>
      <c r="CF64">
        <v>1</v>
      </c>
      <c r="CG64">
        <v>1</v>
      </c>
      <c r="CH64">
        <v>1</v>
      </c>
      <c r="CI64">
        <v>1</v>
      </c>
      <c r="CJ64">
        <v>2</v>
      </c>
      <c r="CK64">
        <v>3</v>
      </c>
      <c r="CL64">
        <v>3</v>
      </c>
      <c r="CM64">
        <v>1</v>
      </c>
      <c r="CN64">
        <v>2</v>
      </c>
      <c r="CO64">
        <v>2</v>
      </c>
      <c r="CP64">
        <v>3</v>
      </c>
      <c r="CQ64">
        <v>3</v>
      </c>
      <c r="CR64">
        <v>1</v>
      </c>
      <c r="CS64">
        <v>3</v>
      </c>
      <c r="CT64">
        <v>1</v>
      </c>
      <c r="CU64">
        <v>49</v>
      </c>
      <c r="CV64">
        <v>0</v>
      </c>
      <c r="CW64">
        <v>1</v>
      </c>
      <c r="CX64">
        <v>70</v>
      </c>
      <c r="CY64">
        <v>1</v>
      </c>
      <c r="CZ64">
        <v>1</v>
      </c>
      <c r="DA64">
        <v>1</v>
      </c>
      <c r="DB64">
        <v>1</v>
      </c>
      <c r="DC64">
        <v>3</v>
      </c>
      <c r="DD64">
        <v>1</v>
      </c>
      <c r="DE64">
        <v>1</v>
      </c>
      <c r="DF64">
        <v>2</v>
      </c>
      <c r="DG64">
        <v>1</v>
      </c>
      <c r="DH64">
        <v>1</v>
      </c>
      <c r="DI64">
        <v>2</v>
      </c>
      <c r="DJ64">
        <v>2</v>
      </c>
      <c r="DK64">
        <v>1</v>
      </c>
      <c r="DL64">
        <v>1</v>
      </c>
      <c r="DM64">
        <v>2</v>
      </c>
      <c r="DN64">
        <v>3</v>
      </c>
      <c r="DO64">
        <v>2</v>
      </c>
      <c r="DP64">
        <v>1</v>
      </c>
      <c r="DQ64">
        <v>2</v>
      </c>
      <c r="DR64">
        <v>1</v>
      </c>
      <c r="DS64">
        <v>1</v>
      </c>
      <c r="DT64">
        <v>0</v>
      </c>
      <c r="DU64">
        <v>1</v>
      </c>
      <c r="DV64">
        <v>68</v>
      </c>
      <c r="DW64">
        <v>1</v>
      </c>
      <c r="DX64">
        <v>1</v>
      </c>
      <c r="DY64">
        <v>1</v>
      </c>
      <c r="DZ64">
        <v>1</v>
      </c>
      <c r="EA64">
        <v>3</v>
      </c>
      <c r="EB64">
        <v>1</v>
      </c>
      <c r="EC64">
        <v>1</v>
      </c>
      <c r="ED64">
        <v>1</v>
      </c>
      <c r="EE64">
        <v>1</v>
      </c>
      <c r="EF64">
        <v>1</v>
      </c>
      <c r="EG64">
        <v>2</v>
      </c>
      <c r="EH64">
        <v>2</v>
      </c>
      <c r="EI64">
        <v>1</v>
      </c>
      <c r="EJ64">
        <v>1</v>
      </c>
      <c r="EK64">
        <v>1</v>
      </c>
      <c r="EL64">
        <v>3</v>
      </c>
      <c r="EM64">
        <v>2</v>
      </c>
      <c r="EN64">
        <v>1</v>
      </c>
      <c r="EO64">
        <v>2</v>
      </c>
      <c r="EP64">
        <v>1</v>
      </c>
      <c r="EQ64">
        <v>1</v>
      </c>
      <c r="ER64">
        <v>0</v>
      </c>
      <c r="ES64">
        <v>1</v>
      </c>
      <c r="ET64">
        <v>83</v>
      </c>
      <c r="EU64">
        <v>3</v>
      </c>
      <c r="EV64">
        <v>1</v>
      </c>
      <c r="EW64">
        <v>2</v>
      </c>
      <c r="EX64">
        <v>3</v>
      </c>
      <c r="EY64">
        <v>4</v>
      </c>
      <c r="EZ64">
        <v>5</v>
      </c>
      <c r="FA64">
        <v>4</v>
      </c>
      <c r="FB64">
        <v>5</v>
      </c>
      <c r="FC64">
        <v>4</v>
      </c>
      <c r="FD64">
        <v>3</v>
      </c>
      <c r="FE64">
        <v>4</v>
      </c>
      <c r="FF64">
        <v>3</v>
      </c>
      <c r="FG64">
        <v>3</v>
      </c>
      <c r="FH64">
        <v>2</v>
      </c>
      <c r="FI64">
        <v>1</v>
      </c>
      <c r="FJ64">
        <v>1</v>
      </c>
      <c r="FK64">
        <v>5</v>
      </c>
      <c r="FL64">
        <v>5</v>
      </c>
      <c r="FM64">
        <v>1</v>
      </c>
      <c r="FN64">
        <v>2</v>
      </c>
      <c r="FO64">
        <v>4</v>
      </c>
      <c r="FP64">
        <v>2</v>
      </c>
      <c r="FQ64">
        <v>2</v>
      </c>
      <c r="FR64">
        <v>1</v>
      </c>
      <c r="FS64">
        <v>4</v>
      </c>
      <c r="FT64">
        <v>3</v>
      </c>
      <c r="FU64">
        <v>3</v>
      </c>
      <c r="FV64">
        <v>5</v>
      </c>
      <c r="FW64">
        <v>5</v>
      </c>
      <c r="FX64">
        <v>1</v>
      </c>
      <c r="FY64">
        <v>3</v>
      </c>
      <c r="FZ64">
        <v>1</v>
      </c>
      <c r="GA64">
        <v>4</v>
      </c>
      <c r="GB64">
        <v>5</v>
      </c>
      <c r="GC64">
        <v>4</v>
      </c>
      <c r="GD64">
        <v>3</v>
      </c>
      <c r="GE64">
        <v>4</v>
      </c>
      <c r="GF64">
        <v>0</v>
      </c>
      <c r="GG64">
        <v>30</v>
      </c>
      <c r="GH64" t="s">
        <v>216</v>
      </c>
      <c r="GI64">
        <v>1</v>
      </c>
      <c r="GJ64" s="2">
        <v>0.26041666666666669</v>
      </c>
      <c r="GK64">
        <v>77</v>
      </c>
      <c r="GL64">
        <v>73</v>
      </c>
      <c r="GM64">
        <f>VLOOKUP(A64,Saliva_Sample_Encoding!A:AD, 17)</f>
        <v>17.161088802821695</v>
      </c>
      <c r="GN64">
        <f>VLOOKUP(A64,Saliva_Sample_Encoding!A:AD, 18)</f>
        <v>3.93</v>
      </c>
      <c r="GO64">
        <f>VLOOKUP(A64,Saliva_Sample_Encoding!A:AD, 19)</f>
        <v>18.8675192031187</v>
      </c>
      <c r="GP64">
        <f>VLOOKUP(A64,Saliva_Sample_Encoding!A:AD, 20)</f>
        <v>3.43</v>
      </c>
      <c r="GQ64">
        <f>VLOOKUP(A64,Saliva_Sample_Encoding!A:AD, 21)</f>
        <v>31.156443637888732</v>
      </c>
      <c r="GR64">
        <f>VLOOKUP(A64,Saliva_Sample_Encoding!A:AD, 22)</f>
        <v>2.7</v>
      </c>
      <c r="GS64">
        <f>VLOOKUP(A64,Saliva_Sample_Encoding!A:AD, 23)</f>
        <v>30.660078572926398</v>
      </c>
      <c r="GT64">
        <f>VLOOKUP(A64,Saliva_Sample_Encoding!A:AD, 24)</f>
        <v>5.53</v>
      </c>
      <c r="GU64">
        <f>VLOOKUP(A64,Saliva_Sample_Encoding!A:AD, 25)</f>
        <v>15.354658402524679</v>
      </c>
      <c r="GV64">
        <f>VLOOKUP(A64,Saliva_Sample_Encoding!A:AD, 26)</f>
        <v>3.6</v>
      </c>
      <c r="GW64">
        <f>VLOOKUP(A64,Saliva_Sample_Encoding!A:AD, 27)</f>
        <v>27.1932408043068</v>
      </c>
      <c r="GX64">
        <f>VLOOKUP(A64,Saliva_Sample_Encoding!A:AD, 28)</f>
        <v>1.84</v>
      </c>
      <c r="GY64">
        <f>VLOOKUP(A64,Saliva_Sample_Encoding!A:AD, 29)</f>
        <v>18.967519203118723</v>
      </c>
      <c r="GZ64">
        <f>VLOOKUP(A64,Saliva_Sample_Encoding!A:AD, 30)</f>
        <v>1.56</v>
      </c>
    </row>
    <row r="65" spans="1:208" x14ac:dyDescent="0.2">
      <c r="A65">
        <v>172</v>
      </c>
      <c r="B65" s="1">
        <v>43924</v>
      </c>
      <c r="C65" t="s">
        <v>198</v>
      </c>
      <c r="D65" t="s">
        <v>194</v>
      </c>
      <c r="E65" t="s">
        <v>201</v>
      </c>
      <c r="F65" t="s">
        <v>200</v>
      </c>
      <c r="G65">
        <v>4</v>
      </c>
      <c r="H65">
        <v>2</v>
      </c>
      <c r="I65">
        <v>4</v>
      </c>
      <c r="J65">
        <v>1</v>
      </c>
      <c r="K65">
        <v>3</v>
      </c>
      <c r="L65">
        <v>5</v>
      </c>
      <c r="M65">
        <v>1</v>
      </c>
      <c r="N65">
        <v>3</v>
      </c>
      <c r="O65">
        <v>4</v>
      </c>
      <c r="P65">
        <v>2</v>
      </c>
      <c r="Q65">
        <v>1</v>
      </c>
      <c r="R65">
        <v>5</v>
      </c>
      <c r="S65">
        <v>3</v>
      </c>
      <c r="T65">
        <v>4</v>
      </c>
      <c r="U65">
        <v>1</v>
      </c>
      <c r="V65">
        <v>2</v>
      </c>
      <c r="W65">
        <v>4</v>
      </c>
      <c r="X65">
        <v>2</v>
      </c>
      <c r="Y65">
        <v>5</v>
      </c>
      <c r="Z65">
        <v>1</v>
      </c>
      <c r="AA65">
        <v>24</v>
      </c>
      <c r="AB65">
        <v>46</v>
      </c>
      <c r="AC65">
        <v>72</v>
      </c>
      <c r="AD65">
        <v>68</v>
      </c>
      <c r="AE65">
        <v>4</v>
      </c>
      <c r="AF65">
        <v>3</v>
      </c>
      <c r="AG65">
        <v>3</v>
      </c>
      <c r="AH65">
        <v>1</v>
      </c>
      <c r="AI65">
        <v>4</v>
      </c>
      <c r="AJ65">
        <v>3</v>
      </c>
      <c r="AK65">
        <v>3</v>
      </c>
      <c r="AL65">
        <v>3</v>
      </c>
      <c r="AM65">
        <v>5</v>
      </c>
      <c r="AN65">
        <v>3</v>
      </c>
      <c r="AO65">
        <v>1</v>
      </c>
      <c r="AP65">
        <v>5</v>
      </c>
      <c r="AQ65">
        <v>2</v>
      </c>
      <c r="AR65">
        <v>5</v>
      </c>
      <c r="AS65">
        <v>3</v>
      </c>
      <c r="AT65">
        <v>2</v>
      </c>
      <c r="AU65">
        <v>5</v>
      </c>
      <c r="AV65">
        <v>4</v>
      </c>
      <c r="AW65">
        <v>5</v>
      </c>
      <c r="AX65">
        <v>1</v>
      </c>
      <c r="AY65">
        <v>39</v>
      </c>
      <c r="AZ65">
        <v>49</v>
      </c>
      <c r="BA65">
        <v>26</v>
      </c>
      <c r="BB65">
        <v>67</v>
      </c>
      <c r="BC65">
        <v>4</v>
      </c>
      <c r="BD65">
        <v>2</v>
      </c>
      <c r="BE65">
        <v>3</v>
      </c>
      <c r="BF65">
        <v>1</v>
      </c>
      <c r="BG65">
        <v>3</v>
      </c>
      <c r="BH65">
        <v>3</v>
      </c>
      <c r="BI65">
        <v>2</v>
      </c>
      <c r="BJ65">
        <v>3</v>
      </c>
      <c r="BK65">
        <v>3</v>
      </c>
      <c r="BL65">
        <v>2</v>
      </c>
      <c r="BM65">
        <v>1</v>
      </c>
      <c r="BN65">
        <v>4</v>
      </c>
      <c r="BO65">
        <v>3</v>
      </c>
      <c r="BP65">
        <v>2</v>
      </c>
      <c r="BQ65">
        <v>2</v>
      </c>
      <c r="BR65">
        <v>2</v>
      </c>
      <c r="BS65">
        <v>4</v>
      </c>
      <c r="BT65">
        <v>3</v>
      </c>
      <c r="BU65">
        <v>5</v>
      </c>
      <c r="BV65">
        <v>1</v>
      </c>
      <c r="BW65">
        <v>41</v>
      </c>
      <c r="BX65">
        <v>58</v>
      </c>
      <c r="BY65">
        <v>29</v>
      </c>
      <c r="BZ65">
        <v>55</v>
      </c>
      <c r="CA65">
        <v>4</v>
      </c>
      <c r="CB65">
        <v>2</v>
      </c>
      <c r="CC65">
        <v>3</v>
      </c>
      <c r="CD65">
        <v>1</v>
      </c>
      <c r="CE65">
        <v>3</v>
      </c>
      <c r="CF65">
        <v>4</v>
      </c>
      <c r="CG65">
        <v>1</v>
      </c>
      <c r="CH65">
        <v>3</v>
      </c>
      <c r="CI65">
        <v>4</v>
      </c>
      <c r="CJ65">
        <v>1</v>
      </c>
      <c r="CK65">
        <v>4</v>
      </c>
      <c r="CL65">
        <v>5</v>
      </c>
      <c r="CM65">
        <v>4</v>
      </c>
      <c r="CN65">
        <v>4</v>
      </c>
      <c r="CO65">
        <v>2</v>
      </c>
      <c r="CP65">
        <v>2</v>
      </c>
      <c r="CQ65">
        <v>5</v>
      </c>
      <c r="CR65">
        <v>2</v>
      </c>
      <c r="CS65">
        <v>5</v>
      </c>
      <c r="CT65">
        <v>1</v>
      </c>
      <c r="CU65">
        <v>22</v>
      </c>
      <c r="CV65">
        <v>35</v>
      </c>
      <c r="CW65">
        <v>28</v>
      </c>
      <c r="CX65">
        <v>57</v>
      </c>
      <c r="CY65">
        <v>2</v>
      </c>
      <c r="CZ65">
        <v>1</v>
      </c>
      <c r="DA65">
        <v>3</v>
      </c>
      <c r="DB65">
        <v>1</v>
      </c>
      <c r="DC65">
        <v>3</v>
      </c>
      <c r="DD65">
        <v>2</v>
      </c>
      <c r="DE65">
        <v>1</v>
      </c>
      <c r="DF65">
        <v>4</v>
      </c>
      <c r="DG65">
        <v>4</v>
      </c>
      <c r="DH65">
        <v>2</v>
      </c>
      <c r="DI65">
        <v>3</v>
      </c>
      <c r="DJ65">
        <v>3</v>
      </c>
      <c r="DK65">
        <v>1</v>
      </c>
      <c r="DL65">
        <v>3</v>
      </c>
      <c r="DM65">
        <v>1</v>
      </c>
      <c r="DN65">
        <v>1</v>
      </c>
      <c r="DO65">
        <v>4</v>
      </c>
      <c r="DP65">
        <v>1</v>
      </c>
      <c r="DQ65">
        <v>3</v>
      </c>
      <c r="DR65">
        <v>1</v>
      </c>
      <c r="DS65">
        <v>13</v>
      </c>
      <c r="DT65">
        <v>15</v>
      </c>
      <c r="DU65">
        <v>16</v>
      </c>
      <c r="DV65">
        <v>51</v>
      </c>
      <c r="DW65">
        <v>3</v>
      </c>
      <c r="DX65">
        <v>2</v>
      </c>
      <c r="DY65">
        <v>3</v>
      </c>
      <c r="DZ65">
        <v>1</v>
      </c>
      <c r="EA65">
        <v>3</v>
      </c>
      <c r="EB65">
        <v>2</v>
      </c>
      <c r="EC65">
        <v>1</v>
      </c>
      <c r="ED65">
        <v>3</v>
      </c>
      <c r="EE65">
        <v>4</v>
      </c>
      <c r="EF65">
        <v>1</v>
      </c>
      <c r="EG65">
        <v>1</v>
      </c>
      <c r="EH65">
        <v>3</v>
      </c>
      <c r="EI65">
        <v>3</v>
      </c>
      <c r="EJ65">
        <v>4</v>
      </c>
      <c r="EK65">
        <v>1</v>
      </c>
      <c r="EL65">
        <v>3</v>
      </c>
      <c r="EM65">
        <v>4</v>
      </c>
      <c r="EN65">
        <v>2</v>
      </c>
      <c r="EO65">
        <v>5</v>
      </c>
      <c r="EP65">
        <v>2</v>
      </c>
      <c r="EQ65">
        <v>21</v>
      </c>
      <c r="ER65">
        <v>24</v>
      </c>
      <c r="ES65">
        <v>50</v>
      </c>
      <c r="ET65">
        <v>54</v>
      </c>
      <c r="EU65">
        <v>3</v>
      </c>
      <c r="EV65">
        <v>1</v>
      </c>
      <c r="EW65">
        <v>2</v>
      </c>
      <c r="EX65">
        <v>3</v>
      </c>
      <c r="EY65">
        <v>4</v>
      </c>
      <c r="EZ65">
        <v>5</v>
      </c>
      <c r="FA65">
        <v>4</v>
      </c>
      <c r="FB65">
        <v>3</v>
      </c>
      <c r="FC65">
        <v>4</v>
      </c>
      <c r="FD65">
        <v>3</v>
      </c>
      <c r="FE65">
        <v>4</v>
      </c>
      <c r="FF65">
        <v>3</v>
      </c>
      <c r="FG65">
        <v>1</v>
      </c>
      <c r="FH65">
        <v>2</v>
      </c>
      <c r="FI65">
        <v>3</v>
      </c>
      <c r="FJ65">
        <v>1</v>
      </c>
      <c r="FK65">
        <v>5</v>
      </c>
      <c r="FL65">
        <v>1</v>
      </c>
      <c r="FM65">
        <v>1</v>
      </c>
      <c r="FN65">
        <v>2</v>
      </c>
      <c r="FO65">
        <v>4</v>
      </c>
      <c r="FP65">
        <v>2</v>
      </c>
      <c r="FQ65">
        <v>2</v>
      </c>
      <c r="FR65">
        <v>1</v>
      </c>
      <c r="FS65">
        <v>4</v>
      </c>
      <c r="FT65">
        <v>2</v>
      </c>
      <c r="FU65">
        <v>5</v>
      </c>
      <c r="FV65">
        <v>5</v>
      </c>
      <c r="FW65">
        <v>5</v>
      </c>
      <c r="FX65">
        <v>4</v>
      </c>
      <c r="FY65">
        <v>2</v>
      </c>
      <c r="FZ65">
        <v>3</v>
      </c>
      <c r="GA65">
        <v>4</v>
      </c>
      <c r="GB65">
        <v>5</v>
      </c>
      <c r="GC65">
        <v>5</v>
      </c>
      <c r="GD65">
        <v>3</v>
      </c>
      <c r="GE65">
        <v>4</v>
      </c>
      <c r="GF65">
        <v>0</v>
      </c>
      <c r="GG65">
        <v>22</v>
      </c>
      <c r="GH65" t="s">
        <v>197</v>
      </c>
      <c r="GI65">
        <v>0</v>
      </c>
      <c r="GJ65" s="2">
        <v>0.30555555555555552</v>
      </c>
      <c r="GK65">
        <v>82</v>
      </c>
      <c r="GL65">
        <v>81</v>
      </c>
      <c r="GM65">
        <f>VLOOKUP(A65,Saliva_Sample_Encoding!A:AD, 17)</f>
        <v>14.451443202376169</v>
      </c>
      <c r="GN65">
        <f>VLOOKUP(A65,Saliva_Sample_Encoding!A:AD, 18)</f>
        <v>3.99</v>
      </c>
      <c r="GO65">
        <f>VLOOKUP(A65,Saliva_Sample_Encoding!A:AD, 19)</f>
        <v>11.290190001856379</v>
      </c>
      <c r="GP65">
        <f>VLOOKUP(A65,Saliva_Sample_Encoding!A:AD, 20)</f>
        <v>3.61</v>
      </c>
      <c r="GQ65">
        <f>VLOOKUP(A65,Saliva_Sample_Encoding!A:AD, 21)</f>
        <v>38.3866460063117</v>
      </c>
      <c r="GR65">
        <f>VLOOKUP(A65,Saliva_Sample_Encoding!A:AD, 22)</f>
        <v>3.06</v>
      </c>
      <c r="GS65">
        <f>VLOOKUP(A65,Saliva_Sample_Encoding!A:AD, 23)</f>
        <v>37.031823206088937</v>
      </c>
      <c r="GT65">
        <f>VLOOKUP(A65,Saliva_Sample_Encoding!A:AD, 24)</f>
        <v>5.25</v>
      </c>
      <c r="GU65">
        <f>VLOOKUP(A65,Saliva_Sample_Encoding!A:AD, 25)</f>
        <v>46.967190407722548</v>
      </c>
      <c r="GV65">
        <f>VLOOKUP(A65,Saliva_Sample_Encoding!A:AD, 26)</f>
        <v>4.0199999999999996</v>
      </c>
      <c r="GW65">
        <f>VLOOKUP(A65,Saliva_Sample_Encoding!A:AD, 27)</f>
        <v>29.354494004826591</v>
      </c>
      <c r="GX65">
        <f>VLOOKUP(A65,Saliva_Sample_Encoding!A:AD, 28)</f>
        <v>1.89</v>
      </c>
      <c r="GY65">
        <f>VLOOKUP(A65,Saliva_Sample_Encoding!A:AD, 29)</f>
        <v>33.870570005569142</v>
      </c>
      <c r="GZ65">
        <f>VLOOKUP(A65,Saliva_Sample_Encoding!A:AD, 30)</f>
        <v>1.6</v>
      </c>
    </row>
    <row r="66" spans="1:208" x14ac:dyDescent="0.2">
      <c r="A66">
        <v>173</v>
      </c>
      <c r="B66" s="1">
        <v>43931</v>
      </c>
      <c r="C66" t="s">
        <v>198</v>
      </c>
      <c r="D66" t="s">
        <v>194</v>
      </c>
      <c r="E66" t="s">
        <v>195</v>
      </c>
      <c r="F66" t="s">
        <v>207</v>
      </c>
      <c r="G66">
        <v>5</v>
      </c>
      <c r="H66">
        <v>1</v>
      </c>
      <c r="I66">
        <v>3</v>
      </c>
      <c r="J66">
        <v>1</v>
      </c>
      <c r="K66">
        <v>1</v>
      </c>
      <c r="L66">
        <v>1</v>
      </c>
      <c r="M66">
        <v>1</v>
      </c>
      <c r="N66">
        <v>1</v>
      </c>
      <c r="O66">
        <v>2</v>
      </c>
      <c r="P66">
        <v>1</v>
      </c>
      <c r="Q66">
        <v>1</v>
      </c>
      <c r="R66">
        <v>3</v>
      </c>
      <c r="S66">
        <v>1</v>
      </c>
      <c r="T66">
        <v>1</v>
      </c>
      <c r="U66">
        <v>2</v>
      </c>
      <c r="V66">
        <v>2</v>
      </c>
      <c r="W66">
        <v>4</v>
      </c>
      <c r="X66">
        <v>2</v>
      </c>
      <c r="Y66">
        <v>4</v>
      </c>
      <c r="Z66">
        <v>1</v>
      </c>
      <c r="AA66">
        <v>30</v>
      </c>
      <c r="AB66">
        <v>57</v>
      </c>
      <c r="AC66">
        <v>10</v>
      </c>
      <c r="AD66">
        <v>63</v>
      </c>
      <c r="AE66">
        <v>4</v>
      </c>
      <c r="AF66">
        <v>1</v>
      </c>
      <c r="AG66">
        <v>3</v>
      </c>
      <c r="AH66">
        <v>1</v>
      </c>
      <c r="AI66">
        <v>2</v>
      </c>
      <c r="AJ66">
        <v>1</v>
      </c>
      <c r="AK66">
        <v>1</v>
      </c>
      <c r="AL66">
        <v>1</v>
      </c>
      <c r="AM66">
        <v>2</v>
      </c>
      <c r="AN66">
        <v>1</v>
      </c>
      <c r="AO66">
        <v>1</v>
      </c>
      <c r="AP66">
        <v>4</v>
      </c>
      <c r="AQ66">
        <v>1</v>
      </c>
      <c r="AR66">
        <v>2</v>
      </c>
      <c r="AS66">
        <v>2</v>
      </c>
      <c r="AT66">
        <v>1</v>
      </c>
      <c r="AU66">
        <v>4</v>
      </c>
      <c r="AV66">
        <v>1</v>
      </c>
      <c r="AW66">
        <v>2</v>
      </c>
      <c r="AX66">
        <v>1</v>
      </c>
      <c r="AY66">
        <v>50</v>
      </c>
      <c r="AZ66">
        <v>25</v>
      </c>
      <c r="BA66">
        <v>4</v>
      </c>
      <c r="BB66">
        <v>55</v>
      </c>
      <c r="BC66">
        <v>4</v>
      </c>
      <c r="BD66">
        <v>2</v>
      </c>
      <c r="BE66">
        <v>2</v>
      </c>
      <c r="BF66">
        <v>1</v>
      </c>
      <c r="BG66">
        <v>1</v>
      </c>
      <c r="BH66">
        <v>1</v>
      </c>
      <c r="BI66">
        <v>1</v>
      </c>
      <c r="BJ66">
        <v>1</v>
      </c>
      <c r="BK66">
        <v>2</v>
      </c>
      <c r="BL66">
        <v>1</v>
      </c>
      <c r="BM66">
        <v>1</v>
      </c>
      <c r="BN66">
        <v>4</v>
      </c>
      <c r="BO66">
        <v>1</v>
      </c>
      <c r="BP66">
        <v>2</v>
      </c>
      <c r="BQ66">
        <v>2</v>
      </c>
      <c r="BR66">
        <v>2</v>
      </c>
      <c r="BS66">
        <v>4</v>
      </c>
      <c r="BT66">
        <v>1</v>
      </c>
      <c r="BU66">
        <v>4</v>
      </c>
      <c r="BV66">
        <v>1</v>
      </c>
      <c r="BW66">
        <v>16</v>
      </c>
      <c r="BX66">
        <v>29</v>
      </c>
      <c r="BY66">
        <v>2</v>
      </c>
      <c r="BZ66">
        <v>63</v>
      </c>
      <c r="CA66">
        <v>4</v>
      </c>
      <c r="CB66">
        <v>1</v>
      </c>
      <c r="CC66">
        <v>1</v>
      </c>
      <c r="CD66">
        <v>1</v>
      </c>
      <c r="CE66">
        <v>1</v>
      </c>
      <c r="CF66">
        <v>1</v>
      </c>
      <c r="CG66">
        <v>1</v>
      </c>
      <c r="CH66">
        <v>1</v>
      </c>
      <c r="CI66">
        <v>3</v>
      </c>
      <c r="CJ66">
        <v>1</v>
      </c>
      <c r="CK66">
        <v>1</v>
      </c>
      <c r="CL66">
        <v>3</v>
      </c>
      <c r="CM66">
        <v>1</v>
      </c>
      <c r="CN66">
        <v>1</v>
      </c>
      <c r="CO66">
        <v>2</v>
      </c>
      <c r="CP66">
        <v>1</v>
      </c>
      <c r="CQ66">
        <v>3</v>
      </c>
      <c r="CR66">
        <v>1</v>
      </c>
      <c r="CS66">
        <v>3</v>
      </c>
      <c r="CT66">
        <v>1</v>
      </c>
      <c r="CU66">
        <v>12</v>
      </c>
      <c r="CV66">
        <v>11</v>
      </c>
      <c r="CW66">
        <v>1</v>
      </c>
      <c r="CX66">
        <v>45</v>
      </c>
      <c r="CY66">
        <v>3</v>
      </c>
      <c r="CZ66">
        <v>1</v>
      </c>
      <c r="DA66">
        <v>1</v>
      </c>
      <c r="DB66">
        <v>1</v>
      </c>
      <c r="DC66">
        <v>1</v>
      </c>
      <c r="DD66">
        <v>1</v>
      </c>
      <c r="DE66">
        <v>1</v>
      </c>
      <c r="DF66">
        <v>1</v>
      </c>
      <c r="DG66">
        <v>2</v>
      </c>
      <c r="DH66">
        <v>1</v>
      </c>
      <c r="DI66">
        <v>2</v>
      </c>
      <c r="DJ66">
        <v>3</v>
      </c>
      <c r="DK66">
        <v>1</v>
      </c>
      <c r="DL66">
        <v>1</v>
      </c>
      <c r="DM66">
        <v>1</v>
      </c>
      <c r="DN66">
        <v>1</v>
      </c>
      <c r="DO66">
        <v>2</v>
      </c>
      <c r="DP66">
        <v>1</v>
      </c>
      <c r="DQ66">
        <v>2</v>
      </c>
      <c r="DR66">
        <v>1</v>
      </c>
      <c r="DS66">
        <v>7</v>
      </c>
      <c r="DT66">
        <v>1</v>
      </c>
      <c r="DU66">
        <v>4</v>
      </c>
      <c r="DV66">
        <v>36</v>
      </c>
      <c r="DW66">
        <v>3</v>
      </c>
      <c r="DX66">
        <v>1</v>
      </c>
      <c r="DY66">
        <v>1</v>
      </c>
      <c r="DZ66">
        <v>1</v>
      </c>
      <c r="EA66">
        <v>1</v>
      </c>
      <c r="EB66">
        <v>1</v>
      </c>
      <c r="EC66">
        <v>1</v>
      </c>
      <c r="ED66">
        <v>1</v>
      </c>
      <c r="EE66">
        <v>2</v>
      </c>
      <c r="EF66">
        <v>1</v>
      </c>
      <c r="EG66">
        <v>1</v>
      </c>
      <c r="EH66">
        <v>3</v>
      </c>
      <c r="EI66">
        <v>1</v>
      </c>
      <c r="EJ66">
        <v>1</v>
      </c>
      <c r="EK66">
        <v>2</v>
      </c>
      <c r="EL66">
        <v>1</v>
      </c>
      <c r="EM66">
        <v>2</v>
      </c>
      <c r="EN66">
        <v>1</v>
      </c>
      <c r="EO66">
        <v>2</v>
      </c>
      <c r="EP66">
        <v>1</v>
      </c>
      <c r="EQ66">
        <v>15</v>
      </c>
      <c r="ER66">
        <v>3</v>
      </c>
      <c r="ES66">
        <v>0</v>
      </c>
      <c r="ET66">
        <v>57</v>
      </c>
      <c r="EU66">
        <v>3</v>
      </c>
      <c r="EV66">
        <v>1</v>
      </c>
      <c r="EW66">
        <v>2</v>
      </c>
      <c r="EX66">
        <v>3</v>
      </c>
      <c r="EY66">
        <v>4</v>
      </c>
      <c r="EZ66">
        <v>5</v>
      </c>
      <c r="FA66">
        <v>4</v>
      </c>
      <c r="FB66">
        <v>5</v>
      </c>
      <c r="FC66">
        <v>4</v>
      </c>
      <c r="FD66">
        <v>3</v>
      </c>
      <c r="FE66">
        <v>4</v>
      </c>
      <c r="FF66">
        <v>3</v>
      </c>
      <c r="FG66">
        <v>3</v>
      </c>
      <c r="FH66">
        <v>1</v>
      </c>
      <c r="FI66">
        <v>1</v>
      </c>
      <c r="FJ66">
        <v>3</v>
      </c>
      <c r="FK66">
        <v>5</v>
      </c>
      <c r="FL66">
        <v>5</v>
      </c>
      <c r="FM66">
        <v>1</v>
      </c>
      <c r="FN66">
        <v>2</v>
      </c>
      <c r="FO66">
        <v>4</v>
      </c>
      <c r="FP66">
        <v>2</v>
      </c>
      <c r="FQ66">
        <v>2</v>
      </c>
      <c r="FR66">
        <v>3</v>
      </c>
      <c r="FS66">
        <v>1</v>
      </c>
      <c r="FT66">
        <v>2</v>
      </c>
      <c r="FU66">
        <v>3</v>
      </c>
      <c r="FV66">
        <v>5</v>
      </c>
      <c r="FW66">
        <v>5</v>
      </c>
      <c r="FX66">
        <v>1</v>
      </c>
      <c r="FY66">
        <v>5</v>
      </c>
      <c r="FZ66">
        <v>4</v>
      </c>
      <c r="GA66">
        <v>4</v>
      </c>
      <c r="GB66">
        <v>3</v>
      </c>
      <c r="GC66">
        <v>1</v>
      </c>
      <c r="GD66">
        <v>2</v>
      </c>
      <c r="GE66">
        <v>5</v>
      </c>
      <c r="GF66">
        <v>0</v>
      </c>
      <c r="GG66">
        <v>19</v>
      </c>
      <c r="GH66" t="s">
        <v>197</v>
      </c>
      <c r="GI66">
        <v>0</v>
      </c>
      <c r="GJ66" s="2">
        <v>0.33333333333333331</v>
      </c>
      <c r="GK66">
        <v>86</v>
      </c>
      <c r="GL66">
        <v>98</v>
      </c>
      <c r="GM66">
        <f>VLOOKUP(A66,Saliva_Sample_Encoding!A:AD, 17)</f>
        <v>59.16059560972743</v>
      </c>
      <c r="GN66">
        <f>VLOOKUP(A66,Saliva_Sample_Encoding!A:AD, 18)</f>
        <v>1.81</v>
      </c>
      <c r="GO66">
        <f>VLOOKUP(A66,Saliva_Sample_Encoding!A:AD, 19)</f>
        <v>59.612203209801685</v>
      </c>
      <c r="GP66">
        <f>VLOOKUP(A66,Saliva_Sample_Encoding!A:AD, 20)</f>
        <v>2.15</v>
      </c>
      <c r="GQ66">
        <f>VLOOKUP(A66,Saliva_Sample_Encoding!A:AD, 21)</f>
        <v>43.805937207202753</v>
      </c>
      <c r="GR66">
        <f>VLOOKUP(A66,Saliva_Sample_Encoding!A:AD, 22)</f>
        <v>0.96</v>
      </c>
      <c r="GS66">
        <f>VLOOKUP(A66,Saliva_Sample_Encoding!A:AD, 23)</f>
        <v>40.193076406608718</v>
      </c>
      <c r="GT66">
        <f>VLOOKUP(A66,Saliva_Sample_Encoding!A:AD, 24)</f>
        <v>0.93</v>
      </c>
      <c r="GU66">
        <f>VLOOKUP(A66,Saliva_Sample_Encoding!A:AD, 25)</f>
        <v>67.547570411435302</v>
      </c>
      <c r="GV66">
        <f>VLOOKUP(A66,Saliva_Sample_Encoding!A:AD, 26)</f>
        <v>0.91</v>
      </c>
      <c r="GW66">
        <f>VLOOKUP(A66,Saliva_Sample_Encoding!A:AD, 27)</f>
        <v>81.28936801336593</v>
      </c>
      <c r="GX66">
        <f>VLOOKUP(A66,Saliva_Sample_Encoding!A:AD, 28)</f>
        <v>0.87</v>
      </c>
      <c r="GY66">
        <f>VLOOKUP(A66,Saliva_Sample_Encoding!A:AD, 29)</f>
        <v>37.935038406237446</v>
      </c>
      <c r="GZ66">
        <f>VLOOKUP(A66,Saliva_Sample_Encoding!A:AD, 30)</f>
        <v>0.9</v>
      </c>
    </row>
    <row r="67" spans="1:208" x14ac:dyDescent="0.2">
      <c r="A67">
        <v>174</v>
      </c>
      <c r="B67" s="1">
        <v>43931</v>
      </c>
      <c r="C67" t="s">
        <v>198</v>
      </c>
      <c r="D67" t="s">
        <v>194</v>
      </c>
      <c r="E67" t="s">
        <v>201</v>
      </c>
      <c r="F67" t="s">
        <v>200</v>
      </c>
      <c r="G67">
        <v>3</v>
      </c>
      <c r="H67">
        <v>2</v>
      </c>
      <c r="I67">
        <v>3</v>
      </c>
      <c r="J67">
        <v>1</v>
      </c>
      <c r="K67">
        <v>4</v>
      </c>
      <c r="L67">
        <v>1</v>
      </c>
      <c r="M67">
        <v>1</v>
      </c>
      <c r="N67">
        <v>1</v>
      </c>
      <c r="O67">
        <v>1</v>
      </c>
      <c r="P67">
        <v>1</v>
      </c>
      <c r="Q67">
        <v>1</v>
      </c>
      <c r="R67">
        <v>3</v>
      </c>
      <c r="S67">
        <v>1</v>
      </c>
      <c r="T67">
        <v>1</v>
      </c>
      <c r="U67">
        <v>2</v>
      </c>
      <c r="V67">
        <v>4</v>
      </c>
      <c r="W67">
        <v>5</v>
      </c>
      <c r="X67">
        <v>3</v>
      </c>
      <c r="Y67">
        <v>4</v>
      </c>
      <c r="Z67">
        <v>1</v>
      </c>
      <c r="AA67">
        <v>32</v>
      </c>
      <c r="AB67">
        <v>13</v>
      </c>
      <c r="AC67">
        <v>4</v>
      </c>
      <c r="AD67">
        <v>53</v>
      </c>
      <c r="AE67">
        <v>2</v>
      </c>
      <c r="AF67">
        <v>4</v>
      </c>
      <c r="AG67">
        <v>1</v>
      </c>
      <c r="AH67">
        <v>4</v>
      </c>
      <c r="AI67">
        <v>2</v>
      </c>
      <c r="AJ67">
        <v>1</v>
      </c>
      <c r="AK67">
        <v>3</v>
      </c>
      <c r="AL67">
        <v>4</v>
      </c>
      <c r="AM67">
        <v>1</v>
      </c>
      <c r="AN67">
        <v>1</v>
      </c>
      <c r="AO67">
        <v>4</v>
      </c>
      <c r="AP67">
        <v>5</v>
      </c>
      <c r="AQ67">
        <v>1</v>
      </c>
      <c r="AR67">
        <v>2</v>
      </c>
      <c r="AS67">
        <v>1</v>
      </c>
      <c r="AT67">
        <v>1</v>
      </c>
      <c r="AU67">
        <v>5</v>
      </c>
      <c r="AV67">
        <v>3</v>
      </c>
      <c r="AW67">
        <v>4</v>
      </c>
      <c r="AX67">
        <v>1</v>
      </c>
      <c r="AY67">
        <v>71</v>
      </c>
      <c r="AZ67">
        <v>9</v>
      </c>
      <c r="BA67">
        <v>1</v>
      </c>
      <c r="BB67">
        <v>28</v>
      </c>
      <c r="BC67">
        <v>1</v>
      </c>
      <c r="BD67">
        <v>4</v>
      </c>
      <c r="BE67">
        <v>1</v>
      </c>
      <c r="BF67">
        <v>4</v>
      </c>
      <c r="BG67">
        <v>1</v>
      </c>
      <c r="BH67">
        <v>1</v>
      </c>
      <c r="BI67">
        <v>3</v>
      </c>
      <c r="BJ67">
        <v>3</v>
      </c>
      <c r="BK67">
        <v>1</v>
      </c>
      <c r="BL67">
        <v>1</v>
      </c>
      <c r="BM67">
        <v>5</v>
      </c>
      <c r="BN67">
        <v>5</v>
      </c>
      <c r="BO67">
        <v>1</v>
      </c>
      <c r="BP67">
        <v>1</v>
      </c>
      <c r="BQ67">
        <v>1</v>
      </c>
      <c r="BR67">
        <v>1</v>
      </c>
      <c r="BS67">
        <v>5</v>
      </c>
      <c r="BT67">
        <v>3</v>
      </c>
      <c r="BU67">
        <v>5</v>
      </c>
      <c r="BV67">
        <v>1</v>
      </c>
      <c r="BW67">
        <v>69</v>
      </c>
      <c r="BX67">
        <v>6</v>
      </c>
      <c r="BY67">
        <v>1</v>
      </c>
      <c r="BZ67">
        <v>35</v>
      </c>
      <c r="CA67">
        <v>1</v>
      </c>
      <c r="CB67">
        <v>1</v>
      </c>
      <c r="CC67">
        <v>1</v>
      </c>
      <c r="CD67">
        <v>5</v>
      </c>
      <c r="CE67">
        <v>1</v>
      </c>
      <c r="CF67">
        <v>1</v>
      </c>
      <c r="CG67">
        <v>4</v>
      </c>
      <c r="CH67">
        <v>5</v>
      </c>
      <c r="CI67">
        <v>1</v>
      </c>
      <c r="CJ67">
        <v>1</v>
      </c>
      <c r="CK67">
        <v>5</v>
      </c>
      <c r="CL67">
        <v>5</v>
      </c>
      <c r="CM67">
        <v>1</v>
      </c>
      <c r="CN67">
        <v>1</v>
      </c>
      <c r="CO67">
        <v>1</v>
      </c>
      <c r="CP67">
        <v>1</v>
      </c>
      <c r="CQ67">
        <v>5</v>
      </c>
      <c r="CR67">
        <v>4</v>
      </c>
      <c r="CS67">
        <v>5</v>
      </c>
      <c r="CT67">
        <v>1</v>
      </c>
      <c r="CU67">
        <v>90</v>
      </c>
      <c r="CV67">
        <v>2</v>
      </c>
      <c r="CW67">
        <v>0</v>
      </c>
      <c r="CX67">
        <v>45</v>
      </c>
      <c r="CY67">
        <v>4</v>
      </c>
      <c r="CZ67">
        <v>1</v>
      </c>
      <c r="DA67">
        <v>2</v>
      </c>
      <c r="DB67">
        <v>1</v>
      </c>
      <c r="DC67">
        <v>3</v>
      </c>
      <c r="DD67">
        <v>1</v>
      </c>
      <c r="DE67">
        <v>1</v>
      </c>
      <c r="DF67">
        <v>1</v>
      </c>
      <c r="DG67">
        <v>2</v>
      </c>
      <c r="DH67">
        <v>4</v>
      </c>
      <c r="DI67">
        <v>1</v>
      </c>
      <c r="DJ67">
        <v>5</v>
      </c>
      <c r="DK67">
        <v>1</v>
      </c>
      <c r="DL67">
        <v>3</v>
      </c>
      <c r="DM67">
        <v>1</v>
      </c>
      <c r="DN67">
        <v>4</v>
      </c>
      <c r="DO67">
        <v>5</v>
      </c>
      <c r="DP67">
        <v>1</v>
      </c>
      <c r="DQ67">
        <v>5</v>
      </c>
      <c r="DR67">
        <v>1</v>
      </c>
      <c r="DS67">
        <v>3</v>
      </c>
      <c r="DT67">
        <v>1</v>
      </c>
      <c r="DU67">
        <v>1</v>
      </c>
      <c r="DV67">
        <v>77</v>
      </c>
      <c r="DW67">
        <v>2</v>
      </c>
      <c r="DX67">
        <v>1</v>
      </c>
      <c r="DY67">
        <v>5</v>
      </c>
      <c r="DZ67">
        <v>1</v>
      </c>
      <c r="EA67">
        <v>4</v>
      </c>
      <c r="EB67">
        <v>1</v>
      </c>
      <c r="EC67">
        <v>1</v>
      </c>
      <c r="ED67">
        <v>1</v>
      </c>
      <c r="EE67">
        <v>2</v>
      </c>
      <c r="EF67">
        <v>5</v>
      </c>
      <c r="EG67">
        <v>1</v>
      </c>
      <c r="EH67">
        <v>3</v>
      </c>
      <c r="EI67">
        <v>1</v>
      </c>
      <c r="EJ67">
        <v>1</v>
      </c>
      <c r="EK67">
        <v>1</v>
      </c>
      <c r="EL67">
        <v>3</v>
      </c>
      <c r="EM67">
        <v>5</v>
      </c>
      <c r="EN67">
        <v>1</v>
      </c>
      <c r="EO67">
        <v>5</v>
      </c>
      <c r="EP67">
        <v>1</v>
      </c>
      <c r="EQ67">
        <v>28</v>
      </c>
      <c r="ER67">
        <v>3</v>
      </c>
      <c r="ES67">
        <v>3</v>
      </c>
      <c r="ET67">
        <v>1</v>
      </c>
      <c r="EU67">
        <v>3</v>
      </c>
      <c r="EV67">
        <v>1</v>
      </c>
      <c r="EW67">
        <v>2</v>
      </c>
      <c r="EX67">
        <v>3</v>
      </c>
      <c r="EY67">
        <v>4</v>
      </c>
      <c r="EZ67">
        <v>5</v>
      </c>
      <c r="FA67">
        <v>4</v>
      </c>
      <c r="FB67">
        <v>5</v>
      </c>
      <c r="FC67">
        <v>4</v>
      </c>
      <c r="FD67">
        <v>3</v>
      </c>
      <c r="FE67">
        <v>4</v>
      </c>
      <c r="FF67">
        <v>3</v>
      </c>
      <c r="FG67">
        <v>3</v>
      </c>
      <c r="FH67">
        <v>2</v>
      </c>
      <c r="FI67">
        <v>5</v>
      </c>
      <c r="FJ67">
        <v>1</v>
      </c>
      <c r="FK67">
        <v>5</v>
      </c>
      <c r="FL67">
        <v>5</v>
      </c>
      <c r="FM67">
        <v>1</v>
      </c>
      <c r="FN67">
        <v>2</v>
      </c>
      <c r="FO67">
        <v>4</v>
      </c>
      <c r="FP67">
        <v>2</v>
      </c>
      <c r="FQ67">
        <v>2</v>
      </c>
      <c r="FR67">
        <v>1</v>
      </c>
      <c r="FS67">
        <v>4</v>
      </c>
      <c r="FT67">
        <v>3</v>
      </c>
      <c r="FU67">
        <v>3</v>
      </c>
      <c r="FV67">
        <v>5</v>
      </c>
      <c r="FW67">
        <v>2</v>
      </c>
      <c r="FX67">
        <v>1</v>
      </c>
      <c r="FY67">
        <v>5</v>
      </c>
      <c r="FZ67">
        <v>4</v>
      </c>
      <c r="GA67">
        <v>2</v>
      </c>
      <c r="GB67">
        <v>4</v>
      </c>
      <c r="GC67">
        <v>5</v>
      </c>
      <c r="GD67">
        <v>3</v>
      </c>
      <c r="GE67">
        <v>3</v>
      </c>
      <c r="GF67">
        <v>1</v>
      </c>
      <c r="GG67">
        <v>22</v>
      </c>
      <c r="GH67" t="s">
        <v>197</v>
      </c>
      <c r="GI67">
        <v>0</v>
      </c>
      <c r="GJ67" s="2">
        <v>0.22916666666666666</v>
      </c>
      <c r="GK67">
        <v>95</v>
      </c>
      <c r="GL67">
        <v>96</v>
      </c>
      <c r="GM67">
        <f>VLOOKUP(A67,Saliva_Sample_Encoding!A:AD, 17)</f>
        <v>152.19176122502398</v>
      </c>
      <c r="GN67">
        <f>VLOOKUP(A67,Saliva_Sample_Encoding!A:AD, 18)</f>
        <v>2.15</v>
      </c>
      <c r="GO67">
        <f>VLOOKUP(A67,Saliva_Sample_Encoding!A:AD, 19)</f>
        <v>139.99835602301911</v>
      </c>
      <c r="GP67">
        <f>VLOOKUP(A67,Saliva_Sample_Encoding!A:AD, 20)</f>
        <v>1.94</v>
      </c>
      <c r="GQ67">
        <f>VLOOKUP(A67,Saliva_Sample_Encoding!A:AD, 21)</f>
        <v>227.61023043742463</v>
      </c>
      <c r="GR67">
        <f>VLOOKUP(A67,Saliva_Sample_Encoding!A:AD, 22)</f>
        <v>1.56</v>
      </c>
      <c r="GS67">
        <f>VLOOKUP(A67,Saliva_Sample_Encoding!A:AD, 23)</f>
        <v>215.86843283549399</v>
      </c>
      <c r="GT67">
        <f>VLOOKUP(A67,Saliva_Sample_Encoding!A:AD, 24)</f>
        <v>1.76</v>
      </c>
      <c r="GU67">
        <f>VLOOKUP(A67,Saliva_Sample_Encoding!A:AD, 25)</f>
        <v>164.83677402710313</v>
      </c>
      <c r="GV67">
        <f>VLOOKUP(A67,Saliva_Sample_Encoding!A:AD, 26)</f>
        <v>1.67</v>
      </c>
      <c r="GW67">
        <f>VLOOKUP(A67,Saliva_Sample_Encoding!A:AD, 27)</f>
        <v>190.57840723133575</v>
      </c>
      <c r="GX67">
        <f>VLOOKUP(A67,Saliva_Sample_Encoding!A:AD, 28)</f>
        <v>1.27</v>
      </c>
      <c r="GY67">
        <f>VLOOKUP(A67,Saliva_Sample_Encoding!A:AD, 29)</f>
        <v>195.09448323207829</v>
      </c>
      <c r="GZ67">
        <f>VLOOKUP(A67,Saliva_Sample_Encoding!A:AD, 30)</f>
        <v>1.1200000000000001</v>
      </c>
    </row>
    <row r="68" spans="1:208" x14ac:dyDescent="0.2">
      <c r="A68">
        <v>175</v>
      </c>
      <c r="B68" s="1">
        <v>43931</v>
      </c>
      <c r="C68" t="s">
        <v>198</v>
      </c>
      <c r="D68" t="s">
        <v>194</v>
      </c>
      <c r="E68" t="s">
        <v>217</v>
      </c>
      <c r="F68" t="s">
        <v>207</v>
      </c>
      <c r="G68">
        <v>5</v>
      </c>
      <c r="H68">
        <v>2</v>
      </c>
      <c r="I68">
        <v>3</v>
      </c>
      <c r="J68">
        <v>2</v>
      </c>
      <c r="K68">
        <v>3</v>
      </c>
      <c r="L68">
        <v>2</v>
      </c>
      <c r="M68">
        <v>1</v>
      </c>
      <c r="N68">
        <v>1</v>
      </c>
      <c r="O68">
        <v>3</v>
      </c>
      <c r="P68">
        <v>1</v>
      </c>
      <c r="Q68">
        <v>2</v>
      </c>
      <c r="R68">
        <v>3</v>
      </c>
      <c r="S68">
        <v>1</v>
      </c>
      <c r="T68">
        <v>2</v>
      </c>
      <c r="U68">
        <v>3</v>
      </c>
      <c r="V68">
        <v>2</v>
      </c>
      <c r="W68">
        <v>4</v>
      </c>
      <c r="X68">
        <v>2</v>
      </c>
      <c r="Y68">
        <v>3</v>
      </c>
      <c r="Z68">
        <v>2</v>
      </c>
      <c r="AA68">
        <v>62</v>
      </c>
      <c r="AB68">
        <v>42</v>
      </c>
      <c r="AC68">
        <v>18</v>
      </c>
      <c r="AD68">
        <v>65</v>
      </c>
      <c r="AE68">
        <v>5</v>
      </c>
      <c r="AF68">
        <v>3</v>
      </c>
      <c r="AG68">
        <v>2</v>
      </c>
      <c r="AH68">
        <v>1</v>
      </c>
      <c r="AI68">
        <v>2</v>
      </c>
      <c r="AJ68">
        <v>1</v>
      </c>
      <c r="AK68">
        <v>1</v>
      </c>
      <c r="AL68">
        <v>1</v>
      </c>
      <c r="AM68">
        <v>5</v>
      </c>
      <c r="AN68">
        <v>2</v>
      </c>
      <c r="AO68">
        <v>1</v>
      </c>
      <c r="AP68">
        <v>4</v>
      </c>
      <c r="AQ68">
        <v>2</v>
      </c>
      <c r="AR68">
        <v>3</v>
      </c>
      <c r="AS68">
        <v>2</v>
      </c>
      <c r="AT68">
        <v>1</v>
      </c>
      <c r="AU68">
        <v>3</v>
      </c>
      <c r="AV68">
        <v>3</v>
      </c>
      <c r="AW68">
        <v>2</v>
      </c>
      <c r="AX68">
        <v>1</v>
      </c>
      <c r="AY68">
        <v>31</v>
      </c>
      <c r="AZ68">
        <v>22</v>
      </c>
      <c r="BA68">
        <v>12</v>
      </c>
      <c r="BB68">
        <v>42</v>
      </c>
      <c r="BC68">
        <v>4</v>
      </c>
      <c r="BD68">
        <v>2</v>
      </c>
      <c r="BE68">
        <v>1</v>
      </c>
      <c r="BF68">
        <v>2</v>
      </c>
      <c r="BG68">
        <v>3</v>
      </c>
      <c r="BH68">
        <v>1</v>
      </c>
      <c r="BI68">
        <v>2</v>
      </c>
      <c r="BJ68">
        <v>1</v>
      </c>
      <c r="BK68">
        <v>3</v>
      </c>
      <c r="BL68">
        <v>1</v>
      </c>
      <c r="BM68">
        <v>1</v>
      </c>
      <c r="BN68">
        <v>4</v>
      </c>
      <c r="BO68">
        <v>2</v>
      </c>
      <c r="BP68">
        <v>2</v>
      </c>
      <c r="BQ68">
        <v>3</v>
      </c>
      <c r="BR68">
        <v>2</v>
      </c>
      <c r="BS68">
        <v>4</v>
      </c>
      <c r="BT68">
        <v>3</v>
      </c>
      <c r="BU68">
        <v>2</v>
      </c>
      <c r="BV68">
        <v>1</v>
      </c>
      <c r="BW68">
        <v>56</v>
      </c>
      <c r="BX68">
        <v>63</v>
      </c>
      <c r="BY68">
        <v>23</v>
      </c>
      <c r="BZ68">
        <v>38</v>
      </c>
      <c r="CA68">
        <v>3</v>
      </c>
      <c r="CB68">
        <v>3</v>
      </c>
      <c r="CC68">
        <v>2</v>
      </c>
      <c r="CD68">
        <v>2</v>
      </c>
      <c r="CE68">
        <v>2</v>
      </c>
      <c r="CF68">
        <v>1</v>
      </c>
      <c r="CG68">
        <v>3</v>
      </c>
      <c r="CH68">
        <v>1</v>
      </c>
      <c r="CI68">
        <v>3</v>
      </c>
      <c r="CJ68">
        <v>1</v>
      </c>
      <c r="CK68">
        <v>2</v>
      </c>
      <c r="CL68">
        <v>3</v>
      </c>
      <c r="CM68">
        <v>2</v>
      </c>
      <c r="CN68">
        <v>3</v>
      </c>
      <c r="CO68">
        <v>2</v>
      </c>
      <c r="CP68">
        <v>2</v>
      </c>
      <c r="CQ68">
        <v>3</v>
      </c>
      <c r="CR68">
        <v>2</v>
      </c>
      <c r="CS68">
        <v>3</v>
      </c>
      <c r="CT68">
        <v>2</v>
      </c>
      <c r="CU68">
        <v>57</v>
      </c>
      <c r="CV68">
        <v>50</v>
      </c>
      <c r="CW68">
        <v>29</v>
      </c>
      <c r="CX68">
        <v>483</v>
      </c>
      <c r="CY68">
        <v>2</v>
      </c>
      <c r="CZ68">
        <v>1</v>
      </c>
      <c r="DA68">
        <v>2</v>
      </c>
      <c r="DB68">
        <v>1</v>
      </c>
      <c r="DC68">
        <v>1</v>
      </c>
      <c r="DD68">
        <v>1</v>
      </c>
      <c r="DE68">
        <v>1</v>
      </c>
      <c r="DF68">
        <v>1</v>
      </c>
      <c r="DG68">
        <v>1</v>
      </c>
      <c r="DH68">
        <v>1</v>
      </c>
      <c r="DI68">
        <v>2</v>
      </c>
      <c r="DJ68">
        <v>2</v>
      </c>
      <c r="DK68">
        <v>1</v>
      </c>
      <c r="DL68">
        <v>1</v>
      </c>
      <c r="DM68">
        <v>2</v>
      </c>
      <c r="DN68">
        <v>2</v>
      </c>
      <c r="DO68">
        <v>2</v>
      </c>
      <c r="DP68">
        <v>2</v>
      </c>
      <c r="DQ68">
        <v>1</v>
      </c>
      <c r="DR68">
        <v>1</v>
      </c>
      <c r="DS68">
        <v>32</v>
      </c>
      <c r="DT68">
        <v>36</v>
      </c>
      <c r="DU68">
        <v>21</v>
      </c>
      <c r="DV68">
        <v>30</v>
      </c>
      <c r="DW68">
        <v>3</v>
      </c>
      <c r="DX68">
        <v>3</v>
      </c>
      <c r="DY68">
        <v>1</v>
      </c>
      <c r="DZ68">
        <v>1</v>
      </c>
      <c r="EA68">
        <v>1</v>
      </c>
      <c r="EB68">
        <v>1</v>
      </c>
      <c r="EC68">
        <v>2</v>
      </c>
      <c r="ED68">
        <v>1</v>
      </c>
      <c r="EE68">
        <v>1</v>
      </c>
      <c r="EF68">
        <v>1</v>
      </c>
      <c r="EG68">
        <v>3</v>
      </c>
      <c r="EH68">
        <v>2</v>
      </c>
      <c r="EI68">
        <v>1</v>
      </c>
      <c r="EJ68">
        <v>2</v>
      </c>
      <c r="EK68">
        <v>3</v>
      </c>
      <c r="EL68">
        <v>1</v>
      </c>
      <c r="EM68">
        <v>2</v>
      </c>
      <c r="EN68">
        <v>3</v>
      </c>
      <c r="EO68">
        <v>1</v>
      </c>
      <c r="EP68">
        <v>2</v>
      </c>
      <c r="EQ68">
        <v>59</v>
      </c>
      <c r="ER68">
        <v>63</v>
      </c>
      <c r="ES68">
        <v>32</v>
      </c>
      <c r="ET68">
        <v>38</v>
      </c>
      <c r="EU68">
        <v>3</v>
      </c>
      <c r="EV68">
        <v>1</v>
      </c>
      <c r="EW68">
        <v>2</v>
      </c>
      <c r="EX68">
        <v>3</v>
      </c>
      <c r="EY68">
        <v>4</v>
      </c>
      <c r="EZ68">
        <v>5</v>
      </c>
      <c r="FA68">
        <v>4</v>
      </c>
      <c r="FB68">
        <v>5</v>
      </c>
      <c r="FC68">
        <v>4</v>
      </c>
      <c r="FD68">
        <v>3</v>
      </c>
      <c r="FE68">
        <v>4</v>
      </c>
      <c r="FF68">
        <v>3</v>
      </c>
      <c r="FG68">
        <v>3</v>
      </c>
      <c r="FH68">
        <v>1</v>
      </c>
      <c r="FI68">
        <v>1</v>
      </c>
      <c r="FJ68">
        <v>1</v>
      </c>
      <c r="FK68">
        <v>5</v>
      </c>
      <c r="FL68">
        <v>5</v>
      </c>
      <c r="FM68">
        <v>1</v>
      </c>
      <c r="FN68">
        <v>2</v>
      </c>
      <c r="FO68">
        <v>1</v>
      </c>
      <c r="FP68">
        <v>2</v>
      </c>
      <c r="FQ68">
        <v>2</v>
      </c>
      <c r="FR68">
        <v>1</v>
      </c>
      <c r="FS68">
        <v>4</v>
      </c>
      <c r="FT68">
        <v>3</v>
      </c>
      <c r="FU68">
        <v>3</v>
      </c>
      <c r="FV68">
        <v>5</v>
      </c>
      <c r="FW68">
        <v>2</v>
      </c>
      <c r="FX68">
        <v>1</v>
      </c>
      <c r="FY68">
        <v>2</v>
      </c>
      <c r="FZ68">
        <v>4</v>
      </c>
      <c r="GA68">
        <v>4</v>
      </c>
      <c r="GB68">
        <v>5</v>
      </c>
      <c r="GC68">
        <v>5</v>
      </c>
      <c r="GD68">
        <v>3</v>
      </c>
      <c r="GE68">
        <v>5</v>
      </c>
      <c r="GF68">
        <v>1</v>
      </c>
      <c r="GG68">
        <v>25</v>
      </c>
      <c r="GH68" t="s">
        <v>223</v>
      </c>
      <c r="GI68">
        <v>0</v>
      </c>
      <c r="GJ68" s="2">
        <v>0.33333333333333331</v>
      </c>
      <c r="GK68">
        <v>74</v>
      </c>
      <c r="GL68">
        <v>95</v>
      </c>
      <c r="GM68">
        <f>VLOOKUP(A68,Saliva_Sample_Encoding!A:AD, 17)</f>
        <v>123.28887482027169</v>
      </c>
      <c r="GN68">
        <f>VLOOKUP(A68,Saliva_Sample_Encoding!A:AD, 18)</f>
        <v>3.19</v>
      </c>
      <c r="GO68">
        <f>VLOOKUP(A68,Saliva_Sample_Encoding!A:AD, 19)</f>
        <v>128.70816602116273</v>
      </c>
      <c r="GP68">
        <f>VLOOKUP(A68,Saliva_Sample_Encoding!A:AD, 20)</f>
        <v>2.58</v>
      </c>
      <c r="GQ68">
        <f>VLOOKUP(A68,Saliva_Sample_Encoding!A:AD, 21)</f>
        <v>144.96603962383597</v>
      </c>
      <c r="GR68">
        <f>VLOOKUP(A68,Saliva_Sample_Encoding!A:AD, 22)</f>
        <v>1.03</v>
      </c>
      <c r="GS68">
        <f>VLOOKUP(A68,Saliva_Sample_Encoding!A:AD, 23)</f>
        <v>170.25606522799421</v>
      </c>
      <c r="GT68">
        <f>VLOOKUP(A68,Saliva_Sample_Encoding!A:AD, 24)</f>
        <v>0.94</v>
      </c>
      <c r="GU68">
        <f>VLOOKUP(A68,Saliva_Sample_Encoding!A:AD, 25)</f>
        <v>77.224899612697627</v>
      </c>
      <c r="GV68">
        <f>VLOOKUP(A68,Saliva_Sample_Encoding!A:AD, 26)</f>
        <v>1.04</v>
      </c>
      <c r="GW68">
        <f>VLOOKUP(A68,Saliva_Sample_Encoding!A:AD, 27)</f>
        <v>94.38598841551935</v>
      </c>
      <c r="GX68">
        <f>VLOOKUP(A68,Saliva_Sample_Encoding!A:AD, 28)</f>
        <v>0.68</v>
      </c>
      <c r="GY68">
        <f>VLOOKUP(A68,Saliva_Sample_Encoding!A:AD, 29)</f>
        <v>69.547570411435316</v>
      </c>
      <c r="GZ68">
        <f>VLOOKUP(A68,Saliva_Sample_Encoding!A:AD, 30)</f>
        <v>0.57999999999999996</v>
      </c>
    </row>
    <row r="69" spans="1:208" x14ac:dyDescent="0.2">
      <c r="A69">
        <v>176</v>
      </c>
      <c r="B69" s="1">
        <v>43967</v>
      </c>
      <c r="C69" t="s">
        <v>198</v>
      </c>
      <c r="D69" t="s">
        <v>194</v>
      </c>
      <c r="E69" t="s">
        <v>201</v>
      </c>
      <c r="F69" t="s">
        <v>207</v>
      </c>
      <c r="G69">
        <v>3</v>
      </c>
      <c r="H69">
        <v>1</v>
      </c>
      <c r="I69">
        <v>2</v>
      </c>
      <c r="J69">
        <v>1</v>
      </c>
      <c r="K69">
        <v>1</v>
      </c>
      <c r="L69">
        <v>1</v>
      </c>
      <c r="M69">
        <v>1</v>
      </c>
      <c r="N69">
        <v>1</v>
      </c>
      <c r="O69">
        <v>1</v>
      </c>
      <c r="P69">
        <v>1</v>
      </c>
      <c r="Q69">
        <v>1</v>
      </c>
      <c r="R69">
        <v>3</v>
      </c>
      <c r="S69">
        <v>1</v>
      </c>
      <c r="T69">
        <v>2</v>
      </c>
      <c r="U69">
        <v>1</v>
      </c>
      <c r="V69">
        <v>2</v>
      </c>
      <c r="W69">
        <v>3</v>
      </c>
      <c r="X69">
        <v>1</v>
      </c>
      <c r="Y69">
        <v>2</v>
      </c>
      <c r="Z69">
        <v>1</v>
      </c>
      <c r="AA69">
        <v>0</v>
      </c>
      <c r="AB69">
        <v>0</v>
      </c>
      <c r="AC69">
        <v>0</v>
      </c>
      <c r="AD69">
        <v>69</v>
      </c>
      <c r="AE69">
        <v>3</v>
      </c>
      <c r="AF69">
        <v>1</v>
      </c>
      <c r="AG69">
        <v>2</v>
      </c>
      <c r="AH69">
        <v>1</v>
      </c>
      <c r="AI69">
        <v>1</v>
      </c>
      <c r="AJ69">
        <v>1</v>
      </c>
      <c r="AK69">
        <v>1</v>
      </c>
      <c r="AL69">
        <v>1</v>
      </c>
      <c r="AM69">
        <v>1</v>
      </c>
      <c r="AN69">
        <v>1</v>
      </c>
      <c r="AO69">
        <v>1</v>
      </c>
      <c r="AP69">
        <v>2</v>
      </c>
      <c r="AQ69">
        <v>1</v>
      </c>
      <c r="AR69">
        <v>2</v>
      </c>
      <c r="AS69">
        <v>1</v>
      </c>
      <c r="AT69">
        <v>2</v>
      </c>
      <c r="AU69">
        <v>3</v>
      </c>
      <c r="AV69">
        <v>1</v>
      </c>
      <c r="AW69">
        <v>1</v>
      </c>
      <c r="AX69">
        <v>1</v>
      </c>
      <c r="AY69">
        <v>0</v>
      </c>
      <c r="AZ69">
        <v>0</v>
      </c>
      <c r="BA69">
        <v>0</v>
      </c>
      <c r="BB69">
        <v>65</v>
      </c>
      <c r="BC69">
        <v>3</v>
      </c>
      <c r="BD69">
        <v>1</v>
      </c>
      <c r="BE69">
        <v>2</v>
      </c>
      <c r="BF69">
        <v>1</v>
      </c>
      <c r="BG69">
        <v>1</v>
      </c>
      <c r="BH69">
        <v>1</v>
      </c>
      <c r="BI69">
        <v>1</v>
      </c>
      <c r="BJ69">
        <v>1</v>
      </c>
      <c r="BK69">
        <v>1</v>
      </c>
      <c r="BL69">
        <v>1</v>
      </c>
      <c r="BM69">
        <v>1</v>
      </c>
      <c r="BN69">
        <v>3</v>
      </c>
      <c r="BO69">
        <v>1</v>
      </c>
      <c r="BP69">
        <v>1</v>
      </c>
      <c r="BQ69">
        <v>1</v>
      </c>
      <c r="BR69">
        <v>1</v>
      </c>
      <c r="BS69">
        <v>3</v>
      </c>
      <c r="BT69">
        <v>1</v>
      </c>
      <c r="BU69">
        <v>3</v>
      </c>
      <c r="BV69">
        <v>1</v>
      </c>
      <c r="BW69">
        <v>0</v>
      </c>
      <c r="BX69">
        <v>0</v>
      </c>
      <c r="BY69">
        <v>0</v>
      </c>
      <c r="BZ69">
        <v>63</v>
      </c>
      <c r="CA69">
        <v>2</v>
      </c>
      <c r="CB69">
        <v>1</v>
      </c>
      <c r="CC69">
        <v>2</v>
      </c>
      <c r="CD69">
        <v>1</v>
      </c>
      <c r="CE69">
        <v>1</v>
      </c>
      <c r="CF69">
        <v>1</v>
      </c>
      <c r="CG69">
        <v>1</v>
      </c>
      <c r="CH69">
        <v>1</v>
      </c>
      <c r="CI69">
        <v>1</v>
      </c>
      <c r="CJ69">
        <v>1</v>
      </c>
      <c r="CK69">
        <v>1</v>
      </c>
      <c r="CL69">
        <v>2</v>
      </c>
      <c r="CM69">
        <v>1</v>
      </c>
      <c r="CN69">
        <v>1</v>
      </c>
      <c r="CO69">
        <v>1</v>
      </c>
      <c r="CP69">
        <v>1</v>
      </c>
      <c r="CQ69">
        <v>2</v>
      </c>
      <c r="CR69">
        <v>1</v>
      </c>
      <c r="CS69">
        <v>2</v>
      </c>
      <c r="CT69">
        <v>1</v>
      </c>
      <c r="CU69">
        <v>0</v>
      </c>
      <c r="CV69">
        <v>0</v>
      </c>
      <c r="CW69">
        <v>0</v>
      </c>
      <c r="CX69">
        <v>65</v>
      </c>
      <c r="CY69">
        <v>4</v>
      </c>
      <c r="CZ69">
        <v>1</v>
      </c>
      <c r="DA69">
        <v>4</v>
      </c>
      <c r="DB69">
        <v>1</v>
      </c>
      <c r="DC69">
        <v>1</v>
      </c>
      <c r="DD69">
        <v>1</v>
      </c>
      <c r="DE69">
        <v>1</v>
      </c>
      <c r="DF69">
        <v>1</v>
      </c>
      <c r="DG69">
        <v>2</v>
      </c>
      <c r="DH69">
        <v>1</v>
      </c>
      <c r="DI69">
        <v>1</v>
      </c>
      <c r="DJ69">
        <v>3</v>
      </c>
      <c r="DK69">
        <v>1</v>
      </c>
      <c r="DL69">
        <v>1</v>
      </c>
      <c r="DM69">
        <v>1</v>
      </c>
      <c r="DN69">
        <v>1</v>
      </c>
      <c r="DO69">
        <v>3</v>
      </c>
      <c r="DP69">
        <v>1</v>
      </c>
      <c r="DQ69">
        <v>1</v>
      </c>
      <c r="DR69">
        <v>1</v>
      </c>
      <c r="DS69">
        <v>0</v>
      </c>
      <c r="DT69">
        <v>0</v>
      </c>
      <c r="DU69">
        <v>0</v>
      </c>
      <c r="DV69">
        <v>61</v>
      </c>
      <c r="DW69">
        <v>3</v>
      </c>
      <c r="DX69">
        <v>1</v>
      </c>
      <c r="DY69">
        <v>2</v>
      </c>
      <c r="DZ69">
        <v>1</v>
      </c>
      <c r="EA69">
        <v>1</v>
      </c>
      <c r="EB69">
        <v>1</v>
      </c>
      <c r="EC69">
        <v>1</v>
      </c>
      <c r="ED69">
        <v>1</v>
      </c>
      <c r="EE69">
        <v>1</v>
      </c>
      <c r="EF69">
        <v>1</v>
      </c>
      <c r="EG69">
        <v>1</v>
      </c>
      <c r="EH69">
        <v>3</v>
      </c>
      <c r="EI69">
        <v>1</v>
      </c>
      <c r="EJ69">
        <v>1</v>
      </c>
      <c r="EK69">
        <v>1</v>
      </c>
      <c r="EL69">
        <v>1</v>
      </c>
      <c r="EM69">
        <v>3</v>
      </c>
      <c r="EN69">
        <v>1</v>
      </c>
      <c r="EO69">
        <v>2</v>
      </c>
      <c r="EP69">
        <v>1</v>
      </c>
      <c r="EQ69">
        <v>0</v>
      </c>
      <c r="ER69">
        <v>0</v>
      </c>
      <c r="ES69">
        <v>0</v>
      </c>
      <c r="ET69">
        <v>61</v>
      </c>
      <c r="EU69">
        <v>3</v>
      </c>
      <c r="EV69">
        <v>1</v>
      </c>
      <c r="EW69">
        <v>2</v>
      </c>
      <c r="EX69">
        <v>3</v>
      </c>
      <c r="EY69">
        <v>4</v>
      </c>
      <c r="EZ69">
        <v>5</v>
      </c>
      <c r="FA69">
        <v>4</v>
      </c>
      <c r="FB69">
        <v>5</v>
      </c>
      <c r="FC69">
        <v>4</v>
      </c>
      <c r="FD69">
        <v>3</v>
      </c>
      <c r="FE69">
        <v>4</v>
      </c>
      <c r="FF69">
        <v>3</v>
      </c>
      <c r="FG69">
        <v>3</v>
      </c>
      <c r="FH69">
        <v>2</v>
      </c>
      <c r="FI69">
        <v>1</v>
      </c>
      <c r="FJ69">
        <v>3</v>
      </c>
      <c r="FK69">
        <v>5</v>
      </c>
      <c r="FL69">
        <v>2</v>
      </c>
      <c r="FM69">
        <v>1</v>
      </c>
      <c r="FN69">
        <v>2</v>
      </c>
      <c r="FO69">
        <v>2</v>
      </c>
      <c r="FP69">
        <v>2</v>
      </c>
      <c r="FQ69">
        <v>2</v>
      </c>
      <c r="FR69">
        <v>1</v>
      </c>
      <c r="FS69">
        <v>4</v>
      </c>
      <c r="FT69">
        <v>3</v>
      </c>
      <c r="FU69">
        <v>3</v>
      </c>
      <c r="FV69">
        <v>5</v>
      </c>
      <c r="FW69">
        <v>5</v>
      </c>
      <c r="FX69">
        <v>1</v>
      </c>
      <c r="FY69">
        <v>5</v>
      </c>
      <c r="FZ69">
        <v>1</v>
      </c>
      <c r="GA69">
        <v>1</v>
      </c>
      <c r="GB69">
        <v>1</v>
      </c>
      <c r="GC69">
        <v>1</v>
      </c>
      <c r="GD69">
        <v>3</v>
      </c>
      <c r="GE69">
        <v>2</v>
      </c>
      <c r="GF69">
        <v>0</v>
      </c>
      <c r="GG69">
        <v>22</v>
      </c>
      <c r="GH69" t="s">
        <v>197</v>
      </c>
      <c r="GI69">
        <v>0</v>
      </c>
      <c r="GJ69" s="2">
        <v>0.34722222222222227</v>
      </c>
      <c r="GK69">
        <v>68</v>
      </c>
      <c r="GL69">
        <v>76</v>
      </c>
      <c r="GM69">
        <f>VLOOKUP(A69,Saliva_Sample_Encoding!A:AD, 17)</f>
        <v>59.138519790076224</v>
      </c>
      <c r="GN69">
        <f>VLOOKUP(A69,Saliva_Sample_Encoding!A:AD, 18)</f>
        <v>2.0699999999999998</v>
      </c>
      <c r="GO69">
        <f>VLOOKUP(A69,Saliva_Sample_Encoding!A:AD, 19)</f>
        <v>65.709466433418029</v>
      </c>
      <c r="GP69">
        <f>VLOOKUP(A69,Saliva_Sample_Encoding!A:AD, 20)</f>
        <v>1.78</v>
      </c>
      <c r="GQ69">
        <f>VLOOKUP(A69,Saliva_Sample_Encoding!A:AD, 21)</f>
        <v>85.927763797546632</v>
      </c>
      <c r="GR69">
        <f>VLOOKUP(A69,Saliva_Sample_Encoding!A:AD, 22)</f>
        <v>1.17</v>
      </c>
      <c r="GS69">
        <f>VLOOKUP(A69,Saliva_Sample_Encoding!A:AD, 23)</f>
        <v>69.753125906243753</v>
      </c>
      <c r="GT69">
        <f>VLOOKUP(A69,Saliva_Sample_Encoding!A:AD, 24)</f>
        <v>1.08</v>
      </c>
      <c r="GU69">
        <f>VLOOKUP(A69,Saliva_Sample_Encoding!A:AD, 25)</f>
        <v>72.280413076759814</v>
      </c>
      <c r="GV69">
        <f>VLOOKUP(A69,Saliva_Sample_Encoding!A:AD, 26)</f>
        <v>0.89</v>
      </c>
      <c r="GW69">
        <f>VLOOKUP(A69,Saliva_Sample_Encoding!A:AD, 27)</f>
        <v>111.20063550270744</v>
      </c>
      <c r="GX69">
        <f>VLOOKUP(A69,Saliva_Sample_Encoding!A:AD, 28)</f>
        <v>0.87</v>
      </c>
      <c r="GY69">
        <f>VLOOKUP(A69,Saliva_Sample_Encoding!A:AD, 29)</f>
        <v>76.829529983688772</v>
      </c>
      <c r="GZ69">
        <f>VLOOKUP(A69,Saliva_Sample_Encoding!A:AD, 30)</f>
        <v>0.65</v>
      </c>
    </row>
    <row r="70" spans="1:208" x14ac:dyDescent="0.2">
      <c r="A70">
        <v>177</v>
      </c>
      <c r="B70" s="1">
        <v>43973</v>
      </c>
      <c r="C70" t="s">
        <v>193</v>
      </c>
      <c r="D70" t="s">
        <v>199</v>
      </c>
      <c r="E70" t="s">
        <v>201</v>
      </c>
      <c r="F70" t="s">
        <v>207</v>
      </c>
      <c r="G70">
        <v>3</v>
      </c>
      <c r="H70">
        <v>1</v>
      </c>
      <c r="I70">
        <v>1</v>
      </c>
      <c r="J70">
        <v>1</v>
      </c>
      <c r="K70">
        <v>2</v>
      </c>
      <c r="L70">
        <v>1</v>
      </c>
      <c r="M70">
        <v>1</v>
      </c>
      <c r="N70">
        <v>1</v>
      </c>
      <c r="O70">
        <v>2</v>
      </c>
      <c r="P70">
        <v>1</v>
      </c>
      <c r="Q70">
        <v>1</v>
      </c>
      <c r="R70">
        <v>3</v>
      </c>
      <c r="S70">
        <v>1</v>
      </c>
      <c r="T70">
        <v>2</v>
      </c>
      <c r="U70">
        <v>1</v>
      </c>
      <c r="V70">
        <v>1</v>
      </c>
      <c r="W70">
        <v>2</v>
      </c>
      <c r="X70">
        <v>1</v>
      </c>
      <c r="Y70">
        <v>3</v>
      </c>
      <c r="Z70">
        <v>1</v>
      </c>
      <c r="AA70">
        <v>2</v>
      </c>
      <c r="AB70">
        <v>2</v>
      </c>
      <c r="AC70">
        <v>2</v>
      </c>
      <c r="AD70">
        <v>47</v>
      </c>
      <c r="AE70">
        <v>4</v>
      </c>
      <c r="AF70">
        <v>1</v>
      </c>
      <c r="AG70">
        <v>2</v>
      </c>
      <c r="AH70">
        <v>1</v>
      </c>
      <c r="AI70">
        <v>3</v>
      </c>
      <c r="AJ70">
        <v>1</v>
      </c>
      <c r="AK70">
        <v>1</v>
      </c>
      <c r="AL70">
        <v>1</v>
      </c>
      <c r="AM70">
        <v>1</v>
      </c>
      <c r="AN70">
        <v>1</v>
      </c>
      <c r="AO70">
        <v>1</v>
      </c>
      <c r="AP70">
        <v>2</v>
      </c>
      <c r="AQ70">
        <v>1</v>
      </c>
      <c r="AR70">
        <v>1</v>
      </c>
      <c r="AS70">
        <v>2</v>
      </c>
      <c r="AT70">
        <v>1</v>
      </c>
      <c r="AU70">
        <v>2</v>
      </c>
      <c r="AV70">
        <v>4</v>
      </c>
      <c r="AW70">
        <v>1</v>
      </c>
      <c r="AX70">
        <v>2</v>
      </c>
      <c r="AY70">
        <v>3</v>
      </c>
      <c r="AZ70">
        <v>3</v>
      </c>
      <c r="BA70">
        <v>4</v>
      </c>
      <c r="BB70">
        <v>89</v>
      </c>
      <c r="BC70">
        <v>2</v>
      </c>
      <c r="BD70">
        <v>1</v>
      </c>
      <c r="BE70">
        <v>1</v>
      </c>
      <c r="BF70">
        <v>1</v>
      </c>
      <c r="BG70">
        <v>3</v>
      </c>
      <c r="BH70">
        <v>1</v>
      </c>
      <c r="BI70">
        <v>1</v>
      </c>
      <c r="BJ70">
        <v>1</v>
      </c>
      <c r="BK70">
        <v>3</v>
      </c>
      <c r="BL70">
        <v>4</v>
      </c>
      <c r="BM70">
        <v>1</v>
      </c>
      <c r="BN70">
        <v>3</v>
      </c>
      <c r="BO70">
        <v>1</v>
      </c>
      <c r="BP70">
        <v>3</v>
      </c>
      <c r="BQ70">
        <v>1</v>
      </c>
      <c r="BR70">
        <v>4</v>
      </c>
      <c r="BS70">
        <v>3</v>
      </c>
      <c r="BT70">
        <v>1</v>
      </c>
      <c r="BU70">
        <v>3</v>
      </c>
      <c r="BV70">
        <v>1</v>
      </c>
      <c r="BW70">
        <v>2</v>
      </c>
      <c r="BX70">
        <v>2</v>
      </c>
      <c r="BY70">
        <v>2</v>
      </c>
      <c r="BZ70">
        <v>90</v>
      </c>
      <c r="CA70">
        <v>3</v>
      </c>
      <c r="CB70">
        <v>1</v>
      </c>
      <c r="CC70">
        <v>1</v>
      </c>
      <c r="CD70">
        <v>1</v>
      </c>
      <c r="CE70">
        <v>3</v>
      </c>
      <c r="CF70">
        <v>1</v>
      </c>
      <c r="CG70">
        <v>1</v>
      </c>
      <c r="CH70">
        <v>1</v>
      </c>
      <c r="CI70">
        <v>1</v>
      </c>
      <c r="CJ70">
        <v>1</v>
      </c>
      <c r="CK70">
        <v>1</v>
      </c>
      <c r="CL70">
        <v>3</v>
      </c>
      <c r="CM70">
        <v>1</v>
      </c>
      <c r="CN70">
        <v>1</v>
      </c>
      <c r="CO70">
        <v>1</v>
      </c>
      <c r="CP70">
        <v>3</v>
      </c>
      <c r="CQ70">
        <v>3</v>
      </c>
      <c r="CR70">
        <v>1</v>
      </c>
      <c r="CS70">
        <v>3</v>
      </c>
      <c r="CT70">
        <v>1</v>
      </c>
      <c r="CU70">
        <v>2</v>
      </c>
      <c r="CV70">
        <v>3</v>
      </c>
      <c r="CW70">
        <v>3</v>
      </c>
      <c r="CX70">
        <v>90</v>
      </c>
      <c r="CY70">
        <v>1</v>
      </c>
      <c r="CZ70">
        <v>1</v>
      </c>
      <c r="DA70">
        <v>1</v>
      </c>
      <c r="DB70">
        <v>1</v>
      </c>
      <c r="DC70">
        <v>1</v>
      </c>
      <c r="DD70">
        <v>1</v>
      </c>
      <c r="DE70">
        <v>1</v>
      </c>
      <c r="DF70">
        <v>1</v>
      </c>
      <c r="DG70">
        <v>1</v>
      </c>
      <c r="DH70">
        <v>1</v>
      </c>
      <c r="DI70">
        <v>1</v>
      </c>
      <c r="DJ70">
        <v>3</v>
      </c>
      <c r="DK70">
        <v>1</v>
      </c>
      <c r="DL70">
        <v>1</v>
      </c>
      <c r="DM70">
        <v>1</v>
      </c>
      <c r="DN70">
        <v>1</v>
      </c>
      <c r="DO70">
        <v>3</v>
      </c>
      <c r="DP70">
        <v>1</v>
      </c>
      <c r="DQ70">
        <v>3</v>
      </c>
      <c r="DR70">
        <v>1</v>
      </c>
      <c r="DS70">
        <v>1</v>
      </c>
      <c r="DT70">
        <v>2</v>
      </c>
      <c r="DU70">
        <v>2</v>
      </c>
      <c r="DV70">
        <v>91</v>
      </c>
      <c r="DW70">
        <v>2</v>
      </c>
      <c r="DX70">
        <v>1</v>
      </c>
      <c r="DY70">
        <v>2</v>
      </c>
      <c r="DZ70">
        <v>1</v>
      </c>
      <c r="EA70">
        <v>2</v>
      </c>
      <c r="EB70">
        <v>1</v>
      </c>
      <c r="EC70">
        <v>1</v>
      </c>
      <c r="ED70">
        <v>1</v>
      </c>
      <c r="EE70">
        <v>1</v>
      </c>
      <c r="EF70">
        <v>2</v>
      </c>
      <c r="EG70">
        <v>1</v>
      </c>
      <c r="EH70">
        <v>3</v>
      </c>
      <c r="EI70">
        <v>1</v>
      </c>
      <c r="EJ70">
        <v>1</v>
      </c>
      <c r="EK70">
        <v>1</v>
      </c>
      <c r="EL70">
        <v>2</v>
      </c>
      <c r="EM70">
        <v>3</v>
      </c>
      <c r="EN70">
        <v>1</v>
      </c>
      <c r="EO70">
        <v>3</v>
      </c>
      <c r="EP70">
        <v>1</v>
      </c>
      <c r="EQ70">
        <v>1</v>
      </c>
      <c r="ER70">
        <v>1</v>
      </c>
      <c r="ES70">
        <v>2</v>
      </c>
      <c r="ET70">
        <v>90</v>
      </c>
      <c r="EU70">
        <v>3</v>
      </c>
      <c r="EV70">
        <v>1</v>
      </c>
      <c r="EW70">
        <v>2</v>
      </c>
      <c r="EX70">
        <v>3</v>
      </c>
      <c r="EY70">
        <v>4</v>
      </c>
      <c r="EZ70">
        <v>5</v>
      </c>
      <c r="FA70">
        <v>4</v>
      </c>
      <c r="FB70">
        <v>3</v>
      </c>
      <c r="FC70">
        <v>4</v>
      </c>
      <c r="FD70">
        <v>3</v>
      </c>
      <c r="FE70">
        <v>4</v>
      </c>
      <c r="FF70">
        <v>3</v>
      </c>
      <c r="FG70">
        <v>3</v>
      </c>
      <c r="FH70">
        <v>2</v>
      </c>
      <c r="FI70">
        <v>1</v>
      </c>
      <c r="FJ70">
        <v>1</v>
      </c>
      <c r="FK70">
        <v>5</v>
      </c>
      <c r="FL70">
        <v>5</v>
      </c>
      <c r="FM70">
        <v>1</v>
      </c>
      <c r="FN70">
        <v>2</v>
      </c>
      <c r="FO70">
        <v>4</v>
      </c>
      <c r="FP70">
        <v>2</v>
      </c>
      <c r="FQ70">
        <v>2</v>
      </c>
      <c r="FR70">
        <v>1</v>
      </c>
      <c r="FS70">
        <v>4</v>
      </c>
      <c r="FT70">
        <v>3</v>
      </c>
      <c r="FU70">
        <v>3</v>
      </c>
      <c r="FV70">
        <v>5</v>
      </c>
      <c r="FW70">
        <v>5</v>
      </c>
      <c r="FX70">
        <v>1</v>
      </c>
      <c r="FY70">
        <v>2</v>
      </c>
      <c r="FZ70">
        <v>4</v>
      </c>
      <c r="GA70">
        <v>4</v>
      </c>
      <c r="GB70">
        <v>2</v>
      </c>
      <c r="GC70">
        <v>1</v>
      </c>
      <c r="GD70">
        <v>5</v>
      </c>
      <c r="GE70">
        <v>1</v>
      </c>
      <c r="GF70">
        <v>0</v>
      </c>
      <c r="GG70">
        <v>34</v>
      </c>
      <c r="GH70" t="s">
        <v>197</v>
      </c>
      <c r="GI70">
        <v>0</v>
      </c>
      <c r="GJ70" s="2">
        <v>0.35416666666666669</v>
      </c>
      <c r="GK70">
        <v>88</v>
      </c>
      <c r="GL70">
        <v>84</v>
      </c>
      <c r="GM70">
        <f>VLOOKUP(A70,Saliva_Sample_Encoding!A:AD, 17)</f>
        <v>45.996626503392619</v>
      </c>
      <c r="GN70">
        <f>VLOOKUP(A70,Saliva_Sample_Encoding!A:AD, 18)</f>
        <v>7.39</v>
      </c>
      <c r="GO70">
        <f>VLOOKUP(A70,Saliva_Sample_Encoding!A:AD, 19)</f>
        <v>52.567573146734425</v>
      </c>
      <c r="GP70">
        <f>VLOOKUP(A70,Saliva_Sample_Encoding!A:AD, 20)</f>
        <v>14.61</v>
      </c>
      <c r="GQ70">
        <f>VLOOKUP(A70,Saliva_Sample_Encoding!A:AD, 21)</f>
        <v>69.247668472140532</v>
      </c>
      <c r="GR70">
        <f>VLOOKUP(A70,Saliva_Sample_Encoding!A:AD, 22)</f>
        <v>8.92</v>
      </c>
      <c r="GS70">
        <f>VLOOKUP(A70,Saliva_Sample_Encoding!A:AD, 23)</f>
        <v>55.600317751353714</v>
      </c>
      <c r="GT70">
        <f>VLOOKUP(A70,Saliva_Sample_Encoding!A:AD, 24)</f>
        <v>11.65</v>
      </c>
      <c r="GU70">
        <f>VLOOKUP(A70,Saliva_Sample_Encoding!A:AD, 25)</f>
        <v>43.974796766979757</v>
      </c>
      <c r="GV70">
        <f>VLOOKUP(A70,Saliva_Sample_Encoding!A:AD, 26)</f>
        <v>9.7799999999999994</v>
      </c>
      <c r="GW70">
        <f>VLOOKUP(A70,Saliva_Sample_Encoding!A:AD, 27)</f>
        <v>35.382020387225097</v>
      </c>
      <c r="GX70">
        <f>VLOOKUP(A70,Saliva_Sample_Encoding!A:AD, 28)</f>
        <v>3.58</v>
      </c>
      <c r="GY70">
        <f>VLOOKUP(A70,Saliva_Sample_Encoding!A:AD, 29)</f>
        <v>39.931137294154034</v>
      </c>
      <c r="GZ70">
        <f>VLOOKUP(A70,Saliva_Sample_Encoding!A:AD, 30)</f>
        <v>2.68</v>
      </c>
    </row>
    <row r="71" spans="1:208" x14ac:dyDescent="0.2">
      <c r="A71">
        <v>178</v>
      </c>
      <c r="B71" s="1">
        <v>43980</v>
      </c>
      <c r="C71" t="s">
        <v>193</v>
      </c>
      <c r="D71" t="s">
        <v>199</v>
      </c>
      <c r="E71" t="s">
        <v>217</v>
      </c>
      <c r="F71" t="s">
        <v>207</v>
      </c>
      <c r="G71">
        <v>3</v>
      </c>
      <c r="H71">
        <v>2</v>
      </c>
      <c r="I71">
        <v>2</v>
      </c>
      <c r="J71">
        <v>1</v>
      </c>
      <c r="K71">
        <v>1</v>
      </c>
      <c r="L71">
        <v>1</v>
      </c>
      <c r="M71">
        <v>1</v>
      </c>
      <c r="N71">
        <v>1</v>
      </c>
      <c r="O71">
        <v>3</v>
      </c>
      <c r="P71">
        <v>1</v>
      </c>
      <c r="Q71">
        <v>1</v>
      </c>
      <c r="R71">
        <v>1</v>
      </c>
      <c r="S71">
        <v>1</v>
      </c>
      <c r="T71">
        <v>1</v>
      </c>
      <c r="U71">
        <v>1</v>
      </c>
      <c r="V71">
        <v>2</v>
      </c>
      <c r="W71">
        <v>3</v>
      </c>
      <c r="X71">
        <v>1</v>
      </c>
      <c r="Y71">
        <v>2</v>
      </c>
      <c r="Z71">
        <v>1</v>
      </c>
      <c r="AA71">
        <v>56</v>
      </c>
      <c r="AB71">
        <v>24</v>
      </c>
      <c r="AC71">
        <v>1</v>
      </c>
      <c r="AD71">
        <v>17</v>
      </c>
      <c r="AE71">
        <v>4</v>
      </c>
      <c r="AF71">
        <v>2</v>
      </c>
      <c r="AG71">
        <v>3</v>
      </c>
      <c r="AH71">
        <v>1</v>
      </c>
      <c r="AI71">
        <v>3</v>
      </c>
      <c r="AJ71">
        <v>1</v>
      </c>
      <c r="AK71">
        <v>2</v>
      </c>
      <c r="AL71">
        <v>1</v>
      </c>
      <c r="AM71">
        <v>3</v>
      </c>
      <c r="AN71">
        <v>2</v>
      </c>
      <c r="AO71">
        <v>1</v>
      </c>
      <c r="AP71">
        <v>1</v>
      </c>
      <c r="AQ71">
        <v>1</v>
      </c>
      <c r="AR71">
        <v>3</v>
      </c>
      <c r="AS71">
        <v>3</v>
      </c>
      <c r="AT71">
        <v>2</v>
      </c>
      <c r="AU71">
        <v>2</v>
      </c>
      <c r="AV71">
        <v>1</v>
      </c>
      <c r="AW71">
        <v>3</v>
      </c>
      <c r="AX71">
        <v>1</v>
      </c>
      <c r="AY71">
        <v>40</v>
      </c>
      <c r="AZ71">
        <v>25</v>
      </c>
      <c r="BA71">
        <v>1</v>
      </c>
      <c r="BB71">
        <v>28</v>
      </c>
      <c r="BC71">
        <v>4</v>
      </c>
      <c r="BD71">
        <v>2</v>
      </c>
      <c r="BE71">
        <v>2</v>
      </c>
      <c r="BF71">
        <v>1</v>
      </c>
      <c r="BG71">
        <v>2</v>
      </c>
      <c r="BH71">
        <v>1</v>
      </c>
      <c r="BI71">
        <v>1</v>
      </c>
      <c r="BJ71">
        <v>1</v>
      </c>
      <c r="BK71">
        <v>3</v>
      </c>
      <c r="BL71">
        <v>1</v>
      </c>
      <c r="BM71">
        <v>1</v>
      </c>
      <c r="BN71">
        <v>1</v>
      </c>
      <c r="BO71">
        <v>1</v>
      </c>
      <c r="BP71">
        <v>3</v>
      </c>
      <c r="BQ71">
        <v>2</v>
      </c>
      <c r="BR71">
        <v>1</v>
      </c>
      <c r="BS71">
        <v>3</v>
      </c>
      <c r="BT71">
        <v>1</v>
      </c>
      <c r="BU71">
        <v>3</v>
      </c>
      <c r="BV71">
        <v>1</v>
      </c>
      <c r="BW71">
        <v>35</v>
      </c>
      <c r="BX71">
        <v>24</v>
      </c>
      <c r="BY71">
        <v>1</v>
      </c>
      <c r="BZ71">
        <v>13</v>
      </c>
      <c r="CA71">
        <v>2</v>
      </c>
      <c r="CB71">
        <v>1</v>
      </c>
      <c r="CC71">
        <v>2</v>
      </c>
      <c r="CD71">
        <v>1</v>
      </c>
      <c r="CE71">
        <v>1</v>
      </c>
      <c r="CF71">
        <v>1</v>
      </c>
      <c r="CG71">
        <v>1</v>
      </c>
      <c r="CH71">
        <v>1</v>
      </c>
      <c r="CI71">
        <v>2</v>
      </c>
      <c r="CJ71">
        <v>1</v>
      </c>
      <c r="CK71">
        <v>1</v>
      </c>
      <c r="CL71">
        <v>1</v>
      </c>
      <c r="CM71">
        <v>1</v>
      </c>
      <c r="CN71">
        <v>2</v>
      </c>
      <c r="CO71">
        <v>1</v>
      </c>
      <c r="CP71">
        <v>1</v>
      </c>
      <c r="CQ71">
        <v>2</v>
      </c>
      <c r="CR71">
        <v>1</v>
      </c>
      <c r="CS71">
        <v>2</v>
      </c>
      <c r="CT71">
        <v>1</v>
      </c>
      <c r="CU71">
        <v>6</v>
      </c>
      <c r="CV71">
        <v>1</v>
      </c>
      <c r="CW71">
        <v>0</v>
      </c>
      <c r="CX71">
        <v>24</v>
      </c>
      <c r="CY71">
        <v>2</v>
      </c>
      <c r="CZ71">
        <v>1</v>
      </c>
      <c r="DA71">
        <v>1</v>
      </c>
      <c r="DB71">
        <v>1</v>
      </c>
      <c r="DC71">
        <v>1</v>
      </c>
      <c r="DD71">
        <v>1</v>
      </c>
      <c r="DE71">
        <v>1</v>
      </c>
      <c r="DF71">
        <v>1</v>
      </c>
      <c r="DG71">
        <v>2</v>
      </c>
      <c r="DH71">
        <v>1</v>
      </c>
      <c r="DI71">
        <v>1</v>
      </c>
      <c r="DJ71">
        <v>1</v>
      </c>
      <c r="DK71">
        <v>1</v>
      </c>
      <c r="DL71">
        <v>1</v>
      </c>
      <c r="DM71">
        <v>1</v>
      </c>
      <c r="DN71">
        <v>1</v>
      </c>
      <c r="DO71">
        <v>2</v>
      </c>
      <c r="DP71">
        <v>1</v>
      </c>
      <c r="DQ71">
        <v>1</v>
      </c>
      <c r="DR71">
        <v>1</v>
      </c>
      <c r="DS71">
        <v>4</v>
      </c>
      <c r="DT71">
        <v>1</v>
      </c>
      <c r="DU71">
        <v>0</v>
      </c>
      <c r="DV71">
        <v>6</v>
      </c>
      <c r="DW71">
        <v>2</v>
      </c>
      <c r="DX71">
        <v>1</v>
      </c>
      <c r="DY71">
        <v>1</v>
      </c>
      <c r="DZ71">
        <v>1</v>
      </c>
      <c r="EA71">
        <v>1</v>
      </c>
      <c r="EB71">
        <v>1</v>
      </c>
      <c r="EC71">
        <v>1</v>
      </c>
      <c r="ED71">
        <v>1</v>
      </c>
      <c r="EE71">
        <v>2</v>
      </c>
      <c r="EF71">
        <v>1</v>
      </c>
      <c r="EG71">
        <v>1</v>
      </c>
      <c r="EH71">
        <v>1</v>
      </c>
      <c r="EI71">
        <v>1</v>
      </c>
      <c r="EJ71">
        <v>1</v>
      </c>
      <c r="EK71">
        <v>1</v>
      </c>
      <c r="EL71">
        <v>1</v>
      </c>
      <c r="EM71">
        <v>2</v>
      </c>
      <c r="EN71">
        <v>1</v>
      </c>
      <c r="EO71">
        <v>1</v>
      </c>
      <c r="EP71">
        <v>1</v>
      </c>
      <c r="EQ71">
        <v>1</v>
      </c>
      <c r="ER71">
        <v>4</v>
      </c>
      <c r="ES71">
        <v>1</v>
      </c>
      <c r="ET71">
        <v>6</v>
      </c>
      <c r="EU71">
        <v>3</v>
      </c>
      <c r="EV71">
        <v>1</v>
      </c>
      <c r="EW71">
        <v>4</v>
      </c>
      <c r="EX71">
        <v>3</v>
      </c>
      <c r="EY71">
        <v>4</v>
      </c>
      <c r="EZ71">
        <v>5</v>
      </c>
      <c r="FA71">
        <v>4</v>
      </c>
      <c r="FB71">
        <v>4</v>
      </c>
      <c r="FC71">
        <v>1</v>
      </c>
      <c r="FD71">
        <v>3</v>
      </c>
      <c r="FE71">
        <v>4</v>
      </c>
      <c r="FF71">
        <v>3</v>
      </c>
      <c r="FG71">
        <v>3</v>
      </c>
      <c r="FH71">
        <v>2</v>
      </c>
      <c r="FI71">
        <v>3</v>
      </c>
      <c r="FJ71">
        <v>3</v>
      </c>
      <c r="FK71">
        <v>4</v>
      </c>
      <c r="FL71">
        <v>5</v>
      </c>
      <c r="FM71">
        <v>1</v>
      </c>
      <c r="FN71">
        <v>2</v>
      </c>
      <c r="FO71">
        <v>5</v>
      </c>
      <c r="FP71">
        <v>2</v>
      </c>
      <c r="FQ71">
        <v>2</v>
      </c>
      <c r="FR71">
        <v>3</v>
      </c>
      <c r="FS71">
        <v>3</v>
      </c>
      <c r="FT71">
        <v>1</v>
      </c>
      <c r="FU71">
        <v>3</v>
      </c>
      <c r="FV71">
        <v>5</v>
      </c>
      <c r="FW71">
        <v>5</v>
      </c>
      <c r="FX71">
        <v>4</v>
      </c>
      <c r="FY71">
        <v>4</v>
      </c>
      <c r="FZ71">
        <v>5</v>
      </c>
      <c r="GA71">
        <v>2</v>
      </c>
      <c r="GC71">
        <v>5</v>
      </c>
      <c r="GD71">
        <v>3</v>
      </c>
      <c r="GE71">
        <v>4</v>
      </c>
      <c r="GF71">
        <v>1</v>
      </c>
      <c r="GG71">
        <v>27</v>
      </c>
      <c r="GH71" t="s">
        <v>208</v>
      </c>
      <c r="GI71">
        <v>1</v>
      </c>
      <c r="GJ71" s="2">
        <v>0.30208333333333331</v>
      </c>
      <c r="GK71">
        <v>62</v>
      </c>
      <c r="GL71">
        <v>86</v>
      </c>
      <c r="GM71">
        <f>VLOOKUP(A71,Saliva_Sample_Encoding!A:AD, 17)</f>
        <v>41.952967030566889</v>
      </c>
      <c r="GN71">
        <f>VLOOKUP(A71,Saliva_Sample_Encoding!A:AD, 18)</f>
        <v>0.81</v>
      </c>
      <c r="GO71">
        <f>VLOOKUP(A71,Saliva_Sample_Encoding!A:AD, 19)</f>
        <v>41.447509596463675</v>
      </c>
      <c r="GP71">
        <f>VLOOKUP(A71,Saliva_Sample_Encoding!A:AD, 20)</f>
        <v>1.3</v>
      </c>
      <c r="GQ71">
        <f>VLOOKUP(A71,Saliva_Sample_Encoding!A:AD, 21)</f>
        <v>89.97142327037237</v>
      </c>
      <c r="GR71">
        <f>VLOOKUP(A71,Saliva_Sample_Encoding!A:AD, 22)</f>
        <v>2.2400000000000002</v>
      </c>
      <c r="GS71">
        <f>VLOOKUP(A71,Saliva_Sample_Encoding!A:AD, 23)</f>
        <v>82.389561758824129</v>
      </c>
      <c r="GT71">
        <f>VLOOKUP(A71,Saliva_Sample_Encoding!A:AD, 24)</f>
        <v>3.02</v>
      </c>
      <c r="GU71">
        <f>VLOOKUP(A71,Saliva_Sample_Encoding!A:AD, 25)</f>
        <v>50.040285976218343</v>
      </c>
      <c r="GV71">
        <f>VLOOKUP(A71,Saliva_Sample_Encoding!A:AD, 26)</f>
        <v>3.07</v>
      </c>
      <c r="GW71">
        <f>VLOOKUP(A71,Saliva_Sample_Encoding!A:AD, 27)</f>
        <v>34.876562953121876</v>
      </c>
      <c r="GX71">
        <f>VLOOKUP(A71,Saliva_Sample_Encoding!A:AD, 28)</f>
        <v>1.25</v>
      </c>
      <c r="GY71">
        <f>VLOOKUP(A71,Saliva_Sample_Encoding!A:AD, 29)</f>
        <v>62.17126439469552</v>
      </c>
      <c r="GZ71">
        <f>VLOOKUP(A71,Saliva_Sample_Encoding!A:AD, 30)</f>
        <v>2.08</v>
      </c>
    </row>
    <row r="72" spans="1:208" x14ac:dyDescent="0.2">
      <c r="A72">
        <v>179</v>
      </c>
      <c r="B72" s="1">
        <v>43980</v>
      </c>
      <c r="C72" t="s">
        <v>193</v>
      </c>
      <c r="D72" t="s">
        <v>199</v>
      </c>
      <c r="E72" t="s">
        <v>201</v>
      </c>
      <c r="F72" t="s">
        <v>200</v>
      </c>
      <c r="G72">
        <v>4</v>
      </c>
      <c r="H72">
        <v>1</v>
      </c>
      <c r="I72">
        <v>4</v>
      </c>
      <c r="J72">
        <v>1</v>
      </c>
      <c r="K72">
        <v>4</v>
      </c>
      <c r="L72">
        <v>1</v>
      </c>
      <c r="M72">
        <v>1</v>
      </c>
      <c r="N72">
        <v>1</v>
      </c>
      <c r="O72">
        <v>3</v>
      </c>
      <c r="P72">
        <v>1</v>
      </c>
      <c r="Q72">
        <v>1</v>
      </c>
      <c r="R72">
        <v>4</v>
      </c>
      <c r="S72">
        <v>1</v>
      </c>
      <c r="T72">
        <v>1</v>
      </c>
      <c r="U72">
        <v>2</v>
      </c>
      <c r="V72">
        <v>5</v>
      </c>
      <c r="W72">
        <v>5</v>
      </c>
      <c r="X72">
        <v>1</v>
      </c>
      <c r="Y72">
        <v>4</v>
      </c>
      <c r="Z72">
        <v>1</v>
      </c>
      <c r="AA72">
        <v>18</v>
      </c>
      <c r="AB72">
        <v>9</v>
      </c>
      <c r="AC72">
        <v>0</v>
      </c>
      <c r="AD72">
        <v>77</v>
      </c>
      <c r="AE72">
        <v>3</v>
      </c>
      <c r="AF72">
        <v>1</v>
      </c>
      <c r="AG72">
        <v>2</v>
      </c>
      <c r="AH72">
        <v>1</v>
      </c>
      <c r="AI72">
        <v>4</v>
      </c>
      <c r="AJ72">
        <v>1</v>
      </c>
      <c r="AK72">
        <v>1</v>
      </c>
      <c r="AL72">
        <v>1</v>
      </c>
      <c r="AM72">
        <v>3</v>
      </c>
      <c r="AN72">
        <v>4</v>
      </c>
      <c r="AO72">
        <v>1</v>
      </c>
      <c r="AP72">
        <v>4</v>
      </c>
      <c r="AQ72">
        <v>1</v>
      </c>
      <c r="AR72">
        <v>5</v>
      </c>
      <c r="AS72">
        <v>4</v>
      </c>
      <c r="AT72">
        <v>3</v>
      </c>
      <c r="AU72">
        <v>5</v>
      </c>
      <c r="AV72">
        <v>2</v>
      </c>
      <c r="AW72">
        <v>5</v>
      </c>
      <c r="AX72">
        <v>2</v>
      </c>
      <c r="AY72">
        <v>49</v>
      </c>
      <c r="AZ72">
        <v>28</v>
      </c>
      <c r="BA72">
        <v>6</v>
      </c>
      <c r="BB72">
        <v>93</v>
      </c>
      <c r="BC72">
        <v>2</v>
      </c>
      <c r="BD72">
        <v>1</v>
      </c>
      <c r="BF72">
        <v>1</v>
      </c>
      <c r="BG72">
        <v>5</v>
      </c>
      <c r="BH72">
        <v>1</v>
      </c>
      <c r="BI72">
        <v>1</v>
      </c>
      <c r="BJ72">
        <v>1</v>
      </c>
      <c r="BK72">
        <v>2</v>
      </c>
      <c r="BL72">
        <v>4</v>
      </c>
      <c r="BM72">
        <v>1</v>
      </c>
      <c r="BN72">
        <v>5</v>
      </c>
      <c r="BO72">
        <v>1</v>
      </c>
      <c r="BP72">
        <v>5</v>
      </c>
      <c r="BQ72">
        <v>2</v>
      </c>
      <c r="BR72">
        <v>5</v>
      </c>
      <c r="BS72">
        <v>5</v>
      </c>
      <c r="BT72">
        <v>1</v>
      </c>
      <c r="BU72">
        <v>5</v>
      </c>
      <c r="BV72">
        <v>2</v>
      </c>
      <c r="BW72">
        <v>48</v>
      </c>
      <c r="BX72">
        <v>0</v>
      </c>
      <c r="BY72">
        <v>0</v>
      </c>
      <c r="BZ72">
        <v>93</v>
      </c>
      <c r="CA72">
        <v>2</v>
      </c>
      <c r="CB72">
        <v>1</v>
      </c>
      <c r="CC72">
        <v>2</v>
      </c>
      <c r="CD72">
        <v>1</v>
      </c>
      <c r="CE72">
        <v>4</v>
      </c>
      <c r="CF72">
        <v>1</v>
      </c>
      <c r="CG72">
        <v>1</v>
      </c>
      <c r="CH72">
        <v>1</v>
      </c>
      <c r="CI72">
        <v>2</v>
      </c>
      <c r="CJ72">
        <v>4</v>
      </c>
      <c r="CK72">
        <v>2</v>
      </c>
      <c r="CL72">
        <v>3</v>
      </c>
      <c r="CM72">
        <v>1</v>
      </c>
      <c r="CN72">
        <v>4</v>
      </c>
      <c r="CO72">
        <v>1</v>
      </c>
      <c r="CP72">
        <v>5</v>
      </c>
      <c r="CQ72">
        <v>5</v>
      </c>
      <c r="CR72">
        <v>1</v>
      </c>
      <c r="CS72">
        <v>4</v>
      </c>
      <c r="CT72">
        <v>1</v>
      </c>
      <c r="CU72">
        <v>11</v>
      </c>
      <c r="CV72">
        <v>0</v>
      </c>
      <c r="CW72">
        <v>0</v>
      </c>
      <c r="CX72">
        <v>93</v>
      </c>
      <c r="CY72">
        <v>1</v>
      </c>
      <c r="CZ72">
        <v>1</v>
      </c>
      <c r="DA72">
        <v>1</v>
      </c>
      <c r="DB72">
        <v>1</v>
      </c>
      <c r="DC72">
        <v>4</v>
      </c>
      <c r="DD72">
        <v>1</v>
      </c>
      <c r="DE72">
        <v>1</v>
      </c>
      <c r="DF72">
        <v>1</v>
      </c>
      <c r="DG72">
        <v>1</v>
      </c>
      <c r="DH72">
        <v>3</v>
      </c>
      <c r="DI72">
        <v>2</v>
      </c>
      <c r="DJ72">
        <v>2</v>
      </c>
      <c r="DK72">
        <v>1</v>
      </c>
      <c r="DL72">
        <v>1</v>
      </c>
      <c r="DM72">
        <v>1</v>
      </c>
      <c r="DN72">
        <v>4</v>
      </c>
      <c r="DO72">
        <v>3</v>
      </c>
      <c r="DP72">
        <v>1</v>
      </c>
      <c r="DQ72">
        <v>3</v>
      </c>
      <c r="DR72">
        <v>1</v>
      </c>
      <c r="DS72">
        <v>0</v>
      </c>
      <c r="DT72">
        <v>0</v>
      </c>
      <c r="DU72">
        <v>0</v>
      </c>
      <c r="DV72">
        <v>93</v>
      </c>
      <c r="DW72">
        <v>1</v>
      </c>
      <c r="DX72">
        <v>1</v>
      </c>
      <c r="DY72">
        <v>1</v>
      </c>
      <c r="DZ72">
        <v>1</v>
      </c>
      <c r="EA72">
        <v>4</v>
      </c>
      <c r="EB72">
        <v>1</v>
      </c>
      <c r="EC72">
        <v>1</v>
      </c>
      <c r="ED72">
        <v>1</v>
      </c>
      <c r="EE72">
        <v>1</v>
      </c>
      <c r="EF72">
        <v>4</v>
      </c>
      <c r="EG72">
        <v>1</v>
      </c>
      <c r="EH72">
        <v>2</v>
      </c>
      <c r="EI72">
        <v>1</v>
      </c>
      <c r="EJ72">
        <v>1</v>
      </c>
      <c r="EK72">
        <v>1</v>
      </c>
      <c r="EL72">
        <v>4</v>
      </c>
      <c r="EM72">
        <v>3</v>
      </c>
      <c r="EN72">
        <v>1</v>
      </c>
      <c r="EO72">
        <v>3</v>
      </c>
      <c r="EP72">
        <v>1</v>
      </c>
      <c r="EQ72">
        <v>0</v>
      </c>
      <c r="ER72">
        <v>0</v>
      </c>
      <c r="ES72">
        <v>0</v>
      </c>
      <c r="ET72">
        <v>93</v>
      </c>
      <c r="EU72">
        <v>3</v>
      </c>
      <c r="EV72">
        <v>1</v>
      </c>
      <c r="EW72">
        <v>2</v>
      </c>
      <c r="EX72">
        <v>3</v>
      </c>
      <c r="EY72">
        <v>4</v>
      </c>
      <c r="EZ72">
        <v>5</v>
      </c>
      <c r="FA72">
        <v>4</v>
      </c>
      <c r="FB72">
        <v>5</v>
      </c>
      <c r="FC72">
        <v>4</v>
      </c>
      <c r="FD72">
        <v>3</v>
      </c>
      <c r="FE72">
        <v>4</v>
      </c>
      <c r="FF72">
        <v>3</v>
      </c>
      <c r="FG72">
        <v>3</v>
      </c>
      <c r="FH72">
        <v>2</v>
      </c>
      <c r="FI72">
        <v>1</v>
      </c>
      <c r="FJ72">
        <v>2</v>
      </c>
      <c r="FK72">
        <v>5</v>
      </c>
      <c r="FL72">
        <v>5</v>
      </c>
      <c r="FM72">
        <v>1</v>
      </c>
      <c r="FN72">
        <v>2</v>
      </c>
      <c r="FO72">
        <v>2</v>
      </c>
      <c r="FP72">
        <v>2</v>
      </c>
      <c r="FQ72">
        <v>2</v>
      </c>
      <c r="FR72">
        <v>2</v>
      </c>
      <c r="FS72">
        <v>1</v>
      </c>
      <c r="FT72">
        <v>5</v>
      </c>
      <c r="FU72">
        <v>3</v>
      </c>
      <c r="FV72">
        <v>5</v>
      </c>
      <c r="FW72">
        <v>3</v>
      </c>
      <c r="FX72">
        <v>1</v>
      </c>
      <c r="FY72">
        <v>2</v>
      </c>
      <c r="FZ72">
        <v>1</v>
      </c>
      <c r="GA72">
        <v>4</v>
      </c>
      <c r="GB72">
        <v>4</v>
      </c>
      <c r="GC72">
        <v>1</v>
      </c>
      <c r="GD72">
        <v>3</v>
      </c>
      <c r="GE72">
        <v>4</v>
      </c>
      <c r="GF72">
        <v>0</v>
      </c>
      <c r="GG72">
        <v>19</v>
      </c>
      <c r="GH72" t="s">
        <v>197</v>
      </c>
      <c r="GI72">
        <v>0</v>
      </c>
      <c r="GJ72" s="2">
        <v>0.5</v>
      </c>
      <c r="GK72">
        <v>95</v>
      </c>
      <c r="GL72">
        <v>115</v>
      </c>
      <c r="GM72">
        <f>VLOOKUP(A72,Saliva_Sample_Encoding!A:AD, 17)</f>
        <v>156.18634713789362</v>
      </c>
      <c r="GN72">
        <f>VLOOKUP(A72,Saliva_Sample_Encoding!A:AD, 18)</f>
        <v>4.2699999999999996</v>
      </c>
      <c r="GO72">
        <f>VLOOKUP(A72,Saliva_Sample_Encoding!A:AD, 19)</f>
        <v>155.6808897037904</v>
      </c>
      <c r="GP72">
        <f>VLOOKUP(A72,Saliva_Sample_Encoding!A:AD, 20)</f>
        <v>4.53</v>
      </c>
      <c r="GQ72">
        <f>VLOOKUP(A72,Saliva_Sample_Encoding!A:AD, 21)</f>
        <v>440.75888253800389</v>
      </c>
      <c r="GR72">
        <f>VLOOKUP(A72,Saliva_Sample_Encoding!A:AD, 22)</f>
        <v>7.01</v>
      </c>
      <c r="GS72">
        <f>VLOOKUP(A72,Saliva_Sample_Encoding!A:AD, 23)</f>
        <v>249.69597244698852</v>
      </c>
      <c r="GT72">
        <f>VLOOKUP(A72,Saliva_Sample_Encoding!A:AD, 24)</f>
        <v>13.91</v>
      </c>
      <c r="GU72">
        <f>VLOOKUP(A72,Saliva_Sample_Encoding!A:AD, 25)</f>
        <v>221.39035613720847</v>
      </c>
      <c r="GV72">
        <f>VLOOKUP(A72,Saliva_Sample_Encoding!A:AD, 26)</f>
        <v>12.01</v>
      </c>
      <c r="GW72">
        <f>VLOOKUP(A72,Saliva_Sample_Encoding!A:AD, 27)</f>
        <v>105.64060372757206</v>
      </c>
      <c r="GX72">
        <f>VLOOKUP(A72,Saliva_Sample_Encoding!A:AD, 28)</f>
        <v>3.66</v>
      </c>
      <c r="GY72">
        <f>VLOOKUP(A72,Saliva_Sample_Encoding!A:AD, 29)</f>
        <v>174.38281476560934</v>
      </c>
      <c r="GZ72">
        <f>VLOOKUP(A72,Saliva_Sample_Encoding!A:AD, 30)</f>
        <v>2.84</v>
      </c>
    </row>
    <row r="73" spans="1:208" x14ac:dyDescent="0.2">
      <c r="A73">
        <v>180</v>
      </c>
      <c r="B73" s="1">
        <v>43967</v>
      </c>
      <c r="C73" t="s">
        <v>198</v>
      </c>
      <c r="D73" t="s">
        <v>194</v>
      </c>
      <c r="E73" t="s">
        <v>201</v>
      </c>
      <c r="F73" t="s">
        <v>196</v>
      </c>
      <c r="G73">
        <v>3</v>
      </c>
      <c r="H73">
        <v>2</v>
      </c>
      <c r="I73">
        <v>4</v>
      </c>
      <c r="J73">
        <v>1</v>
      </c>
      <c r="K73">
        <v>3</v>
      </c>
      <c r="L73">
        <v>1</v>
      </c>
      <c r="M73">
        <v>1</v>
      </c>
      <c r="N73">
        <v>1</v>
      </c>
      <c r="O73">
        <v>2</v>
      </c>
      <c r="P73">
        <v>2</v>
      </c>
      <c r="Q73">
        <v>1</v>
      </c>
      <c r="R73">
        <v>5</v>
      </c>
      <c r="S73">
        <v>1</v>
      </c>
      <c r="T73">
        <v>1</v>
      </c>
      <c r="U73">
        <v>1</v>
      </c>
      <c r="V73">
        <v>4</v>
      </c>
      <c r="W73">
        <v>4</v>
      </c>
      <c r="X73">
        <v>1</v>
      </c>
      <c r="Y73">
        <v>4</v>
      </c>
      <c r="Z73">
        <v>1</v>
      </c>
      <c r="AA73">
        <v>19</v>
      </c>
      <c r="AB73">
        <v>10</v>
      </c>
      <c r="AC73">
        <v>4</v>
      </c>
      <c r="AD73">
        <v>64</v>
      </c>
      <c r="AE73">
        <v>3</v>
      </c>
      <c r="AF73">
        <v>1</v>
      </c>
      <c r="AG73">
        <v>3</v>
      </c>
      <c r="AH73">
        <v>1</v>
      </c>
      <c r="AI73">
        <v>3</v>
      </c>
      <c r="AJ73">
        <v>1</v>
      </c>
      <c r="AK73">
        <v>1</v>
      </c>
      <c r="AL73">
        <v>1</v>
      </c>
      <c r="AM73">
        <v>4</v>
      </c>
      <c r="AN73">
        <v>3</v>
      </c>
      <c r="AO73">
        <v>1</v>
      </c>
      <c r="AP73">
        <v>4</v>
      </c>
      <c r="AQ73">
        <v>1</v>
      </c>
      <c r="AR73">
        <v>1</v>
      </c>
      <c r="AS73">
        <v>2</v>
      </c>
      <c r="AT73">
        <v>5</v>
      </c>
      <c r="AU73">
        <v>5</v>
      </c>
      <c r="AV73">
        <v>1</v>
      </c>
      <c r="AW73">
        <v>4</v>
      </c>
      <c r="AX73">
        <v>1</v>
      </c>
      <c r="AY73">
        <v>10</v>
      </c>
      <c r="AZ73">
        <v>11</v>
      </c>
      <c r="BA73">
        <v>7</v>
      </c>
      <c r="BB73">
        <v>65</v>
      </c>
      <c r="BC73">
        <v>3</v>
      </c>
      <c r="BD73">
        <v>1</v>
      </c>
      <c r="BE73">
        <v>3</v>
      </c>
      <c r="BF73">
        <v>1</v>
      </c>
      <c r="BG73">
        <v>3</v>
      </c>
      <c r="BH73">
        <v>1</v>
      </c>
      <c r="BI73">
        <v>1</v>
      </c>
      <c r="BJ73">
        <v>1</v>
      </c>
      <c r="BK73">
        <v>2</v>
      </c>
      <c r="BL73">
        <v>2</v>
      </c>
      <c r="BM73">
        <v>1</v>
      </c>
      <c r="BN73">
        <v>4</v>
      </c>
      <c r="BO73">
        <v>1</v>
      </c>
      <c r="BP73">
        <v>1</v>
      </c>
      <c r="BQ73">
        <v>1</v>
      </c>
      <c r="BR73">
        <v>4</v>
      </c>
      <c r="BS73">
        <v>5</v>
      </c>
      <c r="BT73">
        <v>1</v>
      </c>
      <c r="BU73">
        <v>4</v>
      </c>
      <c r="BV73">
        <v>1</v>
      </c>
      <c r="BW73">
        <v>10</v>
      </c>
      <c r="BX73">
        <v>10</v>
      </c>
      <c r="BY73">
        <v>3</v>
      </c>
      <c r="BZ73">
        <v>62</v>
      </c>
      <c r="CA73">
        <v>2</v>
      </c>
      <c r="CB73">
        <v>1</v>
      </c>
      <c r="CC73">
        <v>2</v>
      </c>
      <c r="CD73">
        <v>1</v>
      </c>
      <c r="CE73">
        <v>3</v>
      </c>
      <c r="CF73">
        <v>1</v>
      </c>
      <c r="CG73">
        <v>1</v>
      </c>
      <c r="CH73">
        <v>1</v>
      </c>
      <c r="CI73">
        <v>2</v>
      </c>
      <c r="CJ73">
        <v>2</v>
      </c>
      <c r="CK73">
        <v>1</v>
      </c>
      <c r="CL73">
        <v>4</v>
      </c>
      <c r="CM73">
        <v>1</v>
      </c>
      <c r="CN73">
        <v>1</v>
      </c>
      <c r="CO73">
        <v>1</v>
      </c>
      <c r="CP73">
        <v>5</v>
      </c>
      <c r="CQ73">
        <v>4</v>
      </c>
      <c r="CR73">
        <v>1</v>
      </c>
      <c r="CS73">
        <v>4</v>
      </c>
      <c r="CT73">
        <v>1</v>
      </c>
      <c r="CU73">
        <v>11</v>
      </c>
      <c r="CV73">
        <v>13</v>
      </c>
      <c r="CW73">
        <v>7</v>
      </c>
      <c r="CX73">
        <v>73</v>
      </c>
      <c r="CY73">
        <v>2</v>
      </c>
      <c r="CZ73">
        <v>1</v>
      </c>
      <c r="DA73">
        <v>2</v>
      </c>
      <c r="DB73">
        <v>1</v>
      </c>
      <c r="DC73">
        <v>2</v>
      </c>
      <c r="DD73">
        <v>1</v>
      </c>
      <c r="DE73">
        <v>1</v>
      </c>
      <c r="DF73">
        <v>1</v>
      </c>
      <c r="DG73">
        <v>2</v>
      </c>
      <c r="DH73">
        <v>2</v>
      </c>
      <c r="DI73">
        <v>1</v>
      </c>
      <c r="DJ73">
        <v>4</v>
      </c>
      <c r="DK73">
        <v>1</v>
      </c>
      <c r="DL73">
        <v>1</v>
      </c>
      <c r="DM73">
        <v>1</v>
      </c>
      <c r="DN73">
        <v>3</v>
      </c>
      <c r="DO73">
        <v>4</v>
      </c>
      <c r="DP73">
        <v>1</v>
      </c>
      <c r="DQ73">
        <v>2</v>
      </c>
      <c r="DR73">
        <v>1</v>
      </c>
      <c r="DS73">
        <v>8</v>
      </c>
      <c r="DT73">
        <v>7</v>
      </c>
      <c r="DU73">
        <v>2</v>
      </c>
      <c r="DV73">
        <v>70</v>
      </c>
      <c r="DW73">
        <v>2</v>
      </c>
      <c r="DX73">
        <v>1</v>
      </c>
      <c r="DY73">
        <v>0</v>
      </c>
      <c r="DZ73">
        <v>1</v>
      </c>
      <c r="EA73">
        <v>2</v>
      </c>
      <c r="EB73">
        <v>1</v>
      </c>
      <c r="EC73">
        <v>1</v>
      </c>
      <c r="ED73">
        <v>1</v>
      </c>
      <c r="EE73">
        <v>2</v>
      </c>
      <c r="EF73">
        <v>2</v>
      </c>
      <c r="EG73">
        <v>1</v>
      </c>
      <c r="EH73">
        <v>3</v>
      </c>
      <c r="EI73">
        <v>1</v>
      </c>
      <c r="EJ73">
        <v>1</v>
      </c>
      <c r="EK73">
        <v>1</v>
      </c>
      <c r="EL73">
        <v>4</v>
      </c>
      <c r="EM73">
        <v>3</v>
      </c>
      <c r="EN73">
        <v>1</v>
      </c>
      <c r="EO73">
        <v>3</v>
      </c>
      <c r="EP73">
        <v>1</v>
      </c>
      <c r="EQ73">
        <v>8</v>
      </c>
      <c r="ER73">
        <v>10</v>
      </c>
      <c r="ES73">
        <v>4</v>
      </c>
      <c r="ET73">
        <v>70</v>
      </c>
      <c r="EU73">
        <v>3</v>
      </c>
      <c r="EV73">
        <v>1</v>
      </c>
      <c r="EW73">
        <v>2</v>
      </c>
      <c r="EX73">
        <v>3</v>
      </c>
      <c r="EY73">
        <v>4</v>
      </c>
      <c r="EZ73">
        <v>5</v>
      </c>
      <c r="FA73">
        <v>4</v>
      </c>
      <c r="FB73">
        <v>5</v>
      </c>
      <c r="FC73">
        <v>4</v>
      </c>
      <c r="FD73">
        <v>3</v>
      </c>
      <c r="FE73">
        <v>4</v>
      </c>
      <c r="FF73">
        <v>3</v>
      </c>
      <c r="FG73">
        <v>3</v>
      </c>
      <c r="FH73">
        <v>2</v>
      </c>
      <c r="FI73">
        <v>5</v>
      </c>
      <c r="FJ73">
        <v>1</v>
      </c>
      <c r="FK73">
        <v>5</v>
      </c>
      <c r="FL73">
        <v>5</v>
      </c>
      <c r="FM73">
        <v>1</v>
      </c>
      <c r="FN73">
        <v>2</v>
      </c>
      <c r="FO73">
        <v>2</v>
      </c>
      <c r="FP73">
        <v>2</v>
      </c>
      <c r="FQ73">
        <v>2</v>
      </c>
      <c r="FR73">
        <v>3</v>
      </c>
      <c r="FS73">
        <v>1</v>
      </c>
      <c r="FT73">
        <v>3</v>
      </c>
      <c r="FU73">
        <v>2</v>
      </c>
      <c r="FV73">
        <v>5</v>
      </c>
      <c r="FW73">
        <v>5</v>
      </c>
      <c r="FX73">
        <v>2</v>
      </c>
      <c r="FY73">
        <v>5</v>
      </c>
      <c r="FZ73">
        <v>5</v>
      </c>
      <c r="GA73">
        <v>4</v>
      </c>
      <c r="GB73">
        <v>4</v>
      </c>
      <c r="GC73">
        <v>5</v>
      </c>
      <c r="GD73">
        <v>5</v>
      </c>
      <c r="GE73">
        <v>2</v>
      </c>
      <c r="GF73">
        <v>0</v>
      </c>
      <c r="GG73">
        <v>28</v>
      </c>
      <c r="GH73" t="s">
        <v>224</v>
      </c>
      <c r="GI73">
        <v>0</v>
      </c>
      <c r="GJ73" s="2">
        <v>0.52083333333333337</v>
      </c>
      <c r="GK73">
        <v>69</v>
      </c>
      <c r="GL73">
        <v>74</v>
      </c>
      <c r="GM73">
        <f>VLOOKUP(A73,Saliva_Sample_Encoding!A:AD, 17)</f>
        <v>74.807700247275903</v>
      </c>
      <c r="GN73">
        <f>VLOOKUP(A73,Saliva_Sample_Encoding!A:AD, 18)</f>
        <v>2.17</v>
      </c>
      <c r="GO73">
        <f>VLOOKUP(A73,Saliva_Sample_Encoding!A:AD, 19)</f>
        <v>93.004167874991666</v>
      </c>
      <c r="GP73">
        <f>VLOOKUP(A73,Saliva_Sample_Encoding!A:AD, 20)</f>
        <v>2.06</v>
      </c>
      <c r="GQ73">
        <f>VLOOKUP(A73,Saliva_Sample_Encoding!A:AD, 21)</f>
        <v>103.6187739911592</v>
      </c>
      <c r="GR73">
        <f>VLOOKUP(A73,Saliva_Sample_Encoding!A:AD, 22)</f>
        <v>1.47</v>
      </c>
      <c r="GS73">
        <f>VLOOKUP(A73,Saliva_Sample_Encoding!A:AD, 23)</f>
        <v>96.542369913714168</v>
      </c>
      <c r="GT73">
        <f>VLOOKUP(A73,Saliva_Sample_Encoding!A:AD, 24)</f>
        <v>1.55</v>
      </c>
      <c r="GU73">
        <f>VLOOKUP(A73,Saliva_Sample_Encoding!A:AD, 25)</f>
        <v>88.960508402165928</v>
      </c>
      <c r="GV73">
        <f>VLOOKUP(A73,Saliva_Sample_Encoding!A:AD, 26)</f>
        <v>1.24</v>
      </c>
      <c r="GW73">
        <f>VLOOKUP(A73,Saliva_Sample_Encoding!A:AD, 27)</f>
        <v>143.54991128531319</v>
      </c>
      <c r="GX73">
        <f>VLOOKUP(A73,Saliva_Sample_Encoding!A:AD, 28)</f>
        <v>0.87</v>
      </c>
      <c r="GY73">
        <f>VLOOKUP(A73,Saliva_Sample_Encoding!A:AD, 29)</f>
        <v>89.465965836269149</v>
      </c>
      <c r="GZ73">
        <f>VLOOKUP(A73,Saliva_Sample_Encoding!A:AD, 30)</f>
        <v>0.75</v>
      </c>
    </row>
    <row r="74" spans="1:208" x14ac:dyDescent="0.2">
      <c r="A74">
        <v>181</v>
      </c>
      <c r="B74" s="1">
        <v>43967</v>
      </c>
      <c r="C74" t="s">
        <v>198</v>
      </c>
      <c r="D74" t="s">
        <v>194</v>
      </c>
      <c r="E74" t="s">
        <v>201</v>
      </c>
      <c r="F74" t="s">
        <v>207</v>
      </c>
      <c r="G74">
        <v>3</v>
      </c>
      <c r="H74">
        <v>3</v>
      </c>
      <c r="I74">
        <v>1</v>
      </c>
      <c r="J74">
        <v>1</v>
      </c>
      <c r="K74">
        <v>1</v>
      </c>
      <c r="L74">
        <v>1</v>
      </c>
      <c r="M74">
        <v>1</v>
      </c>
      <c r="N74">
        <v>1</v>
      </c>
      <c r="O74">
        <v>2</v>
      </c>
      <c r="P74">
        <v>2</v>
      </c>
      <c r="Q74">
        <v>2</v>
      </c>
      <c r="R74">
        <v>3</v>
      </c>
      <c r="S74">
        <v>1</v>
      </c>
      <c r="T74">
        <v>1</v>
      </c>
      <c r="U74">
        <v>3</v>
      </c>
      <c r="V74">
        <v>2</v>
      </c>
      <c r="W74">
        <v>3</v>
      </c>
      <c r="X74">
        <v>3</v>
      </c>
      <c r="Y74">
        <v>3</v>
      </c>
      <c r="Z74">
        <v>1</v>
      </c>
      <c r="AA74">
        <v>60</v>
      </c>
      <c r="AB74">
        <v>50</v>
      </c>
      <c r="AC74">
        <v>14</v>
      </c>
      <c r="AD74">
        <v>63</v>
      </c>
      <c r="AE74">
        <v>3</v>
      </c>
      <c r="AF74">
        <v>1</v>
      </c>
      <c r="AG74">
        <v>3</v>
      </c>
      <c r="AH74">
        <v>1</v>
      </c>
      <c r="AI74">
        <v>3</v>
      </c>
      <c r="AJ74">
        <v>1</v>
      </c>
      <c r="AK74">
        <v>1</v>
      </c>
      <c r="AL74">
        <v>1</v>
      </c>
      <c r="AM74">
        <v>4</v>
      </c>
      <c r="AN74">
        <v>4</v>
      </c>
      <c r="AO74">
        <v>1</v>
      </c>
      <c r="AP74">
        <v>3</v>
      </c>
      <c r="AQ74">
        <v>1</v>
      </c>
      <c r="AR74">
        <v>3</v>
      </c>
      <c r="AS74">
        <v>3</v>
      </c>
      <c r="AT74">
        <v>3</v>
      </c>
      <c r="AU74">
        <v>4</v>
      </c>
      <c r="AV74">
        <v>2</v>
      </c>
      <c r="AW74">
        <v>3</v>
      </c>
      <c r="AX74">
        <v>1</v>
      </c>
      <c r="AY74">
        <v>40</v>
      </c>
      <c r="AZ74">
        <v>25</v>
      </c>
      <c r="BA74">
        <v>25</v>
      </c>
      <c r="BB74">
        <v>48</v>
      </c>
      <c r="BC74">
        <v>3</v>
      </c>
      <c r="BD74">
        <v>1</v>
      </c>
      <c r="BE74">
        <v>4</v>
      </c>
      <c r="BF74">
        <v>1</v>
      </c>
      <c r="BG74">
        <v>4</v>
      </c>
      <c r="BH74">
        <v>1</v>
      </c>
      <c r="BI74">
        <v>1</v>
      </c>
      <c r="BJ74">
        <v>1</v>
      </c>
      <c r="BK74">
        <v>3</v>
      </c>
      <c r="BL74">
        <v>4</v>
      </c>
      <c r="BM74">
        <v>1</v>
      </c>
      <c r="BN74">
        <v>3</v>
      </c>
      <c r="BO74">
        <v>1</v>
      </c>
      <c r="BP74">
        <v>3</v>
      </c>
      <c r="BQ74">
        <v>1</v>
      </c>
      <c r="BR74">
        <v>3</v>
      </c>
      <c r="BS74">
        <v>3</v>
      </c>
      <c r="BT74">
        <v>3</v>
      </c>
      <c r="BU74">
        <v>3</v>
      </c>
      <c r="BV74">
        <v>1</v>
      </c>
      <c r="BW74">
        <v>45</v>
      </c>
      <c r="BX74">
        <v>31</v>
      </c>
      <c r="BY74">
        <v>21</v>
      </c>
      <c r="BZ74">
        <v>61</v>
      </c>
      <c r="CA74">
        <v>2</v>
      </c>
      <c r="CB74">
        <v>2</v>
      </c>
      <c r="CC74">
        <v>3</v>
      </c>
      <c r="CD74">
        <v>1</v>
      </c>
      <c r="CE74">
        <v>1</v>
      </c>
      <c r="CF74">
        <v>1</v>
      </c>
      <c r="CG74">
        <v>1</v>
      </c>
      <c r="CH74">
        <v>1</v>
      </c>
      <c r="CI74">
        <v>3</v>
      </c>
      <c r="CJ74">
        <v>2</v>
      </c>
      <c r="CK74">
        <v>1</v>
      </c>
      <c r="CL74">
        <v>3</v>
      </c>
      <c r="CM74">
        <v>1</v>
      </c>
      <c r="CN74">
        <v>1</v>
      </c>
      <c r="CO74">
        <v>1</v>
      </c>
      <c r="CP74">
        <v>2</v>
      </c>
      <c r="CQ74">
        <v>3</v>
      </c>
      <c r="CR74">
        <v>3</v>
      </c>
      <c r="CS74">
        <v>3</v>
      </c>
      <c r="CT74">
        <v>1</v>
      </c>
      <c r="CU74">
        <v>52</v>
      </c>
      <c r="CV74">
        <v>22</v>
      </c>
      <c r="CW74">
        <v>37</v>
      </c>
      <c r="CX74">
        <v>60</v>
      </c>
      <c r="CY74">
        <v>1</v>
      </c>
      <c r="CZ74">
        <v>1</v>
      </c>
      <c r="DA74">
        <v>1</v>
      </c>
      <c r="DB74">
        <v>1</v>
      </c>
      <c r="DC74">
        <v>1</v>
      </c>
      <c r="DD74">
        <v>1</v>
      </c>
      <c r="DE74">
        <v>1</v>
      </c>
      <c r="DF74">
        <v>1</v>
      </c>
      <c r="DG74">
        <v>1</v>
      </c>
      <c r="DH74">
        <v>1</v>
      </c>
      <c r="DI74">
        <v>1</v>
      </c>
      <c r="DJ74">
        <v>1</v>
      </c>
      <c r="DK74">
        <v>1</v>
      </c>
      <c r="DL74">
        <v>1</v>
      </c>
      <c r="DM74">
        <v>1</v>
      </c>
      <c r="DN74">
        <v>1</v>
      </c>
      <c r="DO74">
        <v>1</v>
      </c>
      <c r="DP74">
        <v>1</v>
      </c>
      <c r="DQ74">
        <v>1</v>
      </c>
      <c r="DR74">
        <v>1</v>
      </c>
      <c r="DS74">
        <v>63</v>
      </c>
      <c r="DT74">
        <v>20</v>
      </c>
      <c r="DU74">
        <v>17</v>
      </c>
      <c r="DV74">
        <v>53</v>
      </c>
      <c r="DW74">
        <v>2</v>
      </c>
      <c r="DX74">
        <v>1</v>
      </c>
      <c r="DY74">
        <v>1</v>
      </c>
      <c r="DZ74">
        <v>1</v>
      </c>
      <c r="EA74">
        <v>1</v>
      </c>
      <c r="EB74">
        <v>1</v>
      </c>
      <c r="EC74">
        <v>1</v>
      </c>
      <c r="ED74">
        <v>1</v>
      </c>
      <c r="EE74">
        <v>1</v>
      </c>
      <c r="EF74">
        <v>1</v>
      </c>
      <c r="EG74">
        <v>2</v>
      </c>
      <c r="EH74">
        <v>1</v>
      </c>
      <c r="EI74">
        <v>2</v>
      </c>
      <c r="EJ74">
        <v>1</v>
      </c>
      <c r="EK74">
        <v>2</v>
      </c>
      <c r="EL74">
        <v>2</v>
      </c>
      <c r="EM74">
        <v>2</v>
      </c>
      <c r="EN74">
        <v>2</v>
      </c>
      <c r="EO74">
        <v>2</v>
      </c>
      <c r="EP74">
        <v>2</v>
      </c>
      <c r="EQ74">
        <v>62</v>
      </c>
      <c r="ER74">
        <v>22</v>
      </c>
      <c r="ES74">
        <v>19</v>
      </c>
      <c r="ET74">
        <v>60</v>
      </c>
      <c r="EU74">
        <v>3</v>
      </c>
      <c r="EV74">
        <v>1</v>
      </c>
      <c r="EW74">
        <v>2</v>
      </c>
      <c r="EX74">
        <v>3</v>
      </c>
      <c r="EY74">
        <v>4</v>
      </c>
      <c r="EZ74">
        <v>5</v>
      </c>
      <c r="FA74">
        <v>1</v>
      </c>
      <c r="FB74">
        <v>5</v>
      </c>
      <c r="FC74">
        <v>4</v>
      </c>
      <c r="FD74">
        <v>3</v>
      </c>
      <c r="FE74">
        <v>4</v>
      </c>
      <c r="FF74">
        <v>3</v>
      </c>
      <c r="FG74">
        <v>3</v>
      </c>
      <c r="FH74">
        <v>2</v>
      </c>
      <c r="FI74">
        <v>3</v>
      </c>
      <c r="FJ74">
        <v>2</v>
      </c>
      <c r="FK74">
        <v>5</v>
      </c>
      <c r="FL74">
        <v>3</v>
      </c>
      <c r="FM74">
        <v>1</v>
      </c>
      <c r="FN74">
        <v>2</v>
      </c>
      <c r="FO74">
        <v>4</v>
      </c>
      <c r="FP74">
        <v>2</v>
      </c>
      <c r="FQ74">
        <v>2</v>
      </c>
      <c r="FR74">
        <v>3</v>
      </c>
      <c r="FS74">
        <v>4</v>
      </c>
      <c r="FT74">
        <v>3</v>
      </c>
      <c r="FU74">
        <v>3</v>
      </c>
      <c r="FV74">
        <v>5</v>
      </c>
      <c r="FW74">
        <v>2</v>
      </c>
      <c r="FX74">
        <v>2</v>
      </c>
      <c r="FY74">
        <v>2</v>
      </c>
      <c r="FZ74">
        <v>3</v>
      </c>
      <c r="GA74">
        <v>4</v>
      </c>
      <c r="GB74">
        <v>3</v>
      </c>
      <c r="GC74">
        <v>5</v>
      </c>
      <c r="GD74">
        <v>3</v>
      </c>
      <c r="GE74">
        <v>3</v>
      </c>
      <c r="GG74">
        <v>27</v>
      </c>
      <c r="GH74" t="s">
        <v>223</v>
      </c>
      <c r="GI74">
        <v>0</v>
      </c>
      <c r="GJ74" s="2">
        <v>0.28472222222222221</v>
      </c>
      <c r="GK74">
        <v>81</v>
      </c>
      <c r="GL74">
        <v>74</v>
      </c>
      <c r="GM74">
        <f>VLOOKUP(A74,Saliva_Sample_Encoding!A:AD, 17)</f>
        <v>364.43480998841841</v>
      </c>
      <c r="GN74">
        <f>VLOOKUP(A74,Saliva_Sample_Encoding!A:AD, 18)</f>
        <v>4.12</v>
      </c>
      <c r="GO74">
        <f>VLOOKUP(A74,Saliva_Sample_Encoding!A:AD, 19)</f>
        <v>154.66997483558396</v>
      </c>
      <c r="GP74">
        <f>VLOOKUP(A74,Saliva_Sample_Encoding!A:AD, 20)</f>
        <v>4.07</v>
      </c>
      <c r="GQ74">
        <f>VLOOKUP(A74,Saliva_Sample_Encoding!A:AD, 21)</f>
        <v>353.31474643814767</v>
      </c>
      <c r="GR74">
        <f>VLOOKUP(A74,Saliva_Sample_Encoding!A:AD, 22)</f>
        <v>2.27</v>
      </c>
      <c r="GS74">
        <f>VLOOKUP(A74,Saliva_Sample_Encoding!A:AD, 23)</f>
        <v>158.71363430840967</v>
      </c>
      <c r="GT74">
        <f>VLOOKUP(A74,Saliva_Sample_Encoding!A:AD, 24)</f>
        <v>1.91</v>
      </c>
      <c r="GU74">
        <f>VLOOKUP(A74,Saliva_Sample_Encoding!A:AD, 25)</f>
        <v>112.21155037091387</v>
      </c>
      <c r="GV74">
        <f>VLOOKUP(A74,Saliva_Sample_Encoding!A:AD, 26)</f>
        <v>2.11</v>
      </c>
      <c r="GW74">
        <f>VLOOKUP(A74,Saliva_Sample_Encoding!A:AD, 27)</f>
        <v>126.86981595990713</v>
      </c>
      <c r="GX74">
        <f>VLOOKUP(A74,Saliva_Sample_Encoding!A:AD, 28)</f>
        <v>1.45</v>
      </c>
      <c r="GY74">
        <f>VLOOKUP(A74,Saliva_Sample_Encoding!A:AD, 29)</f>
        <v>98.564199650127037</v>
      </c>
      <c r="GZ74">
        <f>VLOOKUP(A74,Saliva_Sample_Encoding!A:AD, 30)</f>
        <v>2.48</v>
      </c>
    </row>
    <row r="75" spans="1:208" x14ac:dyDescent="0.2">
      <c r="A75">
        <v>182</v>
      </c>
      <c r="B75" s="1">
        <v>43973</v>
      </c>
      <c r="C75" t="s">
        <v>193</v>
      </c>
      <c r="D75" t="s">
        <v>199</v>
      </c>
      <c r="E75" t="s">
        <v>201</v>
      </c>
      <c r="F75" t="s">
        <v>207</v>
      </c>
      <c r="G75">
        <v>4</v>
      </c>
      <c r="H75">
        <v>1</v>
      </c>
      <c r="I75">
        <v>3</v>
      </c>
      <c r="J75">
        <v>2</v>
      </c>
      <c r="K75">
        <v>4</v>
      </c>
      <c r="L75">
        <v>1</v>
      </c>
      <c r="M75">
        <v>1</v>
      </c>
      <c r="N75">
        <v>1</v>
      </c>
      <c r="O75">
        <v>4</v>
      </c>
      <c r="P75">
        <v>3</v>
      </c>
      <c r="Q75">
        <v>2</v>
      </c>
      <c r="R75">
        <v>4</v>
      </c>
      <c r="S75">
        <v>1</v>
      </c>
      <c r="T75">
        <v>4</v>
      </c>
      <c r="U75">
        <v>1</v>
      </c>
      <c r="V75">
        <v>5</v>
      </c>
      <c r="W75">
        <v>5</v>
      </c>
      <c r="X75">
        <v>1</v>
      </c>
      <c r="Y75">
        <v>5</v>
      </c>
      <c r="Z75">
        <v>5</v>
      </c>
      <c r="AA75">
        <v>2</v>
      </c>
      <c r="AB75">
        <v>1</v>
      </c>
      <c r="AC75">
        <v>0</v>
      </c>
      <c r="AD75">
        <v>85</v>
      </c>
      <c r="AE75">
        <v>4</v>
      </c>
      <c r="AF75">
        <v>1</v>
      </c>
      <c r="AG75">
        <v>3</v>
      </c>
      <c r="AH75">
        <v>1</v>
      </c>
      <c r="AI75">
        <v>4</v>
      </c>
      <c r="AJ75">
        <v>1</v>
      </c>
      <c r="AK75">
        <v>1</v>
      </c>
      <c r="AL75">
        <v>1</v>
      </c>
      <c r="AM75">
        <v>3</v>
      </c>
      <c r="AN75">
        <v>3</v>
      </c>
      <c r="AO75">
        <v>2</v>
      </c>
      <c r="AP75">
        <v>4</v>
      </c>
      <c r="AQ75">
        <v>1</v>
      </c>
      <c r="AR75">
        <v>4</v>
      </c>
      <c r="AS75">
        <v>2</v>
      </c>
      <c r="AT75">
        <v>4</v>
      </c>
      <c r="AU75">
        <v>4</v>
      </c>
      <c r="AV75">
        <v>1</v>
      </c>
      <c r="AW75">
        <v>4</v>
      </c>
      <c r="AX75">
        <v>1</v>
      </c>
      <c r="AY75">
        <v>13</v>
      </c>
      <c r="AZ75">
        <v>17</v>
      </c>
      <c r="BA75">
        <v>1</v>
      </c>
      <c r="BB75">
        <v>69</v>
      </c>
      <c r="BC75">
        <v>4</v>
      </c>
      <c r="BD75">
        <v>1</v>
      </c>
      <c r="BE75">
        <v>3</v>
      </c>
      <c r="BF75">
        <v>1</v>
      </c>
      <c r="BG75">
        <v>4</v>
      </c>
      <c r="BH75">
        <v>1</v>
      </c>
      <c r="BI75">
        <v>1</v>
      </c>
      <c r="BJ75">
        <v>1</v>
      </c>
      <c r="BK75">
        <v>4</v>
      </c>
      <c r="BL75">
        <v>3</v>
      </c>
      <c r="BM75">
        <v>2</v>
      </c>
      <c r="BN75">
        <v>4</v>
      </c>
      <c r="BO75">
        <v>1</v>
      </c>
      <c r="BP75">
        <v>3</v>
      </c>
      <c r="BQ75">
        <v>2</v>
      </c>
      <c r="BR75">
        <v>4</v>
      </c>
      <c r="BS75">
        <v>4</v>
      </c>
      <c r="BT75">
        <v>1</v>
      </c>
      <c r="BU75">
        <v>4</v>
      </c>
      <c r="BV75">
        <v>1</v>
      </c>
      <c r="BW75">
        <v>4</v>
      </c>
      <c r="BX75">
        <v>1</v>
      </c>
      <c r="BY75">
        <v>82</v>
      </c>
      <c r="BZ75">
        <v>4</v>
      </c>
      <c r="CA75">
        <v>4</v>
      </c>
      <c r="CB75">
        <v>1</v>
      </c>
      <c r="CC75">
        <v>4</v>
      </c>
      <c r="CD75">
        <v>1</v>
      </c>
      <c r="CE75">
        <v>4</v>
      </c>
      <c r="CF75">
        <v>1</v>
      </c>
      <c r="CG75">
        <v>1</v>
      </c>
      <c r="CH75">
        <v>1</v>
      </c>
      <c r="CI75">
        <v>4</v>
      </c>
      <c r="CJ75">
        <v>4</v>
      </c>
      <c r="CK75">
        <v>1</v>
      </c>
      <c r="CL75">
        <v>4</v>
      </c>
      <c r="CM75">
        <v>1</v>
      </c>
      <c r="CN75">
        <v>4</v>
      </c>
      <c r="CO75">
        <v>1</v>
      </c>
      <c r="CP75">
        <v>4</v>
      </c>
      <c r="CQ75">
        <v>4</v>
      </c>
      <c r="CR75">
        <v>1</v>
      </c>
      <c r="CS75">
        <v>4</v>
      </c>
      <c r="CT75">
        <v>1</v>
      </c>
      <c r="CU75">
        <v>2</v>
      </c>
      <c r="CV75">
        <v>1</v>
      </c>
      <c r="CW75">
        <v>1</v>
      </c>
      <c r="CX75">
        <v>85</v>
      </c>
      <c r="CY75">
        <v>3</v>
      </c>
      <c r="CZ75">
        <v>1</v>
      </c>
      <c r="DA75">
        <v>3</v>
      </c>
      <c r="DB75">
        <v>1</v>
      </c>
      <c r="DC75">
        <v>4</v>
      </c>
      <c r="DD75">
        <v>1</v>
      </c>
      <c r="DE75">
        <v>1</v>
      </c>
      <c r="DF75">
        <v>1</v>
      </c>
      <c r="DG75">
        <v>3</v>
      </c>
      <c r="DH75">
        <v>3</v>
      </c>
      <c r="DI75">
        <v>2</v>
      </c>
      <c r="DJ75">
        <v>3</v>
      </c>
      <c r="DK75">
        <v>1</v>
      </c>
      <c r="DL75">
        <v>3</v>
      </c>
      <c r="DM75">
        <v>1</v>
      </c>
      <c r="DN75">
        <v>3</v>
      </c>
      <c r="DO75">
        <v>3</v>
      </c>
      <c r="DP75">
        <v>1</v>
      </c>
      <c r="DQ75">
        <v>3</v>
      </c>
      <c r="DR75">
        <v>1</v>
      </c>
      <c r="DS75">
        <v>1</v>
      </c>
      <c r="DT75">
        <v>2</v>
      </c>
      <c r="DU75">
        <v>2</v>
      </c>
      <c r="DV75">
        <v>79</v>
      </c>
      <c r="DW75">
        <v>3</v>
      </c>
      <c r="DX75">
        <v>1</v>
      </c>
      <c r="DY75">
        <v>3</v>
      </c>
      <c r="DZ75">
        <v>1</v>
      </c>
      <c r="EA75">
        <v>4</v>
      </c>
      <c r="EB75">
        <v>1</v>
      </c>
      <c r="EC75">
        <v>1</v>
      </c>
      <c r="ED75">
        <v>1</v>
      </c>
      <c r="EE75">
        <v>3</v>
      </c>
      <c r="EF75">
        <v>3</v>
      </c>
      <c r="EG75">
        <v>2</v>
      </c>
      <c r="EH75">
        <v>3</v>
      </c>
      <c r="EI75">
        <v>1</v>
      </c>
      <c r="EJ75">
        <v>3</v>
      </c>
      <c r="EK75">
        <v>1</v>
      </c>
      <c r="EL75">
        <v>4</v>
      </c>
      <c r="EM75">
        <v>4</v>
      </c>
      <c r="EN75">
        <v>1</v>
      </c>
      <c r="EO75">
        <v>3</v>
      </c>
      <c r="EP75">
        <v>1</v>
      </c>
      <c r="EQ75">
        <v>1</v>
      </c>
      <c r="ER75">
        <v>2</v>
      </c>
      <c r="ES75">
        <v>2</v>
      </c>
      <c r="ET75">
        <v>87</v>
      </c>
      <c r="EU75">
        <v>3</v>
      </c>
      <c r="EV75">
        <v>1</v>
      </c>
      <c r="EW75">
        <v>2</v>
      </c>
      <c r="EX75">
        <v>3</v>
      </c>
      <c r="EY75">
        <v>4</v>
      </c>
      <c r="EZ75">
        <v>5</v>
      </c>
      <c r="FA75">
        <v>4</v>
      </c>
      <c r="FB75">
        <v>5</v>
      </c>
      <c r="FC75">
        <v>4</v>
      </c>
      <c r="FD75">
        <v>3</v>
      </c>
      <c r="FE75">
        <v>4</v>
      </c>
      <c r="FF75">
        <v>3</v>
      </c>
      <c r="FG75">
        <v>3</v>
      </c>
      <c r="FH75">
        <v>2</v>
      </c>
      <c r="FI75">
        <v>1</v>
      </c>
      <c r="FJ75">
        <v>1</v>
      </c>
      <c r="FK75">
        <v>5</v>
      </c>
      <c r="FL75">
        <v>5</v>
      </c>
      <c r="FM75">
        <v>1</v>
      </c>
      <c r="FN75">
        <v>2</v>
      </c>
      <c r="FO75">
        <v>4</v>
      </c>
      <c r="FP75">
        <v>2</v>
      </c>
      <c r="FQ75">
        <v>2</v>
      </c>
      <c r="FR75">
        <v>1</v>
      </c>
      <c r="FS75">
        <v>4</v>
      </c>
      <c r="FT75">
        <v>3</v>
      </c>
      <c r="FU75">
        <v>3</v>
      </c>
      <c r="FV75">
        <v>5</v>
      </c>
      <c r="FW75">
        <v>5</v>
      </c>
      <c r="FX75">
        <v>1</v>
      </c>
      <c r="FY75">
        <v>1</v>
      </c>
      <c r="FZ75">
        <v>2</v>
      </c>
      <c r="GA75">
        <v>4</v>
      </c>
      <c r="GB75">
        <v>4</v>
      </c>
      <c r="GC75">
        <v>1</v>
      </c>
      <c r="GD75">
        <v>3</v>
      </c>
      <c r="GE75">
        <v>1</v>
      </c>
      <c r="GF75">
        <v>0</v>
      </c>
      <c r="GG75">
        <v>40</v>
      </c>
      <c r="GH75" t="s">
        <v>225</v>
      </c>
      <c r="GI75">
        <v>1</v>
      </c>
      <c r="GJ75" s="2">
        <v>0.4375</v>
      </c>
      <c r="GK75">
        <v>77</v>
      </c>
      <c r="GL75">
        <v>86</v>
      </c>
      <c r="GM75">
        <f>VLOOKUP(A75,Saliva_Sample_Encoding!A:AD, 17)</f>
        <v>36.392935255431524</v>
      </c>
      <c r="GN75">
        <f>VLOOKUP(A75,Saliva_Sample_Encoding!A:AD, 18)</f>
        <v>2.2999999999999998</v>
      </c>
      <c r="GO75">
        <f>VLOOKUP(A75,Saliva_Sample_Encoding!A:AD, 19)</f>
        <v>29.316531177986509</v>
      </c>
      <c r="GP75">
        <f>VLOOKUP(A75,Saliva_Sample_Encoding!A:AD, 20)</f>
        <v>2.34</v>
      </c>
      <c r="GQ75">
        <f>VLOOKUP(A75,Saliva_Sample_Encoding!A:AD, 21)</f>
        <v>73.291327944966255</v>
      </c>
      <c r="GR75">
        <f>VLOOKUP(A75,Saliva_Sample_Encoding!A:AD, 22)</f>
        <v>3.15</v>
      </c>
      <c r="GS75">
        <f>VLOOKUP(A75,Saliva_Sample_Encoding!A:AD, 23)</f>
        <v>63.182179262901954</v>
      </c>
      <c r="GT75">
        <f>VLOOKUP(A75,Saliva_Sample_Encoding!A:AD, 24)</f>
        <v>8.25</v>
      </c>
      <c r="GU75">
        <f>VLOOKUP(A75,Saliva_Sample_Encoding!A:AD, 25)</f>
        <v>48.018456239805481</v>
      </c>
      <c r="GV75">
        <f>VLOOKUP(A75,Saliva_Sample_Encoding!A:AD, 26)</f>
        <v>10.42</v>
      </c>
      <c r="GW75">
        <f>VLOOKUP(A75,Saliva_Sample_Encoding!A:AD, 27)</f>
        <v>37.403850123637952</v>
      </c>
      <c r="GX75">
        <f>VLOOKUP(A75,Saliva_Sample_Encoding!A:AD, 28)</f>
        <v>2.63</v>
      </c>
      <c r="GY75">
        <f>VLOOKUP(A75,Saliva_Sample_Encoding!A:AD, 29)</f>
        <v>35.302020387225099</v>
      </c>
      <c r="GZ75">
        <f>VLOOKUP(A75,Saliva_Sample_Encoding!A:AD, 30)</f>
        <v>2.2200000000000002</v>
      </c>
    </row>
    <row r="76" spans="1:208" x14ac:dyDescent="0.2">
      <c r="A76">
        <v>183</v>
      </c>
      <c r="B76" s="1">
        <v>43973</v>
      </c>
      <c r="C76" t="s">
        <v>193</v>
      </c>
      <c r="D76" t="s">
        <v>199</v>
      </c>
      <c r="E76" t="s">
        <v>204</v>
      </c>
      <c r="F76" t="s">
        <v>200</v>
      </c>
      <c r="G76">
        <v>5</v>
      </c>
      <c r="H76">
        <v>1</v>
      </c>
      <c r="I76">
        <v>3</v>
      </c>
      <c r="J76">
        <v>1</v>
      </c>
      <c r="K76">
        <v>4</v>
      </c>
      <c r="L76">
        <v>1</v>
      </c>
      <c r="M76">
        <v>1</v>
      </c>
      <c r="N76">
        <v>1</v>
      </c>
      <c r="O76">
        <v>3</v>
      </c>
      <c r="P76">
        <v>2</v>
      </c>
      <c r="Q76">
        <v>1</v>
      </c>
      <c r="R76">
        <v>4</v>
      </c>
      <c r="S76">
        <v>1</v>
      </c>
      <c r="T76">
        <v>2</v>
      </c>
      <c r="U76">
        <v>1</v>
      </c>
      <c r="V76">
        <v>3</v>
      </c>
      <c r="W76">
        <v>5</v>
      </c>
      <c r="X76">
        <v>1</v>
      </c>
      <c r="Y76">
        <v>5</v>
      </c>
      <c r="Z76">
        <v>1</v>
      </c>
      <c r="AA76">
        <v>4</v>
      </c>
      <c r="AB76">
        <v>5</v>
      </c>
      <c r="AC76">
        <v>0</v>
      </c>
      <c r="AD76">
        <v>70</v>
      </c>
      <c r="AE76">
        <v>5</v>
      </c>
      <c r="AF76">
        <v>2</v>
      </c>
      <c r="AG76">
        <v>3</v>
      </c>
      <c r="AH76">
        <v>1</v>
      </c>
      <c r="AI76">
        <v>4</v>
      </c>
      <c r="AJ76">
        <v>1</v>
      </c>
      <c r="AK76">
        <v>1</v>
      </c>
      <c r="AL76">
        <v>1</v>
      </c>
      <c r="AM76">
        <v>3</v>
      </c>
      <c r="AN76">
        <v>3</v>
      </c>
      <c r="AO76">
        <v>1</v>
      </c>
      <c r="AP76">
        <v>4</v>
      </c>
      <c r="AQ76">
        <v>2</v>
      </c>
      <c r="AR76">
        <v>3</v>
      </c>
      <c r="AS76">
        <v>3</v>
      </c>
      <c r="AT76">
        <v>2</v>
      </c>
      <c r="AU76">
        <v>5</v>
      </c>
      <c r="AV76">
        <v>1</v>
      </c>
      <c r="AW76">
        <v>5</v>
      </c>
      <c r="AX76">
        <v>2</v>
      </c>
      <c r="AY76">
        <v>13</v>
      </c>
      <c r="AZ76">
        <v>11</v>
      </c>
      <c r="BA76">
        <v>27</v>
      </c>
      <c r="BB76">
        <v>72</v>
      </c>
      <c r="BC76">
        <v>5</v>
      </c>
      <c r="BD76">
        <v>1</v>
      </c>
      <c r="BE76">
        <v>3</v>
      </c>
      <c r="BF76">
        <v>1</v>
      </c>
      <c r="BG76">
        <v>4</v>
      </c>
      <c r="BH76">
        <v>1</v>
      </c>
      <c r="BI76">
        <v>1</v>
      </c>
      <c r="BJ76">
        <v>1</v>
      </c>
      <c r="BK76">
        <v>4</v>
      </c>
      <c r="BL76">
        <v>4</v>
      </c>
      <c r="BM76">
        <v>1</v>
      </c>
      <c r="BN76">
        <v>5</v>
      </c>
      <c r="BO76">
        <v>1</v>
      </c>
      <c r="BP76">
        <v>1</v>
      </c>
      <c r="BQ76">
        <v>1</v>
      </c>
      <c r="BR76">
        <v>3</v>
      </c>
      <c r="BS76">
        <v>5</v>
      </c>
      <c r="BT76">
        <v>1</v>
      </c>
      <c r="BU76">
        <v>5</v>
      </c>
      <c r="BV76">
        <v>1</v>
      </c>
      <c r="BW76">
        <v>5</v>
      </c>
      <c r="BX76">
        <v>5</v>
      </c>
      <c r="BY76">
        <v>4</v>
      </c>
      <c r="BZ76">
        <v>80</v>
      </c>
      <c r="CA76">
        <v>5</v>
      </c>
      <c r="CB76">
        <v>1</v>
      </c>
      <c r="CC76">
        <v>3</v>
      </c>
      <c r="CD76">
        <v>1</v>
      </c>
      <c r="CE76">
        <v>4</v>
      </c>
      <c r="CF76">
        <v>1</v>
      </c>
      <c r="CG76">
        <v>1</v>
      </c>
      <c r="CH76">
        <v>1</v>
      </c>
      <c r="CI76">
        <v>4</v>
      </c>
      <c r="CJ76">
        <v>4</v>
      </c>
      <c r="CK76">
        <v>1</v>
      </c>
      <c r="CL76">
        <v>5</v>
      </c>
      <c r="CM76">
        <v>1</v>
      </c>
      <c r="CN76">
        <v>1</v>
      </c>
      <c r="CO76">
        <v>1</v>
      </c>
      <c r="CP76">
        <v>3</v>
      </c>
      <c r="CQ76">
        <v>4</v>
      </c>
      <c r="CR76">
        <v>1</v>
      </c>
      <c r="CS76">
        <v>5</v>
      </c>
      <c r="CT76">
        <v>1</v>
      </c>
      <c r="CU76">
        <v>4</v>
      </c>
      <c r="CV76">
        <v>3</v>
      </c>
      <c r="CW76">
        <v>3</v>
      </c>
      <c r="CX76">
        <v>75</v>
      </c>
      <c r="CY76">
        <v>3</v>
      </c>
      <c r="CZ76">
        <v>1</v>
      </c>
      <c r="DA76">
        <v>2</v>
      </c>
      <c r="DB76">
        <v>2</v>
      </c>
      <c r="DC76">
        <v>4</v>
      </c>
      <c r="DD76">
        <v>1</v>
      </c>
      <c r="DE76">
        <v>1</v>
      </c>
      <c r="DF76">
        <v>1</v>
      </c>
      <c r="DG76">
        <v>2</v>
      </c>
      <c r="DH76">
        <v>1</v>
      </c>
      <c r="DI76">
        <v>1</v>
      </c>
      <c r="DJ76">
        <v>3</v>
      </c>
      <c r="DK76">
        <v>1</v>
      </c>
      <c r="DL76">
        <v>1</v>
      </c>
      <c r="DM76">
        <v>1</v>
      </c>
      <c r="DN76">
        <v>1</v>
      </c>
      <c r="DO76">
        <v>3</v>
      </c>
      <c r="DP76">
        <v>1</v>
      </c>
      <c r="DQ76">
        <v>3</v>
      </c>
      <c r="DR76">
        <v>1</v>
      </c>
      <c r="DS76">
        <v>4</v>
      </c>
      <c r="DT76">
        <v>3</v>
      </c>
      <c r="DU76">
        <v>2</v>
      </c>
      <c r="DV76">
        <v>82</v>
      </c>
      <c r="DW76">
        <v>4</v>
      </c>
      <c r="DX76">
        <v>1</v>
      </c>
      <c r="DY76">
        <v>3</v>
      </c>
      <c r="DZ76">
        <v>1</v>
      </c>
      <c r="EA76">
        <v>4</v>
      </c>
      <c r="EB76">
        <v>1</v>
      </c>
      <c r="EC76">
        <v>1</v>
      </c>
      <c r="ED76">
        <v>1</v>
      </c>
      <c r="EE76">
        <v>3</v>
      </c>
      <c r="EF76">
        <v>1</v>
      </c>
      <c r="EG76">
        <v>1</v>
      </c>
      <c r="EH76">
        <v>4</v>
      </c>
      <c r="EI76">
        <v>1</v>
      </c>
      <c r="EJ76">
        <v>1</v>
      </c>
      <c r="EK76">
        <v>1</v>
      </c>
      <c r="EL76">
        <v>3</v>
      </c>
      <c r="EM76">
        <v>4</v>
      </c>
      <c r="EN76">
        <v>1</v>
      </c>
      <c r="EO76">
        <v>4</v>
      </c>
      <c r="EP76">
        <v>1</v>
      </c>
      <c r="EQ76">
        <v>7</v>
      </c>
      <c r="ER76">
        <v>7</v>
      </c>
      <c r="ES76">
        <v>5</v>
      </c>
      <c r="ET76">
        <v>84</v>
      </c>
      <c r="EU76">
        <v>3</v>
      </c>
      <c r="EV76">
        <v>1</v>
      </c>
      <c r="EW76">
        <v>2</v>
      </c>
      <c r="EX76">
        <v>3</v>
      </c>
      <c r="EY76">
        <v>4</v>
      </c>
      <c r="EZ76">
        <v>5</v>
      </c>
      <c r="FA76">
        <v>4</v>
      </c>
      <c r="FB76">
        <v>2</v>
      </c>
      <c r="FC76">
        <v>4</v>
      </c>
      <c r="FD76">
        <v>3</v>
      </c>
      <c r="FE76">
        <v>4</v>
      </c>
      <c r="FF76">
        <v>3</v>
      </c>
      <c r="FG76">
        <v>3</v>
      </c>
      <c r="FH76">
        <v>2</v>
      </c>
      <c r="FI76">
        <v>1</v>
      </c>
      <c r="FJ76">
        <v>2</v>
      </c>
      <c r="FK76">
        <v>5</v>
      </c>
      <c r="FL76">
        <v>1</v>
      </c>
      <c r="FM76">
        <v>1</v>
      </c>
      <c r="FN76">
        <v>2</v>
      </c>
      <c r="FO76">
        <v>3</v>
      </c>
      <c r="FP76">
        <v>2</v>
      </c>
      <c r="FQ76">
        <v>2</v>
      </c>
      <c r="FR76">
        <v>4</v>
      </c>
      <c r="FS76">
        <v>3</v>
      </c>
      <c r="FT76">
        <v>3</v>
      </c>
      <c r="FU76">
        <v>3</v>
      </c>
      <c r="FV76">
        <v>5</v>
      </c>
      <c r="FW76">
        <v>2</v>
      </c>
      <c r="FX76">
        <v>3</v>
      </c>
      <c r="FY76">
        <v>2</v>
      </c>
      <c r="FZ76">
        <v>5</v>
      </c>
      <c r="GA76">
        <v>3</v>
      </c>
      <c r="GB76">
        <v>2</v>
      </c>
      <c r="GC76">
        <v>3</v>
      </c>
      <c r="GD76">
        <v>2</v>
      </c>
      <c r="GE76">
        <v>4</v>
      </c>
      <c r="GF76">
        <v>0</v>
      </c>
      <c r="GG76">
        <v>21</v>
      </c>
      <c r="GH76" t="s">
        <v>197</v>
      </c>
      <c r="GI76">
        <v>0</v>
      </c>
      <c r="GJ76" s="2">
        <v>0.375</v>
      </c>
      <c r="GK76">
        <v>75</v>
      </c>
      <c r="GL76">
        <v>92</v>
      </c>
      <c r="GM76">
        <f>VLOOKUP(A76,Saliva_Sample_Encoding!A:AD, 17)</f>
        <v>93.509625309094872</v>
      </c>
      <c r="GN76">
        <f>VLOOKUP(A76,Saliva_Sample_Encoding!A:AD, 18)</f>
        <v>5.36</v>
      </c>
      <c r="GO76">
        <f>VLOOKUP(A76,Saliva_Sample_Encoding!A:AD, 19)</f>
        <v>66.720381301624457</v>
      </c>
      <c r="GP76">
        <f>VLOOKUP(A76,Saliva_Sample_Encoding!A:AD, 20)</f>
        <v>3.91</v>
      </c>
      <c r="GQ76">
        <f>VLOOKUP(A76,Saliva_Sample_Encoding!A:AD, 21)</f>
        <v>133.94622003735213</v>
      </c>
      <c r="GR76">
        <f>VLOOKUP(A76,Saliva_Sample_Encoding!A:AD, 22)</f>
        <v>3.77</v>
      </c>
      <c r="GS76">
        <f>VLOOKUP(A76,Saliva_Sample_Encoding!A:AD, 23)</f>
        <v>131.41893286683606</v>
      </c>
      <c r="GT76">
        <f>VLOOKUP(A76,Saliva_Sample_Encoding!A:AD, 24)</f>
        <v>9.52</v>
      </c>
      <c r="GU76">
        <f>VLOOKUP(A76,Saliva_Sample_Encoding!A:AD, 25)</f>
        <v>78.851359720101627</v>
      </c>
      <c r="GV76">
        <f>VLOOKUP(A76,Saliva_Sample_Encoding!A:AD, 26)</f>
        <v>16.55</v>
      </c>
      <c r="GW76">
        <f>VLOOKUP(A76,Saliva_Sample_Encoding!A:AD, 27)</f>
        <v>126.809815959907</v>
      </c>
      <c r="GX76">
        <f>VLOOKUP(A76,Saliva_Sample_Encoding!A:AD, 28)</f>
        <v>4.1900000000000004</v>
      </c>
      <c r="GY76">
        <f>VLOOKUP(A76,Saliva_Sample_Encoding!A:AD, 29)</f>
        <v>99.575114518333478</v>
      </c>
      <c r="GZ76">
        <f>VLOOKUP(A76,Saliva_Sample_Encoding!A:AD, 30)</f>
        <v>3.45</v>
      </c>
    </row>
    <row r="77" spans="1:208" x14ac:dyDescent="0.2">
      <c r="A77">
        <v>184</v>
      </c>
      <c r="B77" s="1">
        <v>43980</v>
      </c>
      <c r="C77" t="s">
        <v>193</v>
      </c>
      <c r="D77" t="s">
        <v>199</v>
      </c>
      <c r="E77" t="s">
        <v>201</v>
      </c>
      <c r="F77" t="s">
        <v>196</v>
      </c>
      <c r="G77">
        <v>3</v>
      </c>
      <c r="H77">
        <v>1</v>
      </c>
      <c r="I77">
        <v>2</v>
      </c>
      <c r="J77">
        <v>2</v>
      </c>
      <c r="K77">
        <v>1</v>
      </c>
      <c r="L77">
        <v>1</v>
      </c>
      <c r="M77">
        <v>1</v>
      </c>
      <c r="N77">
        <v>1</v>
      </c>
      <c r="O77">
        <v>1</v>
      </c>
      <c r="P77">
        <v>1</v>
      </c>
      <c r="Q77">
        <v>2</v>
      </c>
      <c r="R77">
        <v>4</v>
      </c>
      <c r="S77">
        <v>1</v>
      </c>
      <c r="T77">
        <v>1</v>
      </c>
      <c r="U77">
        <v>2</v>
      </c>
      <c r="V77">
        <v>4</v>
      </c>
      <c r="W77">
        <v>4</v>
      </c>
      <c r="X77">
        <v>1</v>
      </c>
      <c r="Y77">
        <v>2</v>
      </c>
      <c r="Z77">
        <v>1</v>
      </c>
      <c r="AA77">
        <v>33</v>
      </c>
      <c r="AB77">
        <v>19</v>
      </c>
      <c r="AC77">
        <v>0</v>
      </c>
      <c r="AD77">
        <v>76</v>
      </c>
      <c r="AE77">
        <v>4</v>
      </c>
      <c r="AF77">
        <v>1</v>
      </c>
      <c r="AG77">
        <v>2</v>
      </c>
      <c r="AH77">
        <v>1</v>
      </c>
      <c r="AI77">
        <v>1</v>
      </c>
      <c r="AJ77">
        <v>1</v>
      </c>
      <c r="AK77">
        <v>2</v>
      </c>
      <c r="AL77">
        <v>1</v>
      </c>
      <c r="AM77">
        <v>3</v>
      </c>
      <c r="AN77">
        <v>2</v>
      </c>
      <c r="AO77">
        <v>1</v>
      </c>
      <c r="AP77">
        <v>4</v>
      </c>
      <c r="AQ77">
        <v>2</v>
      </c>
      <c r="AR77">
        <v>3</v>
      </c>
      <c r="AS77">
        <v>4</v>
      </c>
      <c r="AT77">
        <v>3</v>
      </c>
      <c r="AU77">
        <v>4</v>
      </c>
      <c r="AV77">
        <v>1</v>
      </c>
      <c r="AW77">
        <v>4</v>
      </c>
      <c r="AX77">
        <v>2</v>
      </c>
      <c r="AY77">
        <v>78</v>
      </c>
      <c r="AZ77">
        <v>78</v>
      </c>
      <c r="BA77">
        <v>18</v>
      </c>
      <c r="BB77">
        <v>18</v>
      </c>
      <c r="BC77">
        <v>4</v>
      </c>
      <c r="BD77">
        <v>2</v>
      </c>
      <c r="BE77">
        <v>3</v>
      </c>
      <c r="BF77">
        <v>1</v>
      </c>
      <c r="BG77">
        <v>1</v>
      </c>
      <c r="BH77">
        <v>1</v>
      </c>
      <c r="BI77">
        <v>2</v>
      </c>
      <c r="BJ77">
        <v>1</v>
      </c>
      <c r="BK77">
        <v>3</v>
      </c>
      <c r="BL77">
        <v>4</v>
      </c>
      <c r="BM77">
        <v>1</v>
      </c>
      <c r="BN77">
        <v>4</v>
      </c>
      <c r="BO77">
        <v>1</v>
      </c>
      <c r="BP77">
        <v>3</v>
      </c>
      <c r="BQ77">
        <v>2</v>
      </c>
      <c r="BR77">
        <v>2</v>
      </c>
      <c r="BS77">
        <v>3</v>
      </c>
      <c r="BT77">
        <v>2</v>
      </c>
      <c r="BU77">
        <v>3</v>
      </c>
      <c r="BV77">
        <v>2</v>
      </c>
      <c r="BW77">
        <v>52</v>
      </c>
      <c r="BX77">
        <v>64</v>
      </c>
      <c r="BY77">
        <v>24</v>
      </c>
      <c r="BZ77">
        <v>36</v>
      </c>
      <c r="CA77">
        <v>2</v>
      </c>
      <c r="CB77">
        <v>1</v>
      </c>
      <c r="CC77">
        <v>2</v>
      </c>
      <c r="CD77">
        <v>1</v>
      </c>
      <c r="CE77">
        <v>1</v>
      </c>
      <c r="CF77">
        <v>1</v>
      </c>
      <c r="CG77">
        <v>1</v>
      </c>
      <c r="CH77">
        <v>1</v>
      </c>
      <c r="CI77">
        <v>2</v>
      </c>
      <c r="CJ77">
        <v>1</v>
      </c>
      <c r="CK77">
        <v>1</v>
      </c>
      <c r="CL77">
        <v>3</v>
      </c>
      <c r="CM77">
        <v>1</v>
      </c>
      <c r="CN77">
        <v>2</v>
      </c>
      <c r="CO77">
        <v>1</v>
      </c>
      <c r="CP77">
        <v>2</v>
      </c>
      <c r="CQ77">
        <v>2</v>
      </c>
      <c r="CR77">
        <v>1</v>
      </c>
      <c r="CS77">
        <v>2</v>
      </c>
      <c r="CT77">
        <v>1</v>
      </c>
      <c r="CU77">
        <v>34</v>
      </c>
      <c r="CV77">
        <v>19</v>
      </c>
      <c r="CW77">
        <v>3</v>
      </c>
      <c r="CX77">
        <v>59</v>
      </c>
      <c r="CY77">
        <v>2</v>
      </c>
      <c r="CZ77">
        <v>1</v>
      </c>
      <c r="DA77">
        <v>1</v>
      </c>
      <c r="DB77">
        <v>1</v>
      </c>
      <c r="DC77">
        <v>1</v>
      </c>
      <c r="DD77">
        <v>1</v>
      </c>
      <c r="DE77">
        <v>1</v>
      </c>
      <c r="DF77">
        <v>1</v>
      </c>
      <c r="DG77">
        <v>1</v>
      </c>
      <c r="DH77">
        <v>1</v>
      </c>
      <c r="DI77">
        <v>1</v>
      </c>
      <c r="DJ77">
        <v>3</v>
      </c>
      <c r="DK77">
        <v>1</v>
      </c>
      <c r="DL77">
        <v>1</v>
      </c>
      <c r="DM77">
        <v>1</v>
      </c>
      <c r="DN77">
        <v>1</v>
      </c>
      <c r="DO77">
        <v>2</v>
      </c>
      <c r="DP77">
        <v>1</v>
      </c>
      <c r="DQ77">
        <v>2</v>
      </c>
      <c r="DR77">
        <v>1</v>
      </c>
      <c r="DS77">
        <v>15</v>
      </c>
      <c r="DT77">
        <v>6</v>
      </c>
      <c r="DU77">
        <v>3</v>
      </c>
      <c r="DV77">
        <v>77</v>
      </c>
      <c r="DW77">
        <v>2</v>
      </c>
      <c r="DX77">
        <v>1</v>
      </c>
      <c r="DY77">
        <v>1</v>
      </c>
      <c r="DZ77">
        <v>1</v>
      </c>
      <c r="EA77">
        <v>1</v>
      </c>
      <c r="EB77">
        <v>1</v>
      </c>
      <c r="EC77">
        <v>1</v>
      </c>
      <c r="ED77">
        <v>1</v>
      </c>
      <c r="EE77">
        <v>2</v>
      </c>
      <c r="EF77">
        <v>1</v>
      </c>
      <c r="EG77">
        <v>1</v>
      </c>
      <c r="EH77">
        <v>2</v>
      </c>
      <c r="EI77">
        <v>1</v>
      </c>
      <c r="EJ77">
        <v>2</v>
      </c>
      <c r="EK77">
        <v>1</v>
      </c>
      <c r="EL77">
        <v>2</v>
      </c>
      <c r="EM77">
        <v>2</v>
      </c>
      <c r="EN77">
        <v>1</v>
      </c>
      <c r="EO77">
        <v>2</v>
      </c>
      <c r="EP77">
        <v>1</v>
      </c>
      <c r="EQ77">
        <v>5</v>
      </c>
      <c r="ER77">
        <v>20</v>
      </c>
      <c r="ES77">
        <v>0</v>
      </c>
      <c r="ET77">
        <v>73</v>
      </c>
      <c r="EU77">
        <v>3</v>
      </c>
      <c r="EV77">
        <v>1</v>
      </c>
      <c r="EW77">
        <v>2</v>
      </c>
      <c r="EX77">
        <v>3</v>
      </c>
      <c r="EY77">
        <v>4</v>
      </c>
      <c r="EZ77">
        <v>5</v>
      </c>
      <c r="FA77">
        <v>4</v>
      </c>
      <c r="FB77">
        <v>3</v>
      </c>
      <c r="FC77">
        <v>4</v>
      </c>
      <c r="FD77">
        <v>3</v>
      </c>
      <c r="FE77">
        <v>4</v>
      </c>
      <c r="FF77">
        <v>3</v>
      </c>
      <c r="FG77">
        <v>3</v>
      </c>
      <c r="FH77">
        <v>2</v>
      </c>
      <c r="FI77">
        <v>1</v>
      </c>
      <c r="FJ77">
        <v>3</v>
      </c>
      <c r="FK77">
        <v>5</v>
      </c>
      <c r="FL77">
        <v>4</v>
      </c>
      <c r="FM77">
        <v>1</v>
      </c>
      <c r="FN77">
        <v>2</v>
      </c>
      <c r="FO77">
        <v>4</v>
      </c>
      <c r="FP77">
        <v>2</v>
      </c>
      <c r="FQ77">
        <v>2</v>
      </c>
      <c r="FR77">
        <v>1</v>
      </c>
      <c r="FS77">
        <v>5</v>
      </c>
      <c r="FT77">
        <v>3</v>
      </c>
      <c r="FU77">
        <v>3</v>
      </c>
      <c r="FV77">
        <v>5</v>
      </c>
      <c r="FW77">
        <v>3</v>
      </c>
      <c r="FX77">
        <v>1</v>
      </c>
      <c r="FY77">
        <v>5</v>
      </c>
      <c r="FZ77">
        <v>5</v>
      </c>
      <c r="GA77">
        <v>5</v>
      </c>
      <c r="GB77">
        <v>5</v>
      </c>
      <c r="GC77">
        <v>5</v>
      </c>
      <c r="GD77">
        <v>3</v>
      </c>
      <c r="GE77">
        <v>2</v>
      </c>
      <c r="GF77">
        <v>0</v>
      </c>
      <c r="GG77">
        <v>22</v>
      </c>
      <c r="GH77" t="s">
        <v>210</v>
      </c>
      <c r="GI77">
        <v>0</v>
      </c>
      <c r="GJ77" s="2">
        <v>0.2986111111111111</v>
      </c>
      <c r="GK77">
        <v>67</v>
      </c>
      <c r="GL77">
        <v>102</v>
      </c>
      <c r="GM77">
        <f>VLOOKUP(A77,Saliva_Sample_Encoding!A:AD, 17)</f>
        <v>49.534828542115122</v>
      </c>
      <c r="GN77">
        <f>VLOOKUP(A77,Saliva_Sample_Encoding!A:AD, 18)</f>
        <v>1.86</v>
      </c>
      <c r="GO77">
        <f>VLOOKUP(A77,Saliva_Sample_Encoding!A:AD, 19)</f>
        <v>54.083945449044066</v>
      </c>
      <c r="GP77">
        <f>VLOOKUP(A77,Saliva_Sample_Encoding!A:AD, 20)</f>
        <v>1.87</v>
      </c>
      <c r="GQ77">
        <f>VLOOKUP(A77,Saliva_Sample_Encoding!A:AD, 21)</f>
        <v>181.4592188430544</v>
      </c>
      <c r="GR77">
        <f>VLOOKUP(A77,Saliva_Sample_Encoding!A:AD, 22)</f>
        <v>3.19</v>
      </c>
      <c r="GS77">
        <f>VLOOKUP(A77,Saliva_Sample_Encoding!A:AD, 23)</f>
        <v>155.17543226968718</v>
      </c>
      <c r="GT77">
        <f>VLOOKUP(A77,Saliva_Sample_Encoding!A:AD, 24)</f>
        <v>8.24</v>
      </c>
      <c r="GU77">
        <f>VLOOKUP(A77,Saliva_Sample_Encoding!A:AD, 25)</f>
        <v>70.258583340346959</v>
      </c>
      <c r="GV77">
        <f>VLOOKUP(A77,Saliva_Sample_Encoding!A:AD, 26)</f>
        <v>7.32</v>
      </c>
      <c r="GW77">
        <f>VLOOKUP(A77,Saliva_Sample_Encoding!A:AD, 27)</f>
        <v>116.76066727784278</v>
      </c>
      <c r="GX77">
        <f>VLOOKUP(A77,Saliva_Sample_Encoding!A:AD, 28)</f>
        <v>2.29</v>
      </c>
      <c r="GY77">
        <f>VLOOKUP(A77,Saliva_Sample_Encoding!A:AD, 29)</f>
        <v>86.433221231649853</v>
      </c>
      <c r="GZ77">
        <f>VLOOKUP(A77,Saliva_Sample_Encoding!A:AD, 30)</f>
        <v>1.91</v>
      </c>
    </row>
    <row r="78" spans="1:208" x14ac:dyDescent="0.2">
      <c r="A78">
        <v>185</v>
      </c>
      <c r="B78" s="1">
        <v>43988</v>
      </c>
      <c r="C78" t="s">
        <v>193</v>
      </c>
      <c r="D78" t="s">
        <v>194</v>
      </c>
      <c r="E78" t="s">
        <v>201</v>
      </c>
      <c r="F78" t="s">
        <v>205</v>
      </c>
      <c r="G78">
        <v>3</v>
      </c>
      <c r="H78">
        <v>1</v>
      </c>
      <c r="I78">
        <v>2</v>
      </c>
      <c r="J78">
        <v>1</v>
      </c>
      <c r="K78">
        <v>4</v>
      </c>
      <c r="L78">
        <v>1</v>
      </c>
      <c r="M78">
        <v>1</v>
      </c>
      <c r="N78">
        <v>1</v>
      </c>
      <c r="O78">
        <v>4</v>
      </c>
      <c r="P78">
        <v>3</v>
      </c>
      <c r="Q78">
        <v>1</v>
      </c>
      <c r="R78">
        <v>3</v>
      </c>
      <c r="S78">
        <v>1</v>
      </c>
      <c r="T78">
        <v>2</v>
      </c>
      <c r="U78">
        <v>1</v>
      </c>
      <c r="V78">
        <v>3</v>
      </c>
      <c r="W78">
        <v>4</v>
      </c>
      <c r="X78">
        <v>1</v>
      </c>
      <c r="Y78">
        <v>5</v>
      </c>
      <c r="Z78">
        <v>1</v>
      </c>
      <c r="AA78">
        <v>23</v>
      </c>
      <c r="AB78">
        <v>0</v>
      </c>
      <c r="AC78">
        <v>0</v>
      </c>
      <c r="AD78">
        <v>62</v>
      </c>
      <c r="AE78">
        <v>3</v>
      </c>
      <c r="AF78">
        <v>1</v>
      </c>
      <c r="AG78">
        <v>3</v>
      </c>
      <c r="AH78">
        <v>2</v>
      </c>
      <c r="AI78">
        <v>3</v>
      </c>
      <c r="AJ78">
        <v>1</v>
      </c>
      <c r="AK78">
        <v>1</v>
      </c>
      <c r="AL78">
        <v>1</v>
      </c>
      <c r="AM78">
        <v>2</v>
      </c>
      <c r="AN78">
        <v>4</v>
      </c>
      <c r="AO78">
        <v>1</v>
      </c>
      <c r="AP78">
        <v>4</v>
      </c>
      <c r="AQ78">
        <v>1</v>
      </c>
      <c r="AR78">
        <v>3</v>
      </c>
      <c r="AS78">
        <v>2</v>
      </c>
      <c r="AT78">
        <v>3</v>
      </c>
      <c r="AU78">
        <v>4</v>
      </c>
      <c r="AV78">
        <v>2</v>
      </c>
      <c r="AW78">
        <v>3</v>
      </c>
      <c r="AX78">
        <v>1</v>
      </c>
      <c r="AY78">
        <v>25</v>
      </c>
      <c r="AZ78">
        <v>24</v>
      </c>
      <c r="BA78">
        <v>2</v>
      </c>
      <c r="BB78">
        <v>56</v>
      </c>
      <c r="BC78">
        <v>3</v>
      </c>
      <c r="BD78">
        <v>1</v>
      </c>
      <c r="BE78">
        <v>1</v>
      </c>
      <c r="BF78">
        <v>1</v>
      </c>
      <c r="BG78">
        <v>4</v>
      </c>
      <c r="BH78">
        <v>1</v>
      </c>
      <c r="BI78">
        <v>2</v>
      </c>
      <c r="BJ78">
        <v>1</v>
      </c>
      <c r="BK78">
        <v>3</v>
      </c>
      <c r="BL78">
        <v>4</v>
      </c>
      <c r="BM78">
        <v>1</v>
      </c>
      <c r="BN78">
        <v>4</v>
      </c>
      <c r="BO78">
        <v>1</v>
      </c>
      <c r="BP78">
        <v>3</v>
      </c>
      <c r="BQ78">
        <v>1</v>
      </c>
      <c r="BR78">
        <v>4</v>
      </c>
      <c r="BS78">
        <v>4</v>
      </c>
      <c r="BT78">
        <v>1</v>
      </c>
      <c r="BU78">
        <v>4</v>
      </c>
      <c r="BV78">
        <v>1</v>
      </c>
      <c r="BW78">
        <v>22</v>
      </c>
      <c r="BX78">
        <v>0</v>
      </c>
      <c r="BY78">
        <v>0</v>
      </c>
      <c r="BZ78">
        <v>42</v>
      </c>
      <c r="CA78">
        <v>3</v>
      </c>
      <c r="CB78">
        <v>1</v>
      </c>
      <c r="CC78">
        <v>1</v>
      </c>
      <c r="CD78">
        <v>2</v>
      </c>
      <c r="CE78">
        <v>3</v>
      </c>
      <c r="CF78">
        <v>1</v>
      </c>
      <c r="CG78">
        <v>1</v>
      </c>
      <c r="CH78">
        <v>1</v>
      </c>
      <c r="CI78">
        <v>2</v>
      </c>
      <c r="CJ78">
        <v>3</v>
      </c>
      <c r="CK78">
        <v>1</v>
      </c>
      <c r="CL78">
        <v>3</v>
      </c>
      <c r="CM78">
        <v>1</v>
      </c>
      <c r="CN78">
        <v>2</v>
      </c>
      <c r="CO78">
        <v>1</v>
      </c>
      <c r="CP78">
        <v>3</v>
      </c>
      <c r="CQ78">
        <v>4</v>
      </c>
      <c r="CR78">
        <v>1</v>
      </c>
      <c r="CS78">
        <v>3</v>
      </c>
      <c r="CT78">
        <v>1</v>
      </c>
      <c r="CU78">
        <v>0</v>
      </c>
      <c r="CV78">
        <v>0</v>
      </c>
      <c r="CW78">
        <v>0</v>
      </c>
      <c r="CX78">
        <v>42</v>
      </c>
      <c r="CY78">
        <v>3</v>
      </c>
      <c r="CZ78">
        <v>1</v>
      </c>
      <c r="DA78">
        <v>2</v>
      </c>
      <c r="DB78">
        <v>1</v>
      </c>
      <c r="DC78">
        <v>3</v>
      </c>
      <c r="DD78">
        <v>1</v>
      </c>
      <c r="DE78">
        <v>1</v>
      </c>
      <c r="DF78">
        <v>1</v>
      </c>
      <c r="DG78">
        <v>2</v>
      </c>
      <c r="DH78">
        <v>3</v>
      </c>
      <c r="DI78">
        <v>1</v>
      </c>
      <c r="DJ78">
        <v>3</v>
      </c>
      <c r="DK78">
        <v>1</v>
      </c>
      <c r="DL78">
        <v>1</v>
      </c>
      <c r="DM78">
        <v>1</v>
      </c>
      <c r="DN78">
        <v>3</v>
      </c>
      <c r="DO78">
        <v>3</v>
      </c>
      <c r="DP78">
        <v>1</v>
      </c>
      <c r="DQ78">
        <v>2</v>
      </c>
      <c r="DR78">
        <v>1</v>
      </c>
      <c r="DS78">
        <v>0</v>
      </c>
      <c r="DT78">
        <v>0</v>
      </c>
      <c r="DU78">
        <v>0</v>
      </c>
      <c r="DV78">
        <v>47</v>
      </c>
      <c r="DW78">
        <v>2</v>
      </c>
      <c r="DX78">
        <v>1</v>
      </c>
      <c r="DY78">
        <v>2</v>
      </c>
      <c r="DZ78">
        <v>1</v>
      </c>
      <c r="EA78">
        <v>3</v>
      </c>
      <c r="EB78">
        <v>1</v>
      </c>
      <c r="EC78">
        <v>1</v>
      </c>
      <c r="ED78">
        <v>1</v>
      </c>
      <c r="EE78">
        <v>2</v>
      </c>
      <c r="EF78">
        <v>3</v>
      </c>
      <c r="EG78">
        <v>1</v>
      </c>
      <c r="EH78">
        <v>3</v>
      </c>
      <c r="EI78">
        <v>1</v>
      </c>
      <c r="EJ78">
        <v>2</v>
      </c>
      <c r="EK78">
        <v>1</v>
      </c>
      <c r="EL78">
        <v>3</v>
      </c>
      <c r="EM78">
        <v>4</v>
      </c>
      <c r="EN78">
        <v>1</v>
      </c>
      <c r="EO78">
        <v>4</v>
      </c>
      <c r="EP78">
        <v>1</v>
      </c>
      <c r="EQ78">
        <v>0</v>
      </c>
      <c r="ER78">
        <v>0</v>
      </c>
      <c r="ES78">
        <v>0</v>
      </c>
      <c r="ET78">
        <v>65</v>
      </c>
      <c r="EU78">
        <v>3</v>
      </c>
      <c r="EV78">
        <v>1</v>
      </c>
      <c r="EW78">
        <v>2</v>
      </c>
      <c r="EX78">
        <v>3</v>
      </c>
      <c r="EY78">
        <v>4</v>
      </c>
      <c r="EZ78">
        <v>5</v>
      </c>
      <c r="FA78">
        <v>4</v>
      </c>
      <c r="FB78">
        <v>5</v>
      </c>
      <c r="FC78">
        <v>4</v>
      </c>
      <c r="FD78">
        <v>3</v>
      </c>
      <c r="FE78">
        <v>4</v>
      </c>
      <c r="FF78">
        <v>3</v>
      </c>
      <c r="FG78">
        <v>3</v>
      </c>
      <c r="FH78">
        <v>2</v>
      </c>
      <c r="FI78">
        <v>1</v>
      </c>
      <c r="FJ78">
        <v>1</v>
      </c>
      <c r="FK78">
        <v>5</v>
      </c>
      <c r="FL78">
        <v>4</v>
      </c>
      <c r="FM78">
        <v>1</v>
      </c>
      <c r="FN78">
        <v>2</v>
      </c>
      <c r="FO78">
        <v>3</v>
      </c>
      <c r="FP78">
        <v>2</v>
      </c>
      <c r="FQ78">
        <v>2</v>
      </c>
      <c r="FR78">
        <v>3</v>
      </c>
      <c r="FS78">
        <v>4</v>
      </c>
      <c r="FT78">
        <v>3</v>
      </c>
      <c r="FU78">
        <v>3</v>
      </c>
      <c r="FV78">
        <v>5</v>
      </c>
      <c r="FW78">
        <v>5</v>
      </c>
      <c r="FX78">
        <v>4</v>
      </c>
      <c r="FY78">
        <v>1</v>
      </c>
      <c r="FZ78">
        <v>3</v>
      </c>
      <c r="GA78">
        <v>4</v>
      </c>
      <c r="GB78">
        <v>3</v>
      </c>
      <c r="GC78">
        <v>1</v>
      </c>
      <c r="GD78">
        <v>5</v>
      </c>
      <c r="GE78">
        <v>4</v>
      </c>
      <c r="GF78">
        <v>0</v>
      </c>
      <c r="GG78">
        <v>25</v>
      </c>
      <c r="GH78" t="s">
        <v>197</v>
      </c>
      <c r="GI78">
        <v>0</v>
      </c>
      <c r="GJ78" s="2">
        <v>0.3125</v>
      </c>
      <c r="GK78">
        <v>91</v>
      </c>
      <c r="GL78">
        <v>107</v>
      </c>
      <c r="GM78">
        <f>VLOOKUP(A78,Saliva_Sample_Encoding!A:AD, 17)</f>
        <v>135.96804977376496</v>
      </c>
      <c r="GN78">
        <f>VLOOKUP(A78,Saliva_Sample_Encoding!A:AD, 18)</f>
        <v>5.8</v>
      </c>
      <c r="GO78">
        <f>VLOOKUP(A78,Saliva_Sample_Encoding!A:AD, 19)</f>
        <v>115.24429497553318</v>
      </c>
      <c r="GP78">
        <f>VLOOKUP(A78,Saliva_Sample_Encoding!A:AD, 20)</f>
        <v>6.83</v>
      </c>
      <c r="GQ78">
        <f>VLOOKUP(A78,Saliva_Sample_Encoding!A:AD, 21)</f>
        <v>410.43143649181104</v>
      </c>
      <c r="GR78">
        <f>VLOOKUP(A78,Saliva_Sample_Encoding!A:AD, 22)</f>
        <v>4.67</v>
      </c>
      <c r="GS78">
        <f>VLOOKUP(A78,Saliva_Sample_Encoding!A:AD, 23)</f>
        <v>223.3453774875382</v>
      </c>
      <c r="GT78">
        <f>VLOOKUP(A78,Saliva_Sample_Encoding!A:AD, 24)</f>
        <v>6.58</v>
      </c>
      <c r="GU78">
        <f>VLOOKUP(A78,Saliva_Sample_Encoding!A:AD, 25)</f>
        <v>242.47449546679493</v>
      </c>
      <c r="GV78">
        <f>VLOOKUP(A78,Saliva_Sample_Encoding!A:AD, 26)</f>
        <v>6.03</v>
      </c>
      <c r="GW78">
        <f>VLOOKUP(A78,Saliva_Sample_Encoding!A:AD, 27)</f>
        <v>89.958554821369546</v>
      </c>
      <c r="GX78">
        <f>VLOOKUP(A78,Saliva_Sample_Encoding!A:AD, 28)</f>
        <v>2.08</v>
      </c>
      <c r="GY78">
        <f>VLOOKUP(A78,Saliva_Sample_Encoding!A:AD, 29)</f>
        <v>77.03347510565554</v>
      </c>
      <c r="GZ78">
        <f>VLOOKUP(A78,Saliva_Sample_Encoding!A:AD, 30)</f>
        <v>1.61</v>
      </c>
    </row>
    <row r="79" spans="1:208" x14ac:dyDescent="0.2">
      <c r="A79">
        <v>187</v>
      </c>
      <c r="B79" s="1">
        <v>43988</v>
      </c>
      <c r="C79" t="s">
        <v>193</v>
      </c>
      <c r="D79" t="s">
        <v>194</v>
      </c>
      <c r="E79" t="s">
        <v>201</v>
      </c>
      <c r="F79" t="s">
        <v>200</v>
      </c>
      <c r="G79">
        <v>3</v>
      </c>
      <c r="H79">
        <v>1</v>
      </c>
      <c r="I79">
        <v>1</v>
      </c>
      <c r="J79">
        <v>1</v>
      </c>
      <c r="K79">
        <v>4</v>
      </c>
      <c r="L79">
        <v>1</v>
      </c>
      <c r="M79">
        <v>1</v>
      </c>
      <c r="N79">
        <v>1</v>
      </c>
      <c r="O79">
        <v>2</v>
      </c>
      <c r="P79">
        <v>2</v>
      </c>
      <c r="Q79">
        <v>1</v>
      </c>
      <c r="R79">
        <v>4</v>
      </c>
      <c r="S79">
        <v>2</v>
      </c>
      <c r="T79">
        <v>2</v>
      </c>
      <c r="U79">
        <v>1</v>
      </c>
      <c r="V79">
        <v>2</v>
      </c>
      <c r="W79">
        <v>5</v>
      </c>
      <c r="X79">
        <v>3</v>
      </c>
      <c r="Y79">
        <v>2</v>
      </c>
      <c r="Z79">
        <v>1</v>
      </c>
      <c r="AA79">
        <v>0</v>
      </c>
      <c r="AB79">
        <v>0</v>
      </c>
      <c r="AC79">
        <v>10</v>
      </c>
      <c r="AD79">
        <v>93</v>
      </c>
      <c r="AE79">
        <v>4</v>
      </c>
      <c r="AF79">
        <v>1</v>
      </c>
      <c r="AG79">
        <v>1</v>
      </c>
      <c r="AH79">
        <v>1</v>
      </c>
      <c r="AI79">
        <v>2</v>
      </c>
      <c r="AJ79">
        <v>1</v>
      </c>
      <c r="AK79">
        <v>1</v>
      </c>
      <c r="AL79">
        <v>1</v>
      </c>
      <c r="AM79">
        <v>1</v>
      </c>
      <c r="AN79">
        <v>2</v>
      </c>
      <c r="AO79">
        <v>1</v>
      </c>
      <c r="AP79">
        <v>5</v>
      </c>
      <c r="AQ79">
        <v>1</v>
      </c>
      <c r="AR79">
        <v>2</v>
      </c>
      <c r="AS79">
        <v>3</v>
      </c>
      <c r="AT79">
        <v>4</v>
      </c>
      <c r="AU79">
        <v>5</v>
      </c>
      <c r="AV79">
        <v>2</v>
      </c>
      <c r="AW79">
        <v>1</v>
      </c>
      <c r="AX79">
        <v>1</v>
      </c>
      <c r="AY79">
        <v>9</v>
      </c>
      <c r="AZ79">
        <v>10</v>
      </c>
      <c r="BA79">
        <v>0</v>
      </c>
      <c r="BB79">
        <v>88</v>
      </c>
      <c r="BC79">
        <v>2</v>
      </c>
      <c r="BD79">
        <v>1</v>
      </c>
      <c r="BE79">
        <v>4</v>
      </c>
      <c r="BF79">
        <v>1</v>
      </c>
      <c r="BG79">
        <v>2</v>
      </c>
      <c r="BH79">
        <v>1</v>
      </c>
      <c r="BI79">
        <v>1</v>
      </c>
      <c r="BJ79">
        <v>1</v>
      </c>
      <c r="BK79">
        <v>1</v>
      </c>
      <c r="BL79">
        <v>2</v>
      </c>
      <c r="BM79">
        <v>1</v>
      </c>
      <c r="BN79">
        <v>5</v>
      </c>
      <c r="BO79">
        <v>1</v>
      </c>
      <c r="BP79">
        <v>1</v>
      </c>
      <c r="BQ79">
        <v>1</v>
      </c>
      <c r="BR79">
        <v>3</v>
      </c>
      <c r="BS79">
        <v>5</v>
      </c>
      <c r="BT79">
        <v>1</v>
      </c>
      <c r="BU79">
        <v>1</v>
      </c>
      <c r="BV79">
        <v>1</v>
      </c>
      <c r="BW79">
        <v>0</v>
      </c>
      <c r="BX79">
        <v>0</v>
      </c>
      <c r="BY79">
        <v>7</v>
      </c>
      <c r="BZ79">
        <v>83</v>
      </c>
      <c r="CA79">
        <v>3</v>
      </c>
      <c r="CB79">
        <v>1</v>
      </c>
      <c r="CC79">
        <v>1</v>
      </c>
      <c r="CD79">
        <v>1</v>
      </c>
      <c r="CE79">
        <v>2</v>
      </c>
      <c r="CF79">
        <v>1</v>
      </c>
      <c r="CG79">
        <v>1</v>
      </c>
      <c r="CH79">
        <v>1</v>
      </c>
      <c r="CI79">
        <v>1</v>
      </c>
      <c r="CJ79">
        <v>1</v>
      </c>
      <c r="CK79">
        <v>1</v>
      </c>
      <c r="CL79">
        <v>2</v>
      </c>
      <c r="CM79">
        <v>1</v>
      </c>
      <c r="CN79">
        <v>1</v>
      </c>
      <c r="CO79">
        <v>1</v>
      </c>
      <c r="CP79">
        <v>1</v>
      </c>
      <c r="CQ79">
        <v>4</v>
      </c>
      <c r="CR79">
        <v>1</v>
      </c>
      <c r="CS79">
        <v>1</v>
      </c>
      <c r="CT79">
        <v>1</v>
      </c>
      <c r="CU79">
        <v>0</v>
      </c>
      <c r="CV79">
        <v>0</v>
      </c>
      <c r="CW79">
        <v>0</v>
      </c>
      <c r="CX79">
        <v>93</v>
      </c>
      <c r="CY79">
        <v>2</v>
      </c>
      <c r="CZ79">
        <v>1</v>
      </c>
      <c r="DA79">
        <v>1</v>
      </c>
      <c r="DB79">
        <v>1</v>
      </c>
      <c r="DC79">
        <v>2</v>
      </c>
      <c r="DD79">
        <v>1</v>
      </c>
      <c r="DE79">
        <v>1</v>
      </c>
      <c r="DF79">
        <v>1</v>
      </c>
      <c r="DG79">
        <v>1</v>
      </c>
      <c r="DH79">
        <v>1</v>
      </c>
      <c r="DI79">
        <v>1</v>
      </c>
      <c r="DJ79">
        <v>1</v>
      </c>
      <c r="DK79">
        <v>1</v>
      </c>
      <c r="DL79">
        <v>1</v>
      </c>
      <c r="DM79">
        <v>1</v>
      </c>
      <c r="DN79">
        <v>1</v>
      </c>
      <c r="DO79">
        <v>2</v>
      </c>
      <c r="DP79">
        <v>1</v>
      </c>
      <c r="DQ79">
        <v>1</v>
      </c>
      <c r="DR79">
        <v>1</v>
      </c>
      <c r="DS79">
        <v>0</v>
      </c>
      <c r="DT79">
        <v>0</v>
      </c>
      <c r="DU79">
        <v>0</v>
      </c>
      <c r="DV79">
        <v>93</v>
      </c>
      <c r="DW79">
        <v>2</v>
      </c>
      <c r="DX79">
        <v>1</v>
      </c>
      <c r="DY79">
        <v>1</v>
      </c>
      <c r="DZ79">
        <v>1</v>
      </c>
      <c r="EA79">
        <v>2</v>
      </c>
      <c r="EB79">
        <v>1</v>
      </c>
      <c r="EC79">
        <v>1</v>
      </c>
      <c r="ED79">
        <v>1</v>
      </c>
      <c r="EE79">
        <v>1</v>
      </c>
      <c r="EF79">
        <v>2</v>
      </c>
      <c r="EG79">
        <v>1</v>
      </c>
      <c r="EH79">
        <v>1</v>
      </c>
      <c r="EI79">
        <v>1</v>
      </c>
      <c r="EJ79">
        <v>1</v>
      </c>
      <c r="EK79">
        <v>1</v>
      </c>
      <c r="EL79">
        <v>1</v>
      </c>
      <c r="EM79">
        <v>2</v>
      </c>
      <c r="EN79">
        <v>1</v>
      </c>
      <c r="EO79">
        <v>1</v>
      </c>
      <c r="EP79">
        <v>1</v>
      </c>
      <c r="EQ79">
        <v>0</v>
      </c>
      <c r="ER79">
        <v>0</v>
      </c>
      <c r="ES79">
        <v>0</v>
      </c>
      <c r="ET79">
        <v>93</v>
      </c>
      <c r="EU79">
        <v>3</v>
      </c>
      <c r="EV79">
        <v>1</v>
      </c>
      <c r="EW79">
        <v>2</v>
      </c>
      <c r="EX79">
        <v>3</v>
      </c>
      <c r="EY79">
        <v>4</v>
      </c>
      <c r="EZ79">
        <v>5</v>
      </c>
      <c r="FA79">
        <v>4</v>
      </c>
      <c r="FB79">
        <v>5</v>
      </c>
      <c r="FC79">
        <v>4</v>
      </c>
      <c r="FD79">
        <v>3</v>
      </c>
      <c r="FE79">
        <v>4</v>
      </c>
      <c r="FF79">
        <v>3</v>
      </c>
      <c r="FG79">
        <v>3</v>
      </c>
      <c r="FH79">
        <v>2</v>
      </c>
      <c r="FI79">
        <v>1</v>
      </c>
      <c r="FJ79">
        <v>2</v>
      </c>
      <c r="FK79">
        <v>5</v>
      </c>
      <c r="FL79">
        <v>5</v>
      </c>
      <c r="FM79">
        <v>1</v>
      </c>
      <c r="FN79">
        <v>2</v>
      </c>
      <c r="FO79">
        <v>1</v>
      </c>
      <c r="FP79">
        <v>2</v>
      </c>
      <c r="FQ79">
        <v>1</v>
      </c>
      <c r="FR79">
        <v>4</v>
      </c>
      <c r="FS79">
        <v>3</v>
      </c>
      <c r="FT79">
        <v>4</v>
      </c>
      <c r="FU79">
        <v>3</v>
      </c>
      <c r="FV79">
        <v>5</v>
      </c>
      <c r="FW79">
        <v>2</v>
      </c>
      <c r="FX79">
        <v>1</v>
      </c>
      <c r="FY79">
        <v>2</v>
      </c>
      <c r="FZ79">
        <v>2</v>
      </c>
      <c r="GA79">
        <v>2</v>
      </c>
      <c r="GB79">
        <v>5</v>
      </c>
      <c r="GC79">
        <v>5</v>
      </c>
      <c r="GD79">
        <v>1</v>
      </c>
      <c r="GE79">
        <v>2</v>
      </c>
      <c r="GF79">
        <v>1</v>
      </c>
      <c r="GG79">
        <v>21</v>
      </c>
      <c r="GH79" t="s">
        <v>197</v>
      </c>
      <c r="GI79">
        <v>0</v>
      </c>
      <c r="GJ79" s="2">
        <v>0.375</v>
      </c>
      <c r="GK79">
        <v>111</v>
      </c>
      <c r="GL79">
        <v>115</v>
      </c>
      <c r="GM79">
        <f>VLOOKUP(A79,Saliva_Sample_Encoding!A:AD, 17)</f>
        <v>69.278427276227134</v>
      </c>
      <c r="GN79">
        <f>VLOOKUP(A79,Saliva_Sample_Encoding!A:AD, 18)</f>
        <v>8.9600000000000009</v>
      </c>
      <c r="GO79">
        <f>VLOOKUP(A79,Saliva_Sample_Encoding!A:AD, 19)</f>
        <v>66.693411333084327</v>
      </c>
      <c r="GP79">
        <f>VLOOKUP(A79,Saliva_Sample_Encoding!A:AD, 20)</f>
        <v>9.85</v>
      </c>
      <c r="GQ79">
        <f>VLOOKUP(A79,Saliva_Sample_Encoding!A:AD, 21)</f>
        <v>139.5908609297114</v>
      </c>
      <c r="GR79">
        <f>VLOOKUP(A79,Saliva_Sample_Encoding!A:AD, 22)</f>
        <v>4.1399999999999997</v>
      </c>
      <c r="GS79">
        <f>VLOOKUP(A79,Saliva_Sample_Encoding!A:AD, 23)</f>
        <v>88.407545255483853</v>
      </c>
      <c r="GT79">
        <f>VLOOKUP(A79,Saliva_Sample_Encoding!A:AD, 24)</f>
        <v>3.82</v>
      </c>
      <c r="GU79">
        <f>VLOOKUP(A79,Saliva_Sample_Encoding!A:AD, 25)</f>
        <v>90.99256119862666</v>
      </c>
      <c r="GV79">
        <f>VLOOKUP(A79,Saliva_Sample_Encoding!A:AD, 26)</f>
        <v>3.24</v>
      </c>
      <c r="GW79">
        <f>VLOOKUP(A79,Saliva_Sample_Encoding!A:AD, 27)</f>
        <v>79.618491048798347</v>
      </c>
      <c r="GX79">
        <f>VLOOKUP(A79,Saliva_Sample_Encoding!A:AD, 28)</f>
        <v>2.38</v>
      </c>
      <c r="GY79">
        <f>VLOOKUP(A79,Saliva_Sample_Encoding!A:AD, 29)</f>
        <v>66.176408144455763</v>
      </c>
      <c r="GZ79">
        <f>VLOOKUP(A79,Saliva_Sample_Encoding!A:AD, 30)</f>
        <v>1.95</v>
      </c>
    </row>
    <row r="80" spans="1:208" x14ac:dyDescent="0.2">
      <c r="A80">
        <v>188</v>
      </c>
      <c r="B80" s="1">
        <v>43988</v>
      </c>
      <c r="C80" t="s">
        <v>193</v>
      </c>
      <c r="D80" t="s">
        <v>194</v>
      </c>
      <c r="E80" t="s">
        <v>195</v>
      </c>
      <c r="F80" t="s">
        <v>207</v>
      </c>
      <c r="G80">
        <v>3</v>
      </c>
      <c r="H80">
        <v>1</v>
      </c>
      <c r="I80">
        <v>2</v>
      </c>
      <c r="J80">
        <v>1</v>
      </c>
      <c r="K80">
        <v>1</v>
      </c>
      <c r="L80">
        <v>1</v>
      </c>
      <c r="M80">
        <v>1</v>
      </c>
      <c r="N80">
        <v>1</v>
      </c>
      <c r="O80">
        <v>1</v>
      </c>
      <c r="P80">
        <v>1</v>
      </c>
      <c r="Q80">
        <v>1</v>
      </c>
      <c r="R80">
        <v>2</v>
      </c>
      <c r="S80">
        <v>1</v>
      </c>
      <c r="T80">
        <v>2</v>
      </c>
      <c r="U80">
        <v>1</v>
      </c>
      <c r="V80">
        <v>1</v>
      </c>
      <c r="W80">
        <v>3</v>
      </c>
      <c r="X80">
        <v>1</v>
      </c>
      <c r="Y80">
        <v>3</v>
      </c>
      <c r="Z80">
        <v>1</v>
      </c>
      <c r="AA80">
        <v>0</v>
      </c>
      <c r="AB80">
        <v>0</v>
      </c>
      <c r="AC80">
        <v>0</v>
      </c>
      <c r="AD80">
        <v>83</v>
      </c>
      <c r="AE80">
        <v>2</v>
      </c>
      <c r="AF80">
        <v>1</v>
      </c>
      <c r="AG80">
        <v>1</v>
      </c>
      <c r="AH80">
        <v>1</v>
      </c>
      <c r="AI80">
        <v>1</v>
      </c>
      <c r="AJ80">
        <v>1</v>
      </c>
      <c r="AK80">
        <v>1</v>
      </c>
      <c r="AL80">
        <v>1</v>
      </c>
      <c r="AM80">
        <v>1</v>
      </c>
      <c r="AN80">
        <v>1</v>
      </c>
      <c r="AO80">
        <v>1</v>
      </c>
      <c r="AP80">
        <v>2</v>
      </c>
      <c r="AQ80">
        <v>1</v>
      </c>
      <c r="AR80">
        <v>2</v>
      </c>
      <c r="AS80">
        <v>2</v>
      </c>
      <c r="AT80">
        <v>1</v>
      </c>
      <c r="AU80">
        <v>2</v>
      </c>
      <c r="AV80">
        <v>1</v>
      </c>
      <c r="AW80">
        <v>1</v>
      </c>
      <c r="AX80">
        <v>1</v>
      </c>
      <c r="AY80">
        <v>12</v>
      </c>
      <c r="AZ80">
        <v>10</v>
      </c>
      <c r="BA80">
        <v>0</v>
      </c>
      <c r="BB80">
        <v>60</v>
      </c>
      <c r="BC80">
        <v>1</v>
      </c>
      <c r="BD80">
        <v>1</v>
      </c>
      <c r="BE80">
        <v>1</v>
      </c>
      <c r="BF80">
        <v>1</v>
      </c>
      <c r="BG80">
        <v>1</v>
      </c>
      <c r="BH80">
        <v>1</v>
      </c>
      <c r="BI80">
        <v>1</v>
      </c>
      <c r="BJ80">
        <v>1</v>
      </c>
      <c r="BK80">
        <v>1</v>
      </c>
      <c r="BL80">
        <v>1</v>
      </c>
      <c r="BM80">
        <v>1</v>
      </c>
      <c r="BN80">
        <v>2</v>
      </c>
      <c r="BO80">
        <v>1</v>
      </c>
      <c r="BP80">
        <v>2</v>
      </c>
      <c r="BQ80">
        <v>1</v>
      </c>
      <c r="BR80">
        <v>1</v>
      </c>
      <c r="BS80">
        <v>2</v>
      </c>
      <c r="BT80">
        <v>1</v>
      </c>
      <c r="BU80">
        <v>1</v>
      </c>
      <c r="BV80">
        <v>1</v>
      </c>
      <c r="BW80">
        <v>0</v>
      </c>
      <c r="BX80">
        <v>0</v>
      </c>
      <c r="BY80">
        <v>0</v>
      </c>
      <c r="BZ80">
        <v>72</v>
      </c>
      <c r="CA80">
        <v>1</v>
      </c>
      <c r="CB80">
        <v>1</v>
      </c>
      <c r="CC80">
        <v>1</v>
      </c>
      <c r="CD80">
        <v>1</v>
      </c>
      <c r="CE80">
        <v>1</v>
      </c>
      <c r="CF80">
        <v>1</v>
      </c>
      <c r="CG80">
        <v>1</v>
      </c>
      <c r="CH80">
        <v>1</v>
      </c>
      <c r="CI80">
        <v>1</v>
      </c>
      <c r="CJ80">
        <v>1</v>
      </c>
      <c r="CK80">
        <v>1</v>
      </c>
      <c r="CL80">
        <v>2</v>
      </c>
      <c r="CM80">
        <v>1</v>
      </c>
      <c r="CN80">
        <v>1</v>
      </c>
      <c r="CO80">
        <v>1</v>
      </c>
      <c r="CP80">
        <v>1</v>
      </c>
      <c r="CQ80">
        <v>2</v>
      </c>
      <c r="CR80">
        <v>1</v>
      </c>
      <c r="CS80">
        <v>1</v>
      </c>
      <c r="CT80">
        <v>1</v>
      </c>
      <c r="CU80">
        <v>0</v>
      </c>
      <c r="CV80">
        <v>0</v>
      </c>
      <c r="CW80">
        <v>0</v>
      </c>
      <c r="CX80">
        <v>71</v>
      </c>
      <c r="CY80">
        <v>1</v>
      </c>
      <c r="CZ80">
        <v>1</v>
      </c>
      <c r="DA80">
        <v>1</v>
      </c>
      <c r="DB80">
        <v>3</v>
      </c>
      <c r="DC80">
        <v>1</v>
      </c>
      <c r="DD80">
        <v>1</v>
      </c>
      <c r="DE80">
        <v>1</v>
      </c>
      <c r="DF80">
        <v>1</v>
      </c>
      <c r="DG80">
        <v>1</v>
      </c>
      <c r="DH80">
        <v>1</v>
      </c>
      <c r="DI80">
        <v>3</v>
      </c>
      <c r="DJ80">
        <v>1</v>
      </c>
      <c r="DK80">
        <v>1</v>
      </c>
      <c r="DL80">
        <v>1</v>
      </c>
      <c r="DM80">
        <v>1</v>
      </c>
      <c r="DN80">
        <v>1</v>
      </c>
      <c r="DO80">
        <v>1</v>
      </c>
      <c r="DP80">
        <v>1</v>
      </c>
      <c r="DQ80">
        <v>1</v>
      </c>
      <c r="DR80">
        <v>1</v>
      </c>
      <c r="DS80">
        <v>0</v>
      </c>
      <c r="DT80">
        <v>0</v>
      </c>
      <c r="DU80">
        <v>0</v>
      </c>
      <c r="DV80">
        <v>84</v>
      </c>
      <c r="DW80">
        <v>1</v>
      </c>
      <c r="DX80">
        <v>1</v>
      </c>
      <c r="DY80">
        <v>1</v>
      </c>
      <c r="DZ80">
        <v>2</v>
      </c>
      <c r="EA80">
        <v>1</v>
      </c>
      <c r="EB80">
        <v>1</v>
      </c>
      <c r="EC80">
        <v>1</v>
      </c>
      <c r="ED80">
        <v>1</v>
      </c>
      <c r="EE80">
        <v>1</v>
      </c>
      <c r="EF80">
        <v>1</v>
      </c>
      <c r="EG80">
        <v>2</v>
      </c>
      <c r="EH80">
        <v>1</v>
      </c>
      <c r="EI80">
        <v>1</v>
      </c>
      <c r="EJ80">
        <v>1</v>
      </c>
      <c r="EK80">
        <v>1</v>
      </c>
      <c r="EL80">
        <v>1</v>
      </c>
      <c r="EM80">
        <v>1</v>
      </c>
      <c r="EN80">
        <v>1</v>
      </c>
      <c r="EO80">
        <v>1</v>
      </c>
      <c r="EP80">
        <v>1</v>
      </c>
      <c r="EQ80">
        <v>0</v>
      </c>
      <c r="ER80">
        <v>0</v>
      </c>
      <c r="ES80">
        <v>0</v>
      </c>
      <c r="ET80">
        <v>80</v>
      </c>
      <c r="EU80">
        <v>3</v>
      </c>
      <c r="EV80">
        <v>1</v>
      </c>
      <c r="EW80">
        <v>2</v>
      </c>
      <c r="EX80">
        <v>3</v>
      </c>
      <c r="EY80">
        <v>4</v>
      </c>
      <c r="EZ80">
        <v>5</v>
      </c>
      <c r="FA80">
        <v>4</v>
      </c>
      <c r="FB80">
        <v>5</v>
      </c>
      <c r="FC80">
        <v>4</v>
      </c>
      <c r="FD80">
        <v>3</v>
      </c>
      <c r="FE80">
        <v>4</v>
      </c>
      <c r="FF80">
        <v>3</v>
      </c>
      <c r="FG80">
        <v>3</v>
      </c>
      <c r="FH80">
        <v>2</v>
      </c>
      <c r="FI80">
        <v>1</v>
      </c>
      <c r="FJ80">
        <v>1</v>
      </c>
      <c r="FK80">
        <v>5</v>
      </c>
      <c r="FL80">
        <v>5</v>
      </c>
      <c r="FM80">
        <v>1</v>
      </c>
      <c r="FN80">
        <v>5</v>
      </c>
      <c r="FP80">
        <v>2</v>
      </c>
      <c r="FQ80">
        <v>4</v>
      </c>
      <c r="FR80">
        <v>4</v>
      </c>
      <c r="FS80">
        <v>4</v>
      </c>
      <c r="FT80">
        <v>3</v>
      </c>
      <c r="FU80">
        <v>3</v>
      </c>
      <c r="FV80">
        <v>4</v>
      </c>
      <c r="FW80">
        <v>1</v>
      </c>
      <c r="FX80">
        <v>2</v>
      </c>
      <c r="FY80">
        <v>2</v>
      </c>
      <c r="FZ80">
        <v>5</v>
      </c>
      <c r="GA80">
        <v>4</v>
      </c>
      <c r="GB80">
        <v>4</v>
      </c>
      <c r="GC80">
        <v>5</v>
      </c>
      <c r="GD80">
        <v>2</v>
      </c>
      <c r="GE80">
        <v>5</v>
      </c>
      <c r="GF80">
        <v>0</v>
      </c>
      <c r="GG80">
        <v>20</v>
      </c>
      <c r="GH80" t="s">
        <v>197</v>
      </c>
      <c r="GI80">
        <v>0</v>
      </c>
      <c r="GJ80" s="2">
        <v>0.41666666666666669</v>
      </c>
      <c r="GK80">
        <v>82</v>
      </c>
      <c r="GL80">
        <v>88</v>
      </c>
      <c r="GM80">
        <f>VLOOKUP(A80,Saliva_Sample_Encoding!A:AD, 17)</f>
        <v>140.10786411833996</v>
      </c>
      <c r="GN80">
        <f>VLOOKUP(A80,Saliva_Sample_Encoding!A:AD, 18)</f>
        <v>3.49</v>
      </c>
      <c r="GO80">
        <f>VLOOKUP(A80,Saliva_Sample_Encoding!A:AD, 19)</f>
        <v>116.84272063005473</v>
      </c>
      <c r="GP80">
        <f>VLOOKUP(A80,Saliva_Sample_Encoding!A:AD, 20)</f>
        <v>3.21</v>
      </c>
      <c r="GQ80">
        <f>VLOOKUP(A80,Saliva_Sample_Encoding!A:AD, 21)</f>
        <v>169.57704587016792</v>
      </c>
      <c r="GR80">
        <f>VLOOKUP(A80,Saliva_Sample_Encoding!A:AD, 22)</f>
        <v>1.8</v>
      </c>
      <c r="GS80">
        <f>VLOOKUP(A80,Saliva_Sample_Encoding!A:AD, 23)</f>
        <v>172.16206181331071</v>
      </c>
      <c r="GT80">
        <f>VLOOKUP(A80,Saliva_Sample_Encoding!A:AD, 24)</f>
        <v>1.97</v>
      </c>
      <c r="GU80">
        <f>VLOOKUP(A80,Saliva_Sample_Encoding!A:AD, 25)</f>
        <v>153.54994702268249</v>
      </c>
      <c r="GV80">
        <f>VLOOKUP(A80,Saliva_Sample_Encoding!A:AD, 26)</f>
        <v>1.52</v>
      </c>
      <c r="GW80">
        <f>VLOOKUP(A80,Saliva_Sample_Encoding!A:AD, 27)</f>
        <v>125.23177483674</v>
      </c>
      <c r="GX80">
        <f>VLOOKUP(A80,Saliva_Sample_Encoding!A:AD, 28)</f>
        <v>0.93</v>
      </c>
      <c r="GY80">
        <f>VLOOKUP(A80,Saliva_Sample_Encoding!A:AD, 29)</f>
        <v>179.40010645411053</v>
      </c>
      <c r="GZ80">
        <f>VLOOKUP(A80,Saliva_Sample_Encoding!A:AD, 30)</f>
        <v>0.88</v>
      </c>
    </row>
    <row r="81" spans="1:208" x14ac:dyDescent="0.2">
      <c r="A81">
        <v>189</v>
      </c>
      <c r="B81" s="1">
        <v>43973</v>
      </c>
      <c r="C81" t="s">
        <v>193</v>
      </c>
      <c r="D81" t="s">
        <v>199</v>
      </c>
      <c r="E81" t="s">
        <v>195</v>
      </c>
      <c r="F81" t="s">
        <v>200</v>
      </c>
      <c r="G81">
        <v>3</v>
      </c>
      <c r="H81">
        <v>1</v>
      </c>
      <c r="I81">
        <v>3</v>
      </c>
      <c r="J81">
        <v>2</v>
      </c>
      <c r="K81">
        <v>2</v>
      </c>
      <c r="L81">
        <v>1</v>
      </c>
      <c r="M81">
        <v>1</v>
      </c>
      <c r="N81">
        <v>1</v>
      </c>
      <c r="O81">
        <v>3</v>
      </c>
      <c r="P81">
        <v>2</v>
      </c>
      <c r="Q81">
        <v>1</v>
      </c>
      <c r="R81">
        <v>3</v>
      </c>
      <c r="S81">
        <v>1</v>
      </c>
      <c r="T81">
        <v>4</v>
      </c>
      <c r="U81">
        <v>1</v>
      </c>
      <c r="V81">
        <v>3</v>
      </c>
      <c r="W81">
        <v>4</v>
      </c>
      <c r="X81">
        <v>1</v>
      </c>
      <c r="Y81">
        <v>3</v>
      </c>
      <c r="Z81">
        <v>1</v>
      </c>
      <c r="AA81">
        <v>24</v>
      </c>
      <c r="AB81">
        <v>0</v>
      </c>
      <c r="AC81">
        <v>6</v>
      </c>
      <c r="AD81">
        <v>44</v>
      </c>
      <c r="AE81">
        <v>2</v>
      </c>
      <c r="AF81">
        <v>4</v>
      </c>
      <c r="AG81">
        <v>1</v>
      </c>
      <c r="AH81">
        <v>5</v>
      </c>
      <c r="AI81">
        <v>1</v>
      </c>
      <c r="AJ81">
        <v>3</v>
      </c>
      <c r="AK81">
        <v>3</v>
      </c>
      <c r="AL81">
        <v>1</v>
      </c>
      <c r="AM81">
        <v>1</v>
      </c>
      <c r="AN81">
        <v>1</v>
      </c>
      <c r="AO81">
        <v>3</v>
      </c>
      <c r="AP81">
        <v>4</v>
      </c>
      <c r="AQ81">
        <v>4</v>
      </c>
      <c r="AR81">
        <v>4</v>
      </c>
      <c r="AS81">
        <v>4</v>
      </c>
      <c r="AT81">
        <v>1</v>
      </c>
      <c r="AU81">
        <v>4</v>
      </c>
      <c r="AV81">
        <v>4</v>
      </c>
      <c r="AW81">
        <v>2</v>
      </c>
      <c r="AX81">
        <v>4</v>
      </c>
      <c r="AY81">
        <v>90</v>
      </c>
      <c r="AZ81">
        <v>92</v>
      </c>
      <c r="BA81">
        <v>68</v>
      </c>
      <c r="BB81">
        <v>5</v>
      </c>
      <c r="BC81">
        <v>3</v>
      </c>
      <c r="BD81">
        <v>2</v>
      </c>
      <c r="BE81">
        <v>1</v>
      </c>
      <c r="BF81">
        <v>2</v>
      </c>
      <c r="BG81">
        <v>1</v>
      </c>
      <c r="BH81">
        <v>2</v>
      </c>
      <c r="BI81">
        <v>2</v>
      </c>
      <c r="BJ81">
        <v>1</v>
      </c>
      <c r="BK81">
        <v>2</v>
      </c>
      <c r="BL81">
        <v>1</v>
      </c>
      <c r="BM81">
        <v>2</v>
      </c>
      <c r="BN81">
        <v>5</v>
      </c>
      <c r="BO81">
        <v>2</v>
      </c>
      <c r="BP81">
        <v>4</v>
      </c>
      <c r="BQ81">
        <v>3</v>
      </c>
      <c r="BR81">
        <v>3</v>
      </c>
      <c r="BS81">
        <v>4</v>
      </c>
      <c r="BT81">
        <v>2</v>
      </c>
      <c r="BU81">
        <v>3</v>
      </c>
      <c r="BV81">
        <v>2</v>
      </c>
      <c r="BW81">
        <v>61</v>
      </c>
      <c r="BX81">
        <v>50</v>
      </c>
      <c r="BY81">
        <v>55</v>
      </c>
      <c r="BZ81">
        <v>40</v>
      </c>
      <c r="CA81">
        <v>3</v>
      </c>
      <c r="CB81">
        <v>1</v>
      </c>
      <c r="CC81">
        <v>3</v>
      </c>
      <c r="CD81">
        <v>1</v>
      </c>
      <c r="CE81">
        <v>3</v>
      </c>
      <c r="CF81">
        <v>1</v>
      </c>
      <c r="CG81">
        <v>1</v>
      </c>
      <c r="CH81">
        <v>1</v>
      </c>
      <c r="CI81">
        <v>4</v>
      </c>
      <c r="CJ81">
        <v>1</v>
      </c>
      <c r="CK81">
        <v>2</v>
      </c>
      <c r="CL81">
        <v>4</v>
      </c>
      <c r="CM81">
        <v>1</v>
      </c>
      <c r="CN81">
        <v>2</v>
      </c>
      <c r="CO81">
        <v>2</v>
      </c>
      <c r="CP81">
        <v>4</v>
      </c>
      <c r="CQ81">
        <v>5</v>
      </c>
      <c r="CR81">
        <v>1</v>
      </c>
      <c r="CS81">
        <v>4</v>
      </c>
      <c r="CT81">
        <v>1</v>
      </c>
      <c r="CU81">
        <v>32</v>
      </c>
      <c r="CV81">
        <v>15</v>
      </c>
      <c r="CW81">
        <v>10</v>
      </c>
      <c r="CX81">
        <v>64</v>
      </c>
      <c r="CY81">
        <v>2</v>
      </c>
      <c r="CZ81">
        <v>1</v>
      </c>
      <c r="DA81">
        <v>1</v>
      </c>
      <c r="DB81">
        <v>1</v>
      </c>
      <c r="DC81">
        <v>3</v>
      </c>
      <c r="DD81">
        <v>1</v>
      </c>
      <c r="DE81">
        <v>1</v>
      </c>
      <c r="DF81">
        <v>1</v>
      </c>
      <c r="DG81">
        <v>1</v>
      </c>
      <c r="DH81">
        <v>1</v>
      </c>
      <c r="DI81">
        <v>1</v>
      </c>
      <c r="DJ81">
        <v>3</v>
      </c>
      <c r="DK81">
        <v>1</v>
      </c>
      <c r="DL81">
        <v>2</v>
      </c>
      <c r="DM81">
        <v>1</v>
      </c>
      <c r="DN81">
        <v>2</v>
      </c>
      <c r="DO81">
        <v>3</v>
      </c>
      <c r="DP81">
        <v>1</v>
      </c>
      <c r="DQ81">
        <v>2</v>
      </c>
      <c r="DR81">
        <v>1</v>
      </c>
      <c r="DS81">
        <v>5</v>
      </c>
      <c r="DT81">
        <v>5</v>
      </c>
      <c r="DU81">
        <v>0</v>
      </c>
      <c r="DV81">
        <v>67</v>
      </c>
      <c r="DW81">
        <v>2</v>
      </c>
      <c r="DX81">
        <v>1</v>
      </c>
      <c r="DY81">
        <v>2</v>
      </c>
      <c r="DZ81">
        <v>1</v>
      </c>
      <c r="EA81">
        <v>3</v>
      </c>
      <c r="EB81">
        <v>1</v>
      </c>
      <c r="EC81">
        <v>1</v>
      </c>
      <c r="ED81">
        <v>1</v>
      </c>
      <c r="EE81">
        <v>1</v>
      </c>
      <c r="EF81">
        <v>1</v>
      </c>
      <c r="EG81">
        <v>1</v>
      </c>
      <c r="EH81">
        <v>3</v>
      </c>
      <c r="EI81">
        <v>1</v>
      </c>
      <c r="EJ81">
        <v>2</v>
      </c>
      <c r="EK81">
        <v>1</v>
      </c>
      <c r="EL81">
        <v>3</v>
      </c>
      <c r="EM81">
        <v>3</v>
      </c>
      <c r="EN81">
        <v>1</v>
      </c>
      <c r="EO81">
        <v>2</v>
      </c>
      <c r="EP81">
        <v>1</v>
      </c>
      <c r="EQ81">
        <v>0</v>
      </c>
      <c r="ES81">
        <v>0</v>
      </c>
      <c r="ET81">
        <v>74</v>
      </c>
      <c r="EU81">
        <v>3</v>
      </c>
      <c r="EV81">
        <v>1</v>
      </c>
      <c r="EW81">
        <v>2</v>
      </c>
      <c r="EX81">
        <v>3</v>
      </c>
      <c r="EY81">
        <v>4</v>
      </c>
      <c r="EZ81">
        <v>5</v>
      </c>
      <c r="FA81">
        <v>4</v>
      </c>
      <c r="FB81">
        <v>5</v>
      </c>
      <c r="FC81">
        <v>4</v>
      </c>
      <c r="FD81">
        <v>3</v>
      </c>
      <c r="FE81">
        <v>4</v>
      </c>
      <c r="FF81">
        <v>3</v>
      </c>
      <c r="FG81">
        <v>3</v>
      </c>
      <c r="FH81">
        <v>2</v>
      </c>
      <c r="FI81">
        <v>1</v>
      </c>
      <c r="FJ81">
        <v>1</v>
      </c>
      <c r="FK81">
        <v>1</v>
      </c>
      <c r="FL81">
        <v>5</v>
      </c>
      <c r="FM81">
        <v>1</v>
      </c>
      <c r="FN81">
        <v>2</v>
      </c>
      <c r="FO81">
        <v>5</v>
      </c>
      <c r="FP81">
        <v>2</v>
      </c>
      <c r="FQ81">
        <v>2</v>
      </c>
      <c r="FR81">
        <v>1</v>
      </c>
      <c r="FS81">
        <v>5</v>
      </c>
      <c r="FT81">
        <v>3</v>
      </c>
      <c r="FU81">
        <v>3</v>
      </c>
      <c r="FV81">
        <v>5</v>
      </c>
      <c r="FW81">
        <v>4</v>
      </c>
      <c r="FX81">
        <v>1</v>
      </c>
      <c r="FY81">
        <v>2</v>
      </c>
      <c r="FZ81">
        <v>1</v>
      </c>
      <c r="GA81">
        <v>1</v>
      </c>
      <c r="GB81">
        <v>4</v>
      </c>
      <c r="GC81">
        <v>5</v>
      </c>
      <c r="GD81">
        <v>2</v>
      </c>
      <c r="GE81">
        <v>1</v>
      </c>
      <c r="GF81">
        <v>0</v>
      </c>
      <c r="GG81">
        <v>28</v>
      </c>
      <c r="GH81" t="s">
        <v>215</v>
      </c>
      <c r="GI81">
        <v>1</v>
      </c>
      <c r="GJ81" s="2">
        <v>0.36805555555555558</v>
      </c>
      <c r="GK81">
        <v>119</v>
      </c>
      <c r="GL81">
        <v>123</v>
      </c>
      <c r="GM81">
        <f>VLOOKUP(A81,Saliva_Sample_Encoding!A:AD, 17)</f>
        <v>243.12502580364668</v>
      </c>
      <c r="GN81">
        <f>VLOOKUP(A81,Saliva_Sample_Encoding!A:AD, 18)</f>
        <v>14.75</v>
      </c>
      <c r="GO81">
        <f>VLOOKUP(A81,Saliva_Sample_Encoding!A:AD, 19)</f>
        <v>219.36852640079562</v>
      </c>
      <c r="GP81">
        <f>VLOOKUP(A81,Saliva_Sample_Encoding!A:AD, 20)</f>
        <v>15.71</v>
      </c>
      <c r="GQ81">
        <f>VLOOKUP(A81,Saliva_Sample_Encoding!A:AD, 21)</f>
        <v>265.36515290418822</v>
      </c>
      <c r="GR81">
        <f>VLOOKUP(A81,Saliva_Sample_Encoding!A:AD, 22)</f>
        <v>10.62</v>
      </c>
      <c r="GS81" t="str">
        <f>VLOOKUP(A81,Saliva_Sample_Encoding!A:AD, 23)</f>
        <v>NA</v>
      </c>
      <c r="GT81" t="str">
        <f>VLOOKUP(A81,Saliva_Sample_Encoding!A:AD, 24)</f>
        <v>NA</v>
      </c>
      <c r="GU81">
        <f>VLOOKUP(A81,Saliva_Sample_Encoding!A:AD, 25)</f>
        <v>188.53562292049938</v>
      </c>
      <c r="GV81">
        <f>VLOOKUP(A81,Saliva_Sample_Encoding!A:AD, 26)</f>
        <v>12.94</v>
      </c>
      <c r="GW81">
        <f>VLOOKUP(A81,Saliva_Sample_Encoding!A:AD, 27)</f>
        <v>203.19388850949264</v>
      </c>
      <c r="GX81">
        <f>VLOOKUP(A81,Saliva_Sample_Encoding!A:AD, 28)</f>
        <v>4.59</v>
      </c>
      <c r="GY81">
        <f>VLOOKUP(A81,Saliva_Sample_Encoding!A:AD, 29)</f>
        <v>111.290635502707</v>
      </c>
      <c r="GZ81">
        <f>VLOOKUP(A81,Saliva_Sample_Encoding!A:AD, 30)</f>
        <v>4.26</v>
      </c>
    </row>
    <row r="82" spans="1:208" x14ac:dyDescent="0.2">
      <c r="A82">
        <v>190</v>
      </c>
      <c r="B82" s="1">
        <v>43980</v>
      </c>
      <c r="C82" t="s">
        <v>193</v>
      </c>
      <c r="D82" t="s">
        <v>199</v>
      </c>
      <c r="E82" t="s">
        <v>195</v>
      </c>
      <c r="F82" t="s">
        <v>200</v>
      </c>
      <c r="G82">
        <v>3</v>
      </c>
      <c r="H82">
        <v>2</v>
      </c>
      <c r="I82">
        <v>1</v>
      </c>
      <c r="J82">
        <v>1</v>
      </c>
      <c r="K82">
        <v>3</v>
      </c>
      <c r="L82">
        <v>1</v>
      </c>
      <c r="M82">
        <v>1</v>
      </c>
      <c r="N82">
        <v>1</v>
      </c>
      <c r="O82">
        <v>1</v>
      </c>
      <c r="P82">
        <v>1</v>
      </c>
      <c r="Q82">
        <v>1</v>
      </c>
      <c r="R82">
        <v>4</v>
      </c>
      <c r="S82">
        <v>1</v>
      </c>
      <c r="T82">
        <v>1</v>
      </c>
      <c r="U82">
        <v>1</v>
      </c>
      <c r="V82">
        <v>2</v>
      </c>
      <c r="W82">
        <v>4</v>
      </c>
      <c r="X82">
        <v>2</v>
      </c>
      <c r="Y82">
        <v>4</v>
      </c>
      <c r="Z82">
        <v>1</v>
      </c>
      <c r="AA82">
        <v>24</v>
      </c>
      <c r="AB82">
        <v>14</v>
      </c>
      <c r="AC82">
        <v>0</v>
      </c>
      <c r="AD82">
        <v>53</v>
      </c>
      <c r="AE82">
        <v>2</v>
      </c>
      <c r="AF82">
        <v>1</v>
      </c>
      <c r="AG82">
        <v>2</v>
      </c>
      <c r="AH82">
        <v>1</v>
      </c>
      <c r="AI82">
        <v>1</v>
      </c>
      <c r="AJ82">
        <v>1</v>
      </c>
      <c r="AK82">
        <v>1</v>
      </c>
      <c r="AL82">
        <v>1</v>
      </c>
      <c r="AM82">
        <v>1</v>
      </c>
      <c r="AN82">
        <v>1</v>
      </c>
      <c r="AO82">
        <v>1</v>
      </c>
      <c r="AP82">
        <v>5</v>
      </c>
      <c r="AQ82">
        <v>2</v>
      </c>
      <c r="AR82">
        <v>3</v>
      </c>
      <c r="AS82">
        <v>2</v>
      </c>
      <c r="AT82">
        <v>2</v>
      </c>
      <c r="AU82">
        <v>3</v>
      </c>
      <c r="AV82">
        <v>2</v>
      </c>
      <c r="AW82">
        <v>5</v>
      </c>
      <c r="AX82">
        <v>1</v>
      </c>
      <c r="AY82">
        <v>68</v>
      </c>
      <c r="AZ82">
        <v>52</v>
      </c>
      <c r="BA82">
        <v>4</v>
      </c>
      <c r="BB82">
        <v>55</v>
      </c>
      <c r="BC82">
        <v>3</v>
      </c>
      <c r="BD82">
        <v>1</v>
      </c>
      <c r="BE82">
        <v>3</v>
      </c>
      <c r="BF82">
        <v>1</v>
      </c>
      <c r="BG82">
        <v>2</v>
      </c>
      <c r="BH82">
        <v>1</v>
      </c>
      <c r="BI82">
        <v>1</v>
      </c>
      <c r="BJ82">
        <v>1</v>
      </c>
      <c r="BK82">
        <v>1</v>
      </c>
      <c r="BL82">
        <v>1</v>
      </c>
      <c r="BM82">
        <v>1</v>
      </c>
      <c r="BN82">
        <v>5</v>
      </c>
      <c r="BO82">
        <v>1</v>
      </c>
      <c r="BP82">
        <v>2</v>
      </c>
      <c r="BQ82">
        <v>2</v>
      </c>
      <c r="BR82">
        <v>3</v>
      </c>
      <c r="BS82">
        <v>4</v>
      </c>
      <c r="BT82">
        <v>3</v>
      </c>
      <c r="BU82">
        <v>5</v>
      </c>
      <c r="BV82">
        <v>1</v>
      </c>
      <c r="BW82">
        <v>66</v>
      </c>
      <c r="BX82">
        <v>25</v>
      </c>
      <c r="BY82">
        <v>3</v>
      </c>
      <c r="BZ82">
        <v>49</v>
      </c>
      <c r="CA82">
        <v>2</v>
      </c>
      <c r="CB82">
        <v>2</v>
      </c>
      <c r="CC82">
        <v>1</v>
      </c>
      <c r="CD82">
        <v>1</v>
      </c>
      <c r="CE82">
        <v>1</v>
      </c>
      <c r="CF82">
        <v>1</v>
      </c>
      <c r="CG82">
        <v>1</v>
      </c>
      <c r="CH82">
        <v>2</v>
      </c>
      <c r="CI82">
        <v>1</v>
      </c>
      <c r="CJ82">
        <v>1</v>
      </c>
      <c r="CK82">
        <v>2</v>
      </c>
      <c r="CL82">
        <v>4</v>
      </c>
      <c r="CM82">
        <v>1</v>
      </c>
      <c r="CN82">
        <v>1</v>
      </c>
      <c r="CO82">
        <v>1</v>
      </c>
      <c r="CP82">
        <v>1</v>
      </c>
      <c r="CQ82">
        <v>3</v>
      </c>
      <c r="CR82">
        <v>2</v>
      </c>
      <c r="CS82">
        <v>3</v>
      </c>
      <c r="CT82">
        <v>1</v>
      </c>
      <c r="CU82">
        <v>62</v>
      </c>
      <c r="CV82">
        <v>24</v>
      </c>
      <c r="CW82">
        <v>4</v>
      </c>
      <c r="CX82">
        <v>48</v>
      </c>
      <c r="CY82">
        <v>1</v>
      </c>
      <c r="CZ82">
        <v>1</v>
      </c>
      <c r="DA82">
        <v>1</v>
      </c>
      <c r="DB82">
        <v>1</v>
      </c>
      <c r="DC82">
        <v>1</v>
      </c>
      <c r="DD82">
        <v>1</v>
      </c>
      <c r="DE82">
        <v>1</v>
      </c>
      <c r="DF82">
        <v>2</v>
      </c>
      <c r="DG82">
        <v>1</v>
      </c>
      <c r="DH82">
        <v>1</v>
      </c>
      <c r="DI82">
        <v>2</v>
      </c>
      <c r="DJ82">
        <v>3</v>
      </c>
      <c r="DK82">
        <v>1</v>
      </c>
      <c r="DL82">
        <v>1</v>
      </c>
      <c r="DM82">
        <v>1</v>
      </c>
      <c r="DN82">
        <v>1</v>
      </c>
      <c r="DO82">
        <v>2</v>
      </c>
      <c r="DP82">
        <v>1</v>
      </c>
      <c r="DQ82">
        <v>2</v>
      </c>
      <c r="DR82">
        <v>1</v>
      </c>
      <c r="DS82">
        <v>19</v>
      </c>
      <c r="DT82">
        <v>21</v>
      </c>
      <c r="DU82">
        <v>3</v>
      </c>
      <c r="DV82">
        <v>43</v>
      </c>
      <c r="DW82">
        <v>1</v>
      </c>
      <c r="DX82">
        <v>1</v>
      </c>
      <c r="DY82">
        <v>1</v>
      </c>
      <c r="DZ82">
        <v>1</v>
      </c>
      <c r="EA82">
        <v>1</v>
      </c>
      <c r="EB82">
        <v>1</v>
      </c>
      <c r="EC82">
        <v>1</v>
      </c>
      <c r="ED82">
        <v>1</v>
      </c>
      <c r="EE82">
        <v>1</v>
      </c>
      <c r="EF82">
        <v>1</v>
      </c>
      <c r="EG82">
        <v>3</v>
      </c>
      <c r="EH82">
        <v>3</v>
      </c>
      <c r="EI82">
        <v>1</v>
      </c>
      <c r="EJ82">
        <v>1</v>
      </c>
      <c r="EK82">
        <v>3</v>
      </c>
      <c r="EL82">
        <v>1</v>
      </c>
      <c r="EM82">
        <v>1</v>
      </c>
      <c r="EN82">
        <v>2</v>
      </c>
      <c r="EO82">
        <v>2</v>
      </c>
      <c r="EP82">
        <v>1</v>
      </c>
      <c r="EQ82">
        <v>62</v>
      </c>
      <c r="ER82">
        <v>37</v>
      </c>
      <c r="ES82">
        <v>3</v>
      </c>
      <c r="ET82">
        <v>43</v>
      </c>
      <c r="EU82">
        <v>3</v>
      </c>
      <c r="EV82">
        <v>1</v>
      </c>
      <c r="EW82">
        <v>2</v>
      </c>
      <c r="EX82">
        <v>3</v>
      </c>
      <c r="EY82">
        <v>4</v>
      </c>
      <c r="EZ82">
        <v>5</v>
      </c>
      <c r="FA82">
        <v>4</v>
      </c>
      <c r="FB82">
        <v>5</v>
      </c>
      <c r="FC82">
        <v>4</v>
      </c>
      <c r="FD82">
        <v>3</v>
      </c>
      <c r="FE82">
        <v>4</v>
      </c>
      <c r="FF82">
        <v>3</v>
      </c>
      <c r="FG82">
        <v>3</v>
      </c>
      <c r="FH82">
        <v>2</v>
      </c>
      <c r="FI82">
        <v>1</v>
      </c>
      <c r="FJ82">
        <v>1</v>
      </c>
      <c r="FK82">
        <v>5</v>
      </c>
      <c r="FL82">
        <v>5</v>
      </c>
      <c r="FM82">
        <v>1</v>
      </c>
      <c r="FN82">
        <v>2</v>
      </c>
      <c r="FO82">
        <v>4</v>
      </c>
      <c r="FP82">
        <v>2</v>
      </c>
      <c r="FQ82">
        <v>2</v>
      </c>
      <c r="FR82">
        <v>1</v>
      </c>
      <c r="FS82">
        <v>4</v>
      </c>
      <c r="FT82">
        <v>4</v>
      </c>
      <c r="FU82">
        <v>3</v>
      </c>
      <c r="FV82">
        <v>5</v>
      </c>
      <c r="FW82">
        <v>5</v>
      </c>
      <c r="FX82">
        <v>1</v>
      </c>
      <c r="FY82">
        <v>5</v>
      </c>
      <c r="FZ82">
        <v>2</v>
      </c>
      <c r="GA82">
        <v>2</v>
      </c>
      <c r="GB82">
        <v>1</v>
      </c>
      <c r="GC82">
        <v>5</v>
      </c>
      <c r="GD82">
        <v>3</v>
      </c>
      <c r="GE82">
        <v>2</v>
      </c>
      <c r="GF82">
        <v>0</v>
      </c>
      <c r="GG82">
        <v>24</v>
      </c>
      <c r="GH82" t="s">
        <v>197</v>
      </c>
      <c r="GI82">
        <v>0</v>
      </c>
      <c r="GJ82" s="2">
        <v>0.4375</v>
      </c>
      <c r="GK82">
        <v>87</v>
      </c>
      <c r="GL82">
        <v>101</v>
      </c>
      <c r="GM82">
        <f>VLOOKUP(A82,Saliva_Sample_Encoding!A:AD, 17)</f>
        <v>68.742211038037325</v>
      </c>
      <c r="GN82">
        <f>VLOOKUP(A82,Saliva_Sample_Encoding!A:AD, 18)</f>
        <v>23.11</v>
      </c>
      <c r="GO82">
        <f>VLOOKUP(A82,Saliva_Sample_Encoding!A:AD, 19)</f>
        <v>63.687636697005161</v>
      </c>
      <c r="GP82">
        <f>VLOOKUP(A82,Saliva_Sample_Encoding!A:AD, 20)</f>
        <v>27.94</v>
      </c>
      <c r="GQ82">
        <f>VLOOKUP(A82,Saliva_Sample_Encoding!A:AD, 21)</f>
        <v>94.520540177301328</v>
      </c>
      <c r="GR82">
        <f>VLOOKUP(A82,Saliva_Sample_Encoding!A:AD, 22)</f>
        <v>18.010000000000002</v>
      </c>
      <c r="GS82">
        <f>VLOOKUP(A82,Saliva_Sample_Encoding!A:AD, 23)</f>
        <v>130.91347543273284</v>
      </c>
      <c r="GT82">
        <f>VLOOKUP(A82,Saliva_Sample_Encoding!A:AD, 24)</f>
        <v>24.35</v>
      </c>
      <c r="GU82">
        <f>VLOOKUP(A82,Saliva_Sample_Encoding!A:AD, 25)</f>
        <v>136.47350720786821</v>
      </c>
      <c r="GV82">
        <f>VLOOKUP(A82,Saliva_Sample_Encoding!A:AD, 26)</f>
        <v>21.54</v>
      </c>
      <c r="GW82">
        <f>VLOOKUP(A82,Saliva_Sample_Encoding!A:AD, 27)</f>
        <v>179.43738910664152</v>
      </c>
      <c r="GX82">
        <f>VLOOKUP(A82,Saliva_Sample_Encoding!A:AD, 28)</f>
        <v>7.26</v>
      </c>
      <c r="GY82">
        <f>VLOOKUP(A82,Saliva_Sample_Encoding!A:AD, 29)</f>
        <v>135.46259233966177</v>
      </c>
      <c r="GZ82">
        <f>VLOOKUP(A82,Saliva_Sample_Encoding!A:AD, 30)</f>
        <v>5.95</v>
      </c>
    </row>
    <row r="83" spans="1:208" x14ac:dyDescent="0.2">
      <c r="A83">
        <v>191</v>
      </c>
      <c r="B83" s="1">
        <v>43988</v>
      </c>
      <c r="C83" t="s">
        <v>193</v>
      </c>
      <c r="D83" t="s">
        <v>194</v>
      </c>
      <c r="E83" t="s">
        <v>195</v>
      </c>
      <c r="F83" t="s">
        <v>205</v>
      </c>
      <c r="G83">
        <v>3</v>
      </c>
      <c r="H83">
        <v>3</v>
      </c>
      <c r="I83">
        <v>1</v>
      </c>
      <c r="J83">
        <v>1</v>
      </c>
      <c r="K83">
        <v>1</v>
      </c>
      <c r="L83">
        <v>1</v>
      </c>
      <c r="M83">
        <v>1</v>
      </c>
      <c r="N83">
        <v>1</v>
      </c>
      <c r="O83">
        <v>1</v>
      </c>
      <c r="P83">
        <v>1</v>
      </c>
      <c r="Q83">
        <v>1</v>
      </c>
      <c r="R83">
        <v>3</v>
      </c>
      <c r="S83">
        <v>1</v>
      </c>
      <c r="T83">
        <v>1</v>
      </c>
      <c r="U83">
        <v>2</v>
      </c>
      <c r="V83">
        <v>3</v>
      </c>
      <c r="W83">
        <v>2</v>
      </c>
      <c r="X83">
        <v>1</v>
      </c>
      <c r="Y83">
        <v>2</v>
      </c>
      <c r="Z83">
        <v>1</v>
      </c>
      <c r="AA83">
        <v>0</v>
      </c>
      <c r="AB83">
        <v>6</v>
      </c>
      <c r="AC83">
        <v>0</v>
      </c>
      <c r="AD83">
        <v>73</v>
      </c>
      <c r="AE83">
        <v>2</v>
      </c>
      <c r="AF83">
        <v>2</v>
      </c>
      <c r="AG83">
        <v>1</v>
      </c>
      <c r="AH83">
        <v>4</v>
      </c>
      <c r="AI83">
        <v>3</v>
      </c>
      <c r="AJ83">
        <v>1</v>
      </c>
      <c r="AK83">
        <v>3</v>
      </c>
      <c r="AL83">
        <v>2</v>
      </c>
      <c r="AM83">
        <v>1</v>
      </c>
      <c r="AN83">
        <v>4</v>
      </c>
      <c r="AO83">
        <v>4</v>
      </c>
      <c r="AP83">
        <v>2</v>
      </c>
      <c r="AQ83">
        <v>1</v>
      </c>
      <c r="AR83">
        <v>1</v>
      </c>
      <c r="AS83">
        <v>3</v>
      </c>
      <c r="AT83">
        <v>2</v>
      </c>
      <c r="AU83">
        <v>1</v>
      </c>
      <c r="AV83">
        <v>1</v>
      </c>
      <c r="AW83">
        <v>2</v>
      </c>
      <c r="AX83">
        <v>1</v>
      </c>
      <c r="AY83">
        <v>30</v>
      </c>
      <c r="AZ83">
        <v>8</v>
      </c>
      <c r="BA83">
        <v>2</v>
      </c>
      <c r="BB83">
        <v>54</v>
      </c>
      <c r="BC83">
        <v>2</v>
      </c>
      <c r="BD83">
        <v>1</v>
      </c>
      <c r="BE83">
        <v>1</v>
      </c>
      <c r="BF83">
        <v>3</v>
      </c>
      <c r="BG83">
        <v>2</v>
      </c>
      <c r="BH83">
        <v>1</v>
      </c>
      <c r="BI83">
        <v>2</v>
      </c>
      <c r="BJ83">
        <v>1</v>
      </c>
      <c r="BK83">
        <v>1</v>
      </c>
      <c r="BL83">
        <v>3</v>
      </c>
      <c r="BM83">
        <v>3</v>
      </c>
      <c r="BN83">
        <v>2</v>
      </c>
      <c r="BO83">
        <v>1</v>
      </c>
      <c r="BP83">
        <v>1</v>
      </c>
      <c r="BQ83">
        <v>2</v>
      </c>
      <c r="BR83">
        <v>1</v>
      </c>
      <c r="BS83">
        <v>2</v>
      </c>
      <c r="BT83">
        <v>1</v>
      </c>
      <c r="BU83">
        <v>2</v>
      </c>
      <c r="BV83">
        <v>1</v>
      </c>
      <c r="BW83">
        <v>20</v>
      </c>
      <c r="BX83">
        <v>11</v>
      </c>
      <c r="BY83">
        <v>5</v>
      </c>
      <c r="BZ83">
        <v>37</v>
      </c>
      <c r="CA83">
        <v>1</v>
      </c>
      <c r="CB83">
        <v>1</v>
      </c>
      <c r="CC83">
        <v>1</v>
      </c>
      <c r="CD83">
        <v>2</v>
      </c>
      <c r="CE83">
        <v>2</v>
      </c>
      <c r="CF83">
        <v>1</v>
      </c>
      <c r="CG83">
        <v>2</v>
      </c>
      <c r="CH83">
        <v>1</v>
      </c>
      <c r="CI83">
        <v>1</v>
      </c>
      <c r="CJ83">
        <v>2</v>
      </c>
      <c r="CK83">
        <v>2</v>
      </c>
      <c r="CL83">
        <v>2</v>
      </c>
      <c r="CM83">
        <v>1</v>
      </c>
      <c r="CN83">
        <v>1</v>
      </c>
      <c r="CO83">
        <v>1</v>
      </c>
      <c r="CP83">
        <v>1</v>
      </c>
      <c r="CQ83">
        <v>2</v>
      </c>
      <c r="CR83">
        <v>1</v>
      </c>
      <c r="CS83">
        <v>2</v>
      </c>
      <c r="CT83">
        <v>1</v>
      </c>
      <c r="CU83">
        <v>6</v>
      </c>
      <c r="CV83">
        <v>7</v>
      </c>
      <c r="CW83">
        <v>2</v>
      </c>
      <c r="CX83">
        <v>75</v>
      </c>
      <c r="CY83">
        <v>1</v>
      </c>
      <c r="CZ83">
        <v>1</v>
      </c>
      <c r="DA83">
        <v>1</v>
      </c>
      <c r="DB83">
        <v>1</v>
      </c>
      <c r="DC83">
        <v>2</v>
      </c>
      <c r="DD83">
        <v>1</v>
      </c>
      <c r="DE83">
        <v>1</v>
      </c>
      <c r="DF83">
        <v>1</v>
      </c>
      <c r="DG83">
        <v>1</v>
      </c>
      <c r="DH83">
        <v>1</v>
      </c>
      <c r="DI83">
        <v>1</v>
      </c>
      <c r="DJ83">
        <v>1</v>
      </c>
      <c r="DK83">
        <v>1</v>
      </c>
      <c r="DL83">
        <v>1</v>
      </c>
      <c r="DM83">
        <v>1</v>
      </c>
      <c r="DN83">
        <v>1</v>
      </c>
      <c r="DO83">
        <v>1</v>
      </c>
      <c r="DP83">
        <v>1</v>
      </c>
      <c r="DQ83">
        <v>1</v>
      </c>
      <c r="DR83">
        <v>1</v>
      </c>
      <c r="DS83">
        <v>2</v>
      </c>
      <c r="DT83">
        <v>5</v>
      </c>
      <c r="DU83">
        <v>7</v>
      </c>
      <c r="DV83">
        <v>64</v>
      </c>
      <c r="DW83">
        <v>1</v>
      </c>
      <c r="DX83">
        <v>1</v>
      </c>
      <c r="DY83">
        <v>1</v>
      </c>
      <c r="DZ83">
        <v>1</v>
      </c>
      <c r="EA83">
        <v>1</v>
      </c>
      <c r="EB83">
        <v>1</v>
      </c>
      <c r="EC83">
        <v>1</v>
      </c>
      <c r="ED83">
        <v>1</v>
      </c>
      <c r="EE83">
        <v>1</v>
      </c>
      <c r="EF83">
        <v>1</v>
      </c>
      <c r="EG83">
        <v>2</v>
      </c>
      <c r="EH83">
        <v>2</v>
      </c>
      <c r="EI83">
        <v>1</v>
      </c>
      <c r="EJ83">
        <v>1</v>
      </c>
      <c r="EK83">
        <v>1</v>
      </c>
      <c r="EL83">
        <v>1</v>
      </c>
      <c r="EM83">
        <v>1</v>
      </c>
      <c r="EN83">
        <v>1</v>
      </c>
      <c r="EO83">
        <v>1</v>
      </c>
      <c r="EP83">
        <v>1</v>
      </c>
      <c r="EQ83">
        <v>5</v>
      </c>
      <c r="ER83">
        <v>6</v>
      </c>
      <c r="ES83">
        <v>5</v>
      </c>
      <c r="ET83">
        <v>60</v>
      </c>
      <c r="EU83">
        <v>3</v>
      </c>
      <c r="EV83">
        <v>1</v>
      </c>
      <c r="EW83">
        <v>2</v>
      </c>
      <c r="EX83">
        <v>3</v>
      </c>
      <c r="EY83">
        <v>4</v>
      </c>
      <c r="EZ83">
        <v>5</v>
      </c>
      <c r="FA83">
        <v>4</v>
      </c>
      <c r="FB83">
        <v>1</v>
      </c>
      <c r="FC83">
        <v>4</v>
      </c>
      <c r="FD83">
        <v>3</v>
      </c>
      <c r="FE83">
        <v>4</v>
      </c>
      <c r="FF83">
        <v>3</v>
      </c>
      <c r="FG83">
        <v>3</v>
      </c>
      <c r="FH83">
        <v>5</v>
      </c>
      <c r="FI83">
        <v>2</v>
      </c>
      <c r="FJ83">
        <v>2</v>
      </c>
      <c r="FK83">
        <v>5</v>
      </c>
      <c r="FL83">
        <v>1</v>
      </c>
      <c r="FM83">
        <v>1</v>
      </c>
      <c r="FN83">
        <v>2</v>
      </c>
      <c r="FO83">
        <v>5</v>
      </c>
      <c r="FP83">
        <v>2</v>
      </c>
      <c r="FQ83">
        <v>3</v>
      </c>
      <c r="FR83">
        <v>3</v>
      </c>
      <c r="FS83">
        <v>1</v>
      </c>
      <c r="FT83">
        <v>3</v>
      </c>
      <c r="FU83">
        <v>3</v>
      </c>
      <c r="FV83">
        <v>1</v>
      </c>
      <c r="FW83">
        <v>2</v>
      </c>
      <c r="FX83">
        <v>1</v>
      </c>
      <c r="FY83">
        <v>5</v>
      </c>
      <c r="FZ83">
        <v>2</v>
      </c>
      <c r="GA83">
        <v>4</v>
      </c>
      <c r="GB83">
        <v>3</v>
      </c>
      <c r="GC83">
        <v>1</v>
      </c>
      <c r="GD83">
        <v>3</v>
      </c>
      <c r="GE83">
        <v>1</v>
      </c>
      <c r="GF83">
        <v>0</v>
      </c>
      <c r="GG83">
        <v>21</v>
      </c>
      <c r="GH83" t="s">
        <v>197</v>
      </c>
      <c r="GI83">
        <v>0</v>
      </c>
      <c r="GJ83" s="2">
        <v>0.41666666666666669</v>
      </c>
      <c r="GK83">
        <v>82</v>
      </c>
      <c r="GL83">
        <v>112</v>
      </c>
      <c r="GM83">
        <f>VLOOKUP(A83,Saliva_Sample_Encoding!A:AD, 17)</f>
        <v>62.557385824055842</v>
      </c>
      <c r="GN83">
        <f>VLOOKUP(A83,Saliva_Sample_Encoding!A:AD, 18)</f>
        <v>4.91</v>
      </c>
      <c r="GO83">
        <f>VLOOKUP(A83,Saliva_Sample_Encoding!A:AD, 19)</f>
        <v>55.319341183255993</v>
      </c>
      <c r="GP83">
        <f>VLOOKUP(A83,Saliva_Sample_Encoding!A:AD, 20)</f>
        <v>4.29</v>
      </c>
      <c r="GQ83">
        <f>VLOOKUP(A83,Saliva_Sample_Encoding!A:AD, 21)</f>
        <v>302.44686534770796</v>
      </c>
      <c r="GR83">
        <f>VLOOKUP(A83,Saliva_Sample_Encoding!A:AD, 22)</f>
        <v>1.84</v>
      </c>
      <c r="GS83">
        <f>VLOOKUP(A83,Saliva_Sample_Encoding!A:AD, 23)</f>
        <v>131.3188099116544</v>
      </c>
      <c r="GT83">
        <f>VLOOKUP(A83,Saliva_Sample_Encoding!A:AD, 24)</f>
        <v>3.05</v>
      </c>
      <c r="GU83">
        <f>VLOOKUP(A83,Saliva_Sample_Encoding!A:AD, 25)</f>
        <v>107.53666323474062</v>
      </c>
      <c r="GV83">
        <f>VLOOKUP(A83,Saliva_Sample_Encoding!A:AD, 26)</f>
        <v>3.16</v>
      </c>
      <c r="GW83">
        <f>VLOOKUP(A83,Saliva_Sample_Encoding!A:AD, 27)</f>
        <v>70.312433653484263</v>
      </c>
      <c r="GX83">
        <f>VLOOKUP(A83,Saliva_Sample_Encoding!A:AD, 28)</f>
        <v>1.71</v>
      </c>
      <c r="GY83">
        <f>VLOOKUP(A83,Saliva_Sample_Encoding!A:AD, 29)</f>
        <v>125.63177483674022</v>
      </c>
      <c r="GZ83">
        <f>VLOOKUP(A83,Saliva_Sample_Encoding!A:AD, 30)</f>
        <v>1.32</v>
      </c>
    </row>
    <row r="84" spans="1:208" x14ac:dyDescent="0.2">
      <c r="A84">
        <v>192</v>
      </c>
      <c r="B84" s="1">
        <v>44022</v>
      </c>
      <c r="C84" t="s">
        <v>198</v>
      </c>
      <c r="D84" t="s">
        <v>199</v>
      </c>
      <c r="E84" t="s">
        <v>201</v>
      </c>
      <c r="F84" t="s">
        <v>207</v>
      </c>
      <c r="G84">
        <v>1</v>
      </c>
      <c r="H84">
        <v>3</v>
      </c>
      <c r="I84">
        <v>1</v>
      </c>
      <c r="J84">
        <v>1</v>
      </c>
      <c r="K84">
        <v>3</v>
      </c>
      <c r="L84">
        <v>2</v>
      </c>
      <c r="M84">
        <v>1</v>
      </c>
      <c r="N84">
        <v>1</v>
      </c>
      <c r="O84">
        <v>2</v>
      </c>
      <c r="P84">
        <v>3</v>
      </c>
      <c r="Q84">
        <v>1</v>
      </c>
      <c r="R84">
        <v>3</v>
      </c>
      <c r="S84">
        <v>1</v>
      </c>
      <c r="T84">
        <v>3</v>
      </c>
      <c r="U84">
        <v>2</v>
      </c>
      <c r="V84">
        <v>5</v>
      </c>
      <c r="W84">
        <v>4</v>
      </c>
      <c r="X84">
        <v>1</v>
      </c>
      <c r="Y84">
        <v>1</v>
      </c>
      <c r="Z84">
        <v>1</v>
      </c>
      <c r="AA84">
        <v>14</v>
      </c>
      <c r="AB84">
        <v>3</v>
      </c>
      <c r="AC84">
        <v>3</v>
      </c>
      <c r="AD84">
        <v>82</v>
      </c>
      <c r="AE84">
        <v>2</v>
      </c>
      <c r="AF84">
        <v>1</v>
      </c>
      <c r="AG84">
        <v>3</v>
      </c>
      <c r="AH84">
        <v>1</v>
      </c>
      <c r="AI84">
        <v>4</v>
      </c>
      <c r="AJ84">
        <v>1</v>
      </c>
      <c r="AK84">
        <v>1</v>
      </c>
      <c r="AL84">
        <v>1</v>
      </c>
      <c r="AM84">
        <v>2</v>
      </c>
      <c r="AN84">
        <v>4</v>
      </c>
      <c r="AO84">
        <v>1</v>
      </c>
      <c r="AP84">
        <v>5</v>
      </c>
      <c r="AQ84">
        <v>1</v>
      </c>
      <c r="AR84">
        <v>4</v>
      </c>
      <c r="AS84">
        <v>2</v>
      </c>
      <c r="AT84">
        <v>4</v>
      </c>
      <c r="AU84">
        <v>5</v>
      </c>
      <c r="AV84">
        <v>1</v>
      </c>
      <c r="AW84">
        <v>5</v>
      </c>
      <c r="AX84">
        <v>1</v>
      </c>
      <c r="AY84">
        <v>47</v>
      </c>
      <c r="AZ84">
        <v>16</v>
      </c>
      <c r="BA84">
        <v>0</v>
      </c>
      <c r="BB84">
        <v>74</v>
      </c>
      <c r="BC84">
        <v>3</v>
      </c>
      <c r="BD84">
        <v>1</v>
      </c>
      <c r="BE84">
        <v>3</v>
      </c>
      <c r="BF84">
        <v>1</v>
      </c>
      <c r="BG84">
        <v>4</v>
      </c>
      <c r="BH84">
        <v>1</v>
      </c>
      <c r="BI84">
        <v>1</v>
      </c>
      <c r="BJ84">
        <v>1</v>
      </c>
      <c r="BK84">
        <v>2</v>
      </c>
      <c r="BL84">
        <v>4</v>
      </c>
      <c r="BM84">
        <v>1</v>
      </c>
      <c r="BN84">
        <v>5</v>
      </c>
      <c r="BO84">
        <v>1</v>
      </c>
      <c r="BP84">
        <v>2</v>
      </c>
      <c r="BQ84">
        <v>1</v>
      </c>
      <c r="BR84">
        <v>5</v>
      </c>
      <c r="BS84">
        <v>5</v>
      </c>
      <c r="BT84">
        <v>1</v>
      </c>
      <c r="BU84">
        <v>5</v>
      </c>
      <c r="BV84">
        <v>1</v>
      </c>
      <c r="BW84">
        <v>8</v>
      </c>
      <c r="BX84">
        <v>0</v>
      </c>
      <c r="BY84">
        <v>0</v>
      </c>
      <c r="BZ84">
        <v>80</v>
      </c>
      <c r="CA84">
        <v>1</v>
      </c>
      <c r="CB84">
        <v>1</v>
      </c>
      <c r="CC84">
        <v>2</v>
      </c>
      <c r="CD84">
        <v>1</v>
      </c>
      <c r="CE84">
        <v>4</v>
      </c>
      <c r="CF84">
        <v>1</v>
      </c>
      <c r="CG84">
        <v>1</v>
      </c>
      <c r="CH84">
        <v>1</v>
      </c>
      <c r="CI84">
        <v>2</v>
      </c>
      <c r="CJ84">
        <v>4</v>
      </c>
      <c r="CK84">
        <v>1</v>
      </c>
      <c r="CL84">
        <v>3</v>
      </c>
      <c r="CM84">
        <v>1</v>
      </c>
      <c r="CN84">
        <v>1</v>
      </c>
      <c r="CO84">
        <v>1</v>
      </c>
      <c r="CP84">
        <v>4</v>
      </c>
      <c r="CQ84">
        <v>3</v>
      </c>
      <c r="CR84">
        <v>1</v>
      </c>
      <c r="CS84">
        <v>4</v>
      </c>
      <c r="CT84">
        <v>1</v>
      </c>
      <c r="CU84">
        <v>0</v>
      </c>
      <c r="CV84">
        <v>5</v>
      </c>
      <c r="CW84">
        <v>0</v>
      </c>
      <c r="CX84">
        <v>72</v>
      </c>
      <c r="CY84">
        <v>3</v>
      </c>
      <c r="CZ84">
        <v>1</v>
      </c>
      <c r="DA84">
        <v>2</v>
      </c>
      <c r="DB84">
        <v>1</v>
      </c>
      <c r="DC84">
        <v>3</v>
      </c>
      <c r="DD84">
        <v>1</v>
      </c>
      <c r="DE84">
        <v>1</v>
      </c>
      <c r="DF84">
        <v>1</v>
      </c>
      <c r="DG84">
        <v>4</v>
      </c>
      <c r="DH84">
        <v>4</v>
      </c>
      <c r="DI84">
        <v>1</v>
      </c>
      <c r="DJ84">
        <v>2</v>
      </c>
      <c r="DK84">
        <v>1</v>
      </c>
      <c r="DL84">
        <v>1</v>
      </c>
      <c r="DM84">
        <v>1</v>
      </c>
      <c r="DN84">
        <v>3</v>
      </c>
      <c r="DO84">
        <v>2</v>
      </c>
      <c r="DP84">
        <v>1</v>
      </c>
      <c r="DQ84">
        <v>3</v>
      </c>
      <c r="DR84">
        <v>1</v>
      </c>
      <c r="DS84">
        <v>3</v>
      </c>
      <c r="DT84">
        <v>0</v>
      </c>
      <c r="DU84">
        <v>8</v>
      </c>
      <c r="DV84">
        <v>75</v>
      </c>
      <c r="DW84">
        <v>1</v>
      </c>
      <c r="DX84">
        <v>1</v>
      </c>
      <c r="DY84">
        <v>2</v>
      </c>
      <c r="DZ84">
        <v>1</v>
      </c>
      <c r="EA84">
        <v>3</v>
      </c>
      <c r="EB84">
        <v>1</v>
      </c>
      <c r="EC84">
        <v>1</v>
      </c>
      <c r="ED84">
        <v>1</v>
      </c>
      <c r="EE84">
        <v>1</v>
      </c>
      <c r="EF84">
        <v>3</v>
      </c>
      <c r="EG84">
        <v>1</v>
      </c>
      <c r="EH84">
        <v>3</v>
      </c>
      <c r="EI84">
        <v>1</v>
      </c>
      <c r="EJ84">
        <v>1</v>
      </c>
      <c r="EK84">
        <v>1</v>
      </c>
      <c r="EL84">
        <v>4</v>
      </c>
      <c r="EM84">
        <v>3</v>
      </c>
      <c r="EN84">
        <v>1</v>
      </c>
      <c r="EO84">
        <v>3</v>
      </c>
      <c r="EP84">
        <v>1</v>
      </c>
      <c r="EQ84">
        <v>0</v>
      </c>
      <c r="ER84">
        <v>0</v>
      </c>
      <c r="ES84">
        <v>0</v>
      </c>
      <c r="ET84">
        <v>70</v>
      </c>
      <c r="EU84">
        <v>3</v>
      </c>
      <c r="EV84">
        <v>1</v>
      </c>
      <c r="EW84">
        <v>2</v>
      </c>
      <c r="EX84">
        <v>3</v>
      </c>
      <c r="EY84">
        <v>4</v>
      </c>
      <c r="EZ84">
        <v>5</v>
      </c>
      <c r="FA84">
        <v>4</v>
      </c>
      <c r="FB84">
        <v>5</v>
      </c>
      <c r="FC84">
        <v>4</v>
      </c>
      <c r="FD84">
        <v>3</v>
      </c>
      <c r="FE84">
        <v>4</v>
      </c>
      <c r="FF84">
        <v>3</v>
      </c>
      <c r="FG84">
        <v>3</v>
      </c>
      <c r="FH84">
        <v>2</v>
      </c>
      <c r="FI84">
        <v>1</v>
      </c>
      <c r="FJ84">
        <v>3</v>
      </c>
      <c r="FK84">
        <v>5</v>
      </c>
      <c r="FL84">
        <v>4</v>
      </c>
      <c r="FM84">
        <v>1</v>
      </c>
      <c r="FN84">
        <v>2</v>
      </c>
      <c r="FO84">
        <v>3</v>
      </c>
      <c r="FP84">
        <v>2</v>
      </c>
      <c r="FQ84">
        <v>2</v>
      </c>
      <c r="FR84">
        <v>1</v>
      </c>
      <c r="FS84">
        <v>4</v>
      </c>
      <c r="FT84">
        <v>3</v>
      </c>
      <c r="FU84">
        <v>3</v>
      </c>
      <c r="FV84">
        <v>5</v>
      </c>
      <c r="FW84">
        <v>2</v>
      </c>
      <c r="FX84">
        <v>1</v>
      </c>
      <c r="FY84">
        <v>5</v>
      </c>
      <c r="FZ84">
        <v>4</v>
      </c>
      <c r="GA84">
        <v>4</v>
      </c>
      <c r="GB84">
        <v>3</v>
      </c>
      <c r="GC84">
        <v>1</v>
      </c>
      <c r="GD84">
        <v>3</v>
      </c>
      <c r="GE84">
        <v>5</v>
      </c>
      <c r="GF84">
        <v>0</v>
      </c>
      <c r="GG84">
        <v>25</v>
      </c>
      <c r="GH84" t="s">
        <v>197</v>
      </c>
      <c r="GI84">
        <v>0</v>
      </c>
      <c r="GJ84" s="2">
        <v>0.39583333333333331</v>
      </c>
      <c r="GK84">
        <v>67</v>
      </c>
      <c r="GL84">
        <v>77</v>
      </c>
      <c r="GM84">
        <f>VLOOKUP(A84,Saliva_Sample_Encoding!A:AD, 17)</f>
        <v>187.67215747216753</v>
      </c>
      <c r="GN84">
        <f>VLOOKUP(A84,Saliva_Sample_Encoding!A:AD, 18)</f>
        <v>3.43</v>
      </c>
      <c r="GO84">
        <f>VLOOKUP(A84,Saliva_Sample_Encoding!A:AD, 19)</f>
        <v>141.65887368422563</v>
      </c>
      <c r="GP84">
        <f>VLOOKUP(A84,Saliva_Sample_Encoding!A:AD, 20)</f>
        <v>4.17</v>
      </c>
      <c r="GQ84">
        <f>VLOOKUP(A84,Saliva_Sample_Encoding!A:AD, 21)</f>
        <v>492.18703557438971</v>
      </c>
      <c r="GR84">
        <f>VLOOKUP(A84,Saliva_Sample_Encoding!A:AD, 22)</f>
        <v>5.59</v>
      </c>
      <c r="GS84">
        <f>VLOOKUP(A84,Saliva_Sample_Encoding!A:AD, 23)</f>
        <v>341.22210449485004</v>
      </c>
      <c r="GT84">
        <f>VLOOKUP(A84,Saliva_Sample_Encoding!A:AD, 24)</f>
        <v>8.34</v>
      </c>
      <c r="GU84">
        <f>VLOOKUP(A84,Saliva_Sample_Encoding!A:AD, 25)</f>
        <v>201.11424037651008</v>
      </c>
      <c r="GV84">
        <f>VLOOKUP(A84,Saliva_Sample_Encoding!A:AD, 26)</f>
        <v>6.24</v>
      </c>
      <c r="GW84">
        <f>VLOOKUP(A84,Saliva_Sample_Encoding!A:AD, 27)</f>
        <v>174.74707775645348</v>
      </c>
      <c r="GX84">
        <f>VLOOKUP(A84,Saliva_Sample_Encoding!A:AD, 28)</f>
        <v>2.29</v>
      </c>
      <c r="GY84">
        <f>VLOOKUP(A84,Saliva_Sample_Encoding!A:AD, 29)</f>
        <v>181.98512239725332</v>
      </c>
      <c r="GZ84">
        <f>VLOOKUP(A84,Saliva_Sample_Encoding!A:AD, 30)</f>
        <v>2.0299999999999998</v>
      </c>
    </row>
    <row r="85" spans="1:208" x14ac:dyDescent="0.2">
      <c r="A85">
        <v>193</v>
      </c>
      <c r="B85" s="1">
        <v>44016</v>
      </c>
      <c r="C85" t="s">
        <v>198</v>
      </c>
      <c r="D85" t="s">
        <v>194</v>
      </c>
      <c r="E85" t="s">
        <v>201</v>
      </c>
      <c r="F85" t="s">
        <v>207</v>
      </c>
      <c r="G85">
        <v>3</v>
      </c>
      <c r="H85">
        <v>1</v>
      </c>
      <c r="I85">
        <v>3</v>
      </c>
      <c r="J85">
        <v>1</v>
      </c>
      <c r="K85">
        <v>3</v>
      </c>
      <c r="L85">
        <v>1</v>
      </c>
      <c r="M85">
        <v>1</v>
      </c>
      <c r="N85">
        <v>1</v>
      </c>
      <c r="O85">
        <v>3</v>
      </c>
      <c r="P85">
        <v>3</v>
      </c>
      <c r="Q85">
        <v>1</v>
      </c>
      <c r="R85">
        <v>2</v>
      </c>
      <c r="S85">
        <v>1</v>
      </c>
      <c r="T85">
        <v>3</v>
      </c>
      <c r="U85">
        <v>1</v>
      </c>
      <c r="V85">
        <v>3</v>
      </c>
      <c r="W85">
        <v>4</v>
      </c>
      <c r="X85">
        <v>1</v>
      </c>
      <c r="Y85">
        <v>3</v>
      </c>
      <c r="Z85">
        <v>1</v>
      </c>
      <c r="AA85">
        <v>7</v>
      </c>
      <c r="AB85">
        <v>10</v>
      </c>
      <c r="AC85">
        <v>7</v>
      </c>
      <c r="AD85">
        <v>50</v>
      </c>
      <c r="AE85">
        <v>2</v>
      </c>
      <c r="AF85">
        <v>1</v>
      </c>
      <c r="AG85">
        <v>2</v>
      </c>
      <c r="AH85">
        <v>1</v>
      </c>
      <c r="AI85">
        <v>1</v>
      </c>
      <c r="AJ85">
        <v>1</v>
      </c>
      <c r="AK85">
        <v>1</v>
      </c>
      <c r="AL85">
        <v>1</v>
      </c>
      <c r="AM85">
        <v>2</v>
      </c>
      <c r="AN85">
        <v>1</v>
      </c>
      <c r="AO85">
        <v>2</v>
      </c>
      <c r="AP85">
        <v>2</v>
      </c>
      <c r="AQ85">
        <v>3</v>
      </c>
      <c r="AR85">
        <v>2</v>
      </c>
      <c r="AS85">
        <v>1</v>
      </c>
      <c r="AT85">
        <v>2</v>
      </c>
      <c r="AU85">
        <v>3</v>
      </c>
      <c r="AV85">
        <v>1</v>
      </c>
      <c r="AW85">
        <v>3</v>
      </c>
      <c r="AX85">
        <v>1</v>
      </c>
      <c r="AY85">
        <v>17</v>
      </c>
      <c r="AZ85">
        <v>15</v>
      </c>
      <c r="BA85">
        <v>38</v>
      </c>
      <c r="BB85">
        <v>38</v>
      </c>
      <c r="BC85">
        <v>2</v>
      </c>
      <c r="BD85">
        <v>1</v>
      </c>
      <c r="BE85">
        <v>2</v>
      </c>
      <c r="BF85">
        <v>1</v>
      </c>
      <c r="BG85">
        <v>1</v>
      </c>
      <c r="BH85">
        <v>1</v>
      </c>
      <c r="BI85">
        <v>1</v>
      </c>
      <c r="BJ85">
        <v>1</v>
      </c>
      <c r="BK85">
        <v>1</v>
      </c>
      <c r="BL85">
        <v>1</v>
      </c>
      <c r="BM85">
        <v>1</v>
      </c>
      <c r="BN85">
        <v>3</v>
      </c>
      <c r="BO85">
        <v>1</v>
      </c>
      <c r="BP85">
        <v>1</v>
      </c>
      <c r="BQ85">
        <v>1</v>
      </c>
      <c r="BR85">
        <v>1</v>
      </c>
      <c r="BS85">
        <v>1</v>
      </c>
      <c r="BT85">
        <v>1</v>
      </c>
      <c r="BU85">
        <v>3</v>
      </c>
      <c r="BV85">
        <v>1</v>
      </c>
      <c r="BW85">
        <v>18</v>
      </c>
      <c r="BX85">
        <v>18</v>
      </c>
      <c r="BY85">
        <v>18</v>
      </c>
      <c r="BZ85">
        <v>45</v>
      </c>
      <c r="CA85">
        <v>2</v>
      </c>
      <c r="CB85">
        <v>1</v>
      </c>
      <c r="CC85">
        <v>2</v>
      </c>
      <c r="CD85">
        <v>1</v>
      </c>
      <c r="CE85">
        <v>1</v>
      </c>
      <c r="CF85">
        <v>1</v>
      </c>
      <c r="CG85">
        <v>1</v>
      </c>
      <c r="CH85">
        <v>1</v>
      </c>
      <c r="CI85">
        <v>1</v>
      </c>
      <c r="CJ85">
        <v>1</v>
      </c>
      <c r="CK85">
        <v>1</v>
      </c>
      <c r="CL85">
        <v>2</v>
      </c>
      <c r="CM85">
        <v>1</v>
      </c>
      <c r="CN85">
        <v>2</v>
      </c>
      <c r="CO85">
        <v>1</v>
      </c>
      <c r="CP85">
        <v>2</v>
      </c>
      <c r="CQ85">
        <v>2</v>
      </c>
      <c r="CR85">
        <v>1</v>
      </c>
      <c r="CS85">
        <v>3</v>
      </c>
      <c r="CT85">
        <v>1</v>
      </c>
      <c r="CU85">
        <v>12</v>
      </c>
      <c r="CV85">
        <v>15</v>
      </c>
      <c r="CW85">
        <v>5</v>
      </c>
      <c r="CX85">
        <v>40</v>
      </c>
      <c r="CY85">
        <v>2</v>
      </c>
      <c r="CZ85">
        <v>1</v>
      </c>
      <c r="DA85">
        <v>1</v>
      </c>
      <c r="DB85">
        <v>1</v>
      </c>
      <c r="DC85">
        <v>1</v>
      </c>
      <c r="DD85">
        <v>1</v>
      </c>
      <c r="DE85">
        <v>1</v>
      </c>
      <c r="DF85">
        <v>1</v>
      </c>
      <c r="DG85">
        <v>1</v>
      </c>
      <c r="DH85">
        <v>1</v>
      </c>
      <c r="DI85">
        <v>1</v>
      </c>
      <c r="DJ85">
        <v>1</v>
      </c>
      <c r="DK85">
        <v>1</v>
      </c>
      <c r="DL85">
        <v>1</v>
      </c>
      <c r="DM85">
        <v>1</v>
      </c>
      <c r="DN85">
        <v>2</v>
      </c>
      <c r="DO85">
        <v>2</v>
      </c>
      <c r="DP85">
        <v>1</v>
      </c>
      <c r="DQ85">
        <v>1</v>
      </c>
      <c r="DR85">
        <v>1</v>
      </c>
      <c r="DS85">
        <v>0</v>
      </c>
      <c r="DT85">
        <v>4</v>
      </c>
      <c r="DU85">
        <v>0</v>
      </c>
      <c r="DV85">
        <v>45</v>
      </c>
      <c r="DW85">
        <v>2</v>
      </c>
      <c r="DX85">
        <v>1</v>
      </c>
      <c r="DY85">
        <v>1</v>
      </c>
      <c r="DZ85">
        <v>1</v>
      </c>
      <c r="EA85">
        <v>1</v>
      </c>
      <c r="EB85">
        <v>1</v>
      </c>
      <c r="EC85">
        <v>1</v>
      </c>
      <c r="ED85">
        <v>1</v>
      </c>
      <c r="EE85">
        <v>1</v>
      </c>
      <c r="EF85">
        <v>1</v>
      </c>
      <c r="EG85">
        <v>1</v>
      </c>
      <c r="EH85">
        <v>2</v>
      </c>
      <c r="EI85">
        <v>1</v>
      </c>
      <c r="EJ85">
        <v>1</v>
      </c>
      <c r="EK85">
        <v>1</v>
      </c>
      <c r="EL85">
        <v>2</v>
      </c>
      <c r="EM85">
        <v>2</v>
      </c>
      <c r="EN85">
        <v>1</v>
      </c>
      <c r="EO85">
        <v>1</v>
      </c>
      <c r="EP85">
        <v>1</v>
      </c>
      <c r="EQ85">
        <v>5</v>
      </c>
      <c r="ER85">
        <v>10</v>
      </c>
      <c r="ES85">
        <v>10</v>
      </c>
      <c r="ET85">
        <v>40</v>
      </c>
      <c r="EU85">
        <v>3</v>
      </c>
      <c r="EV85">
        <v>1</v>
      </c>
      <c r="EW85">
        <v>2</v>
      </c>
      <c r="EX85">
        <v>3</v>
      </c>
      <c r="EY85">
        <v>4</v>
      </c>
      <c r="EZ85">
        <v>5</v>
      </c>
      <c r="FA85">
        <v>4</v>
      </c>
      <c r="FB85">
        <v>5</v>
      </c>
      <c r="FC85">
        <v>4</v>
      </c>
      <c r="FD85">
        <v>3</v>
      </c>
      <c r="FE85">
        <v>4</v>
      </c>
      <c r="FF85">
        <v>3</v>
      </c>
      <c r="FG85">
        <v>3</v>
      </c>
      <c r="FH85">
        <v>2</v>
      </c>
      <c r="FI85">
        <v>1</v>
      </c>
      <c r="FJ85">
        <v>1</v>
      </c>
      <c r="FK85">
        <v>4</v>
      </c>
      <c r="FL85">
        <v>4</v>
      </c>
      <c r="FM85">
        <v>1</v>
      </c>
      <c r="FN85">
        <v>2</v>
      </c>
      <c r="FO85">
        <v>2</v>
      </c>
      <c r="FP85">
        <v>2</v>
      </c>
      <c r="FQ85">
        <v>2</v>
      </c>
      <c r="FR85">
        <v>3</v>
      </c>
      <c r="FS85">
        <v>4</v>
      </c>
      <c r="FT85">
        <v>3</v>
      </c>
      <c r="FU85">
        <v>3</v>
      </c>
      <c r="FV85">
        <v>5</v>
      </c>
      <c r="FW85">
        <v>5</v>
      </c>
      <c r="FX85">
        <v>2</v>
      </c>
      <c r="FY85">
        <v>5</v>
      </c>
      <c r="FZ85">
        <v>4</v>
      </c>
      <c r="GA85">
        <v>4</v>
      </c>
      <c r="GB85">
        <v>3</v>
      </c>
      <c r="GC85">
        <v>5</v>
      </c>
      <c r="GD85">
        <v>2</v>
      </c>
      <c r="GE85">
        <v>4</v>
      </c>
      <c r="GF85">
        <v>0</v>
      </c>
      <c r="GG85">
        <v>30</v>
      </c>
      <c r="GH85" t="s">
        <v>208</v>
      </c>
      <c r="GI85">
        <v>1</v>
      </c>
      <c r="GJ85" s="2">
        <v>0.20833333333333334</v>
      </c>
      <c r="GK85">
        <v>72</v>
      </c>
      <c r="GL85">
        <v>82</v>
      </c>
      <c r="GM85">
        <f>VLOOKUP(A85,Saliva_Sample_Encoding!A:AD, 17)</f>
        <v>145.27789600462557</v>
      </c>
      <c r="GN85">
        <f>VLOOKUP(A85,Saliva_Sample_Encoding!A:AD, 18)</f>
        <v>3.38</v>
      </c>
      <c r="GO85">
        <f>VLOOKUP(A85,Saliva_Sample_Encoding!A:AD, 19)</f>
        <v>122.52975570496888</v>
      </c>
      <c r="GP85">
        <f>VLOOKUP(A85,Saliva_Sample_Encoding!A:AD, 20)</f>
        <v>3.18</v>
      </c>
      <c r="GQ85">
        <f>VLOOKUP(A85,Saliva_Sample_Encoding!A:AD, 21)</f>
        <v>244.54250822130916</v>
      </c>
      <c r="GR85">
        <f>VLOOKUP(A85,Saliva_Sample_Encoding!A:AD, 22)</f>
        <v>3.07</v>
      </c>
      <c r="GS85">
        <f>VLOOKUP(A85,Saliva_Sample_Encoding!A:AD, 23)</f>
        <v>135.97183860931148</v>
      </c>
      <c r="GT85">
        <f>VLOOKUP(A85,Saliva_Sample_Encoding!A:AD, 24)</f>
        <v>2.78</v>
      </c>
      <c r="GU85">
        <f>VLOOKUP(A85,Saliva_Sample_Encoding!A:AD, 25)</f>
        <v>113.74070149828336</v>
      </c>
      <c r="GV85">
        <f>VLOOKUP(A85,Saliva_Sample_Encoding!A:AD, 26)</f>
        <v>2.54</v>
      </c>
      <c r="GW85">
        <f>VLOOKUP(A85,Saliva_Sample_Encoding!A:AD, 27)</f>
        <v>98.747609028055081</v>
      </c>
      <c r="GX85">
        <f>VLOOKUP(A85,Saliva_Sample_Encoding!A:AD, 28)</f>
        <v>2.0699999999999998</v>
      </c>
      <c r="GY85">
        <f>VLOOKUP(A85,Saliva_Sample_Encoding!A:AD, 29)</f>
        <v>87.373538878226768</v>
      </c>
      <c r="GZ85">
        <f>VLOOKUP(A85,Saliva_Sample_Encoding!A:AD, 30)</f>
        <v>1.56</v>
      </c>
    </row>
    <row r="86" spans="1:208" x14ac:dyDescent="0.2">
      <c r="A86">
        <v>194</v>
      </c>
      <c r="B86" s="1">
        <v>44022</v>
      </c>
      <c r="C86" t="s">
        <v>198</v>
      </c>
      <c r="D86" t="s">
        <v>199</v>
      </c>
      <c r="E86" t="s">
        <v>201</v>
      </c>
      <c r="F86" t="s">
        <v>207</v>
      </c>
      <c r="G86">
        <v>4</v>
      </c>
      <c r="H86">
        <v>2</v>
      </c>
      <c r="I86">
        <v>5</v>
      </c>
      <c r="J86">
        <v>2</v>
      </c>
      <c r="K86">
        <v>3</v>
      </c>
      <c r="L86">
        <v>4</v>
      </c>
      <c r="M86">
        <v>1</v>
      </c>
      <c r="N86">
        <v>1</v>
      </c>
      <c r="O86">
        <v>4</v>
      </c>
      <c r="P86">
        <v>2</v>
      </c>
      <c r="Q86">
        <v>4</v>
      </c>
      <c r="R86">
        <v>4</v>
      </c>
      <c r="S86">
        <v>1</v>
      </c>
      <c r="T86">
        <v>3</v>
      </c>
      <c r="U86">
        <v>5</v>
      </c>
      <c r="V86">
        <v>4</v>
      </c>
      <c r="W86">
        <v>4</v>
      </c>
      <c r="X86">
        <v>1</v>
      </c>
      <c r="Y86">
        <v>3</v>
      </c>
      <c r="Z86">
        <v>2</v>
      </c>
      <c r="AA86">
        <v>75</v>
      </c>
      <c r="AB86">
        <v>57</v>
      </c>
      <c r="AC86">
        <v>2</v>
      </c>
      <c r="AD86">
        <v>48</v>
      </c>
      <c r="AE86">
        <v>3</v>
      </c>
      <c r="AF86">
        <v>2</v>
      </c>
      <c r="AG86">
        <v>3</v>
      </c>
      <c r="AH86">
        <v>1</v>
      </c>
      <c r="AI86">
        <v>2</v>
      </c>
      <c r="AJ86">
        <v>1</v>
      </c>
      <c r="AK86">
        <v>1</v>
      </c>
      <c r="AL86">
        <v>1</v>
      </c>
      <c r="AM86">
        <v>2</v>
      </c>
      <c r="AN86">
        <v>2</v>
      </c>
      <c r="AO86">
        <v>1</v>
      </c>
      <c r="AP86">
        <v>3</v>
      </c>
      <c r="AQ86">
        <v>2</v>
      </c>
      <c r="AR86">
        <v>2</v>
      </c>
      <c r="AS86">
        <v>3</v>
      </c>
      <c r="AT86">
        <v>2</v>
      </c>
      <c r="AU86">
        <v>4</v>
      </c>
      <c r="AV86">
        <v>4</v>
      </c>
      <c r="AW86">
        <v>3</v>
      </c>
      <c r="AX86">
        <v>2</v>
      </c>
      <c r="AY86">
        <v>61</v>
      </c>
      <c r="AZ86">
        <v>78</v>
      </c>
      <c r="BA86">
        <v>12</v>
      </c>
      <c r="BB86">
        <v>35</v>
      </c>
      <c r="BC86">
        <v>3</v>
      </c>
      <c r="BD86">
        <v>2</v>
      </c>
      <c r="BE86">
        <v>3</v>
      </c>
      <c r="BF86">
        <v>1</v>
      </c>
      <c r="BG86">
        <v>2</v>
      </c>
      <c r="BH86">
        <v>1</v>
      </c>
      <c r="BI86">
        <v>1</v>
      </c>
      <c r="BJ86">
        <v>1</v>
      </c>
      <c r="BK86">
        <v>1</v>
      </c>
      <c r="BL86">
        <v>1</v>
      </c>
      <c r="BM86">
        <v>1</v>
      </c>
      <c r="BN86">
        <v>3</v>
      </c>
      <c r="BO86">
        <v>2</v>
      </c>
      <c r="BP86">
        <v>3</v>
      </c>
      <c r="BQ86">
        <v>2</v>
      </c>
      <c r="BR86">
        <v>3</v>
      </c>
      <c r="BS86">
        <v>4</v>
      </c>
      <c r="BT86">
        <v>2</v>
      </c>
      <c r="BU86">
        <v>4</v>
      </c>
      <c r="BV86">
        <v>2</v>
      </c>
      <c r="BW86">
        <v>58</v>
      </c>
      <c r="BX86">
        <v>34</v>
      </c>
      <c r="BY86">
        <v>8</v>
      </c>
      <c r="BZ86">
        <v>50</v>
      </c>
      <c r="CA86">
        <v>4</v>
      </c>
      <c r="CB86">
        <v>3</v>
      </c>
      <c r="CC86">
        <v>4</v>
      </c>
      <c r="CD86">
        <v>2</v>
      </c>
      <c r="CE86">
        <v>4</v>
      </c>
      <c r="CF86">
        <v>1</v>
      </c>
      <c r="CG86">
        <v>1</v>
      </c>
      <c r="CH86">
        <v>1</v>
      </c>
      <c r="CI86">
        <v>3</v>
      </c>
      <c r="CJ86">
        <v>3</v>
      </c>
      <c r="CK86">
        <v>2</v>
      </c>
      <c r="CL86">
        <v>4</v>
      </c>
      <c r="CM86">
        <v>1</v>
      </c>
      <c r="CN86">
        <v>3</v>
      </c>
      <c r="CO86">
        <v>1</v>
      </c>
      <c r="CP86">
        <v>4</v>
      </c>
      <c r="CQ86">
        <v>4</v>
      </c>
      <c r="CR86">
        <v>2</v>
      </c>
      <c r="CS86">
        <v>4</v>
      </c>
      <c r="CT86">
        <v>1</v>
      </c>
      <c r="CU86">
        <v>69</v>
      </c>
      <c r="CV86">
        <v>25</v>
      </c>
      <c r="CW86">
        <v>5</v>
      </c>
      <c r="CX86">
        <v>47</v>
      </c>
      <c r="CY86">
        <v>2</v>
      </c>
      <c r="CZ86">
        <v>1</v>
      </c>
      <c r="DA86">
        <v>2</v>
      </c>
      <c r="DB86">
        <v>1</v>
      </c>
      <c r="DC86">
        <v>2</v>
      </c>
      <c r="DD86">
        <v>1</v>
      </c>
      <c r="DE86">
        <v>1</v>
      </c>
      <c r="DF86">
        <v>1</v>
      </c>
      <c r="DG86">
        <v>1</v>
      </c>
      <c r="DH86">
        <v>1</v>
      </c>
      <c r="DI86">
        <v>1</v>
      </c>
      <c r="DJ86">
        <v>3</v>
      </c>
      <c r="DK86">
        <v>1</v>
      </c>
      <c r="DL86">
        <v>1</v>
      </c>
      <c r="DM86">
        <v>1</v>
      </c>
      <c r="DN86">
        <v>2</v>
      </c>
      <c r="DO86">
        <v>3</v>
      </c>
      <c r="DP86">
        <v>1</v>
      </c>
      <c r="DQ86">
        <v>3</v>
      </c>
      <c r="DR86">
        <v>1</v>
      </c>
      <c r="DS86">
        <v>3</v>
      </c>
      <c r="DT86">
        <v>2</v>
      </c>
      <c r="DU86">
        <v>4</v>
      </c>
      <c r="DV86">
        <v>25</v>
      </c>
      <c r="DW86">
        <v>4</v>
      </c>
      <c r="DX86">
        <v>4</v>
      </c>
      <c r="DY86">
        <v>4</v>
      </c>
      <c r="DZ86">
        <v>1</v>
      </c>
      <c r="EA86">
        <v>3</v>
      </c>
      <c r="EB86">
        <v>1</v>
      </c>
      <c r="EC86">
        <v>1</v>
      </c>
      <c r="ED86">
        <v>1</v>
      </c>
      <c r="EE86">
        <v>3</v>
      </c>
      <c r="EF86">
        <v>2</v>
      </c>
      <c r="EG86">
        <v>4</v>
      </c>
      <c r="EH86">
        <v>4</v>
      </c>
      <c r="EI86">
        <v>1</v>
      </c>
      <c r="EJ86">
        <v>3</v>
      </c>
      <c r="EK86">
        <v>3</v>
      </c>
      <c r="EL86">
        <v>3</v>
      </c>
      <c r="EM86">
        <v>4</v>
      </c>
      <c r="EN86">
        <v>2</v>
      </c>
      <c r="EO86">
        <v>4</v>
      </c>
      <c r="EP86">
        <v>3</v>
      </c>
      <c r="EQ86">
        <v>56</v>
      </c>
      <c r="ER86">
        <v>42</v>
      </c>
      <c r="ES86">
        <v>6</v>
      </c>
      <c r="ET86">
        <v>48</v>
      </c>
      <c r="EU86">
        <v>3</v>
      </c>
      <c r="EV86">
        <v>1</v>
      </c>
      <c r="EW86">
        <v>2</v>
      </c>
      <c r="EX86">
        <v>3</v>
      </c>
      <c r="EY86">
        <v>4</v>
      </c>
      <c r="EZ86">
        <v>5</v>
      </c>
      <c r="FA86">
        <v>4</v>
      </c>
      <c r="FB86">
        <v>1</v>
      </c>
      <c r="FC86">
        <v>4</v>
      </c>
      <c r="FD86">
        <v>3</v>
      </c>
      <c r="FE86">
        <v>2</v>
      </c>
      <c r="FF86">
        <v>3</v>
      </c>
      <c r="FG86">
        <v>3</v>
      </c>
      <c r="FH86">
        <v>2</v>
      </c>
      <c r="FI86">
        <v>1</v>
      </c>
      <c r="FJ86">
        <v>2</v>
      </c>
      <c r="FK86">
        <v>5</v>
      </c>
      <c r="FL86">
        <v>4</v>
      </c>
      <c r="FM86">
        <v>1</v>
      </c>
      <c r="FN86">
        <v>2</v>
      </c>
      <c r="FO86">
        <v>5</v>
      </c>
      <c r="FP86">
        <v>2</v>
      </c>
      <c r="FQ86">
        <v>2</v>
      </c>
      <c r="FR86">
        <v>2</v>
      </c>
      <c r="FS86">
        <v>5</v>
      </c>
      <c r="FT86">
        <v>5</v>
      </c>
      <c r="FU86">
        <v>3</v>
      </c>
      <c r="FV86">
        <v>5</v>
      </c>
      <c r="FW86">
        <v>5</v>
      </c>
      <c r="FX86">
        <v>4</v>
      </c>
      <c r="FY86">
        <v>2</v>
      </c>
      <c r="FZ86">
        <v>3</v>
      </c>
      <c r="GA86">
        <v>4</v>
      </c>
      <c r="GB86">
        <v>4</v>
      </c>
      <c r="GC86">
        <v>5</v>
      </c>
      <c r="GD86">
        <v>3</v>
      </c>
      <c r="GE86">
        <v>4</v>
      </c>
      <c r="GF86">
        <v>0</v>
      </c>
      <c r="GG86">
        <v>21</v>
      </c>
      <c r="GH86" t="s">
        <v>197</v>
      </c>
      <c r="GI86">
        <v>0</v>
      </c>
      <c r="GJ86" s="2">
        <v>0.40972222222222227</v>
      </c>
      <c r="GK86">
        <v>112</v>
      </c>
      <c r="GL86">
        <v>118</v>
      </c>
      <c r="GM86">
        <f>VLOOKUP(A86,Saliva_Sample_Encoding!A:AD, 17)</f>
        <v>111.15568555514056</v>
      </c>
      <c r="GN86">
        <f>VLOOKUP(A86,Saliva_Sample_Encoding!A:AD, 18)</f>
        <v>9.61</v>
      </c>
      <c r="GO86">
        <f>VLOOKUP(A86,Saliva_Sample_Encoding!A:AD, 19)</f>
        <v>102.88363453708357</v>
      </c>
      <c r="GP86">
        <f>VLOOKUP(A86,Saliva_Sample_Encoding!A:AD, 20)</f>
        <v>7.98</v>
      </c>
      <c r="GQ86">
        <f>VLOOKUP(A86,Saliva_Sample_Encoding!A:AD, 21)</f>
        <v>128.21679077988307</v>
      </c>
      <c r="GR86">
        <f>VLOOKUP(A86,Saliva_Sample_Encoding!A:AD, 22)</f>
        <v>3.13</v>
      </c>
      <c r="GS86">
        <f>VLOOKUP(A86,Saliva_Sample_Encoding!A:AD, 23)</f>
        <v>148.37991513639687</v>
      </c>
      <c r="GT86">
        <f>VLOOKUP(A86,Saliva_Sample_Encoding!A:AD, 24)</f>
        <v>3.61</v>
      </c>
      <c r="GU86">
        <f>VLOOKUP(A86,Saliva_Sample_Encoding!A:AD, 25)</f>
        <v>124.59776845948312</v>
      </c>
      <c r="GV86">
        <f>VLOOKUP(A86,Saliva_Sample_Encoding!A:AD, 26)</f>
        <v>3.28</v>
      </c>
      <c r="GW86">
        <f>VLOOKUP(A86,Saliva_Sample_Encoding!A:AD, 27)</f>
        <v>99.781615405312209</v>
      </c>
      <c r="GX86">
        <f>VLOOKUP(A86,Saliva_Sample_Encoding!A:AD, 28)</f>
        <v>1.74</v>
      </c>
      <c r="GY86">
        <f>VLOOKUP(A86,Saliva_Sample_Encoding!A:AD, 29)</f>
        <v>121.49574932771175</v>
      </c>
      <c r="GZ86">
        <f>VLOOKUP(A86,Saliva_Sample_Encoding!A:AD, 30)</f>
        <v>1.68</v>
      </c>
    </row>
    <row r="87" spans="1:208" x14ac:dyDescent="0.2">
      <c r="A87">
        <v>195</v>
      </c>
      <c r="B87" s="1">
        <v>44016</v>
      </c>
      <c r="C87" t="s">
        <v>198</v>
      </c>
      <c r="D87" t="s">
        <v>194</v>
      </c>
      <c r="E87" t="s">
        <v>201</v>
      </c>
      <c r="F87" t="s">
        <v>207</v>
      </c>
      <c r="G87">
        <v>4</v>
      </c>
      <c r="H87">
        <v>1</v>
      </c>
      <c r="I87">
        <v>1</v>
      </c>
      <c r="J87">
        <v>1</v>
      </c>
      <c r="K87">
        <v>1</v>
      </c>
      <c r="L87">
        <v>1</v>
      </c>
      <c r="M87">
        <v>1</v>
      </c>
      <c r="N87">
        <v>1</v>
      </c>
      <c r="O87">
        <v>2</v>
      </c>
      <c r="P87">
        <v>2</v>
      </c>
      <c r="Q87">
        <v>1</v>
      </c>
      <c r="R87">
        <v>3</v>
      </c>
      <c r="S87">
        <v>1</v>
      </c>
      <c r="T87">
        <v>1</v>
      </c>
      <c r="U87">
        <v>3</v>
      </c>
      <c r="V87">
        <v>3</v>
      </c>
      <c r="W87">
        <v>4</v>
      </c>
      <c r="X87">
        <v>1</v>
      </c>
      <c r="Y87">
        <v>3</v>
      </c>
      <c r="Z87">
        <v>1</v>
      </c>
      <c r="AA87">
        <v>7</v>
      </c>
      <c r="AB87">
        <v>17</v>
      </c>
      <c r="AC87">
        <v>0</v>
      </c>
      <c r="AD87">
        <v>30</v>
      </c>
      <c r="AE87">
        <v>4</v>
      </c>
      <c r="AF87">
        <v>1</v>
      </c>
      <c r="AG87">
        <v>2</v>
      </c>
      <c r="AH87">
        <v>1</v>
      </c>
      <c r="AI87">
        <v>3</v>
      </c>
      <c r="AJ87">
        <v>3</v>
      </c>
      <c r="AK87">
        <v>1</v>
      </c>
      <c r="AL87">
        <v>1</v>
      </c>
      <c r="AM87">
        <v>2</v>
      </c>
      <c r="AN87">
        <v>2</v>
      </c>
      <c r="AO87">
        <v>1</v>
      </c>
      <c r="AP87">
        <v>4</v>
      </c>
      <c r="AQ87">
        <v>2</v>
      </c>
      <c r="AR87">
        <v>2</v>
      </c>
      <c r="AS87">
        <v>2</v>
      </c>
      <c r="AT87">
        <v>3</v>
      </c>
      <c r="AU87">
        <v>3</v>
      </c>
      <c r="AV87">
        <v>2</v>
      </c>
      <c r="AW87">
        <v>4</v>
      </c>
      <c r="AX87">
        <v>1</v>
      </c>
      <c r="AY87">
        <v>17</v>
      </c>
      <c r="AZ87">
        <v>28</v>
      </c>
      <c r="BA87">
        <v>10</v>
      </c>
      <c r="BB87">
        <v>30</v>
      </c>
      <c r="BC87">
        <v>2</v>
      </c>
      <c r="BD87">
        <v>2</v>
      </c>
      <c r="BE87">
        <v>2</v>
      </c>
      <c r="BF87">
        <v>1</v>
      </c>
      <c r="BG87">
        <v>2</v>
      </c>
      <c r="BH87">
        <v>1</v>
      </c>
      <c r="BI87">
        <v>1</v>
      </c>
      <c r="BJ87">
        <v>1</v>
      </c>
      <c r="BK87">
        <v>2</v>
      </c>
      <c r="BL87">
        <v>1</v>
      </c>
      <c r="BM87">
        <v>1</v>
      </c>
      <c r="BN87">
        <v>4</v>
      </c>
      <c r="BO87">
        <v>2</v>
      </c>
      <c r="BP87">
        <v>1</v>
      </c>
      <c r="BQ87">
        <v>1</v>
      </c>
      <c r="BR87">
        <v>3</v>
      </c>
      <c r="BS87">
        <v>4</v>
      </c>
      <c r="BT87">
        <v>2</v>
      </c>
      <c r="BU87">
        <v>2</v>
      </c>
      <c r="BV87">
        <v>1</v>
      </c>
      <c r="BW87">
        <v>15</v>
      </c>
      <c r="BX87">
        <v>27</v>
      </c>
      <c r="BY87">
        <v>30</v>
      </c>
      <c r="BZ87">
        <v>8</v>
      </c>
      <c r="CA87">
        <v>2</v>
      </c>
      <c r="CB87">
        <v>1</v>
      </c>
      <c r="CC87">
        <v>1</v>
      </c>
      <c r="CD87">
        <v>2</v>
      </c>
      <c r="CE87">
        <v>2</v>
      </c>
      <c r="CF87">
        <v>1</v>
      </c>
      <c r="CG87">
        <v>1</v>
      </c>
      <c r="CH87">
        <v>1</v>
      </c>
      <c r="CI87">
        <v>2</v>
      </c>
      <c r="CJ87">
        <v>2</v>
      </c>
      <c r="CK87">
        <v>1</v>
      </c>
      <c r="CL87">
        <v>3</v>
      </c>
      <c r="CM87">
        <v>1</v>
      </c>
      <c r="CN87">
        <v>1</v>
      </c>
      <c r="CO87">
        <v>1</v>
      </c>
      <c r="CP87">
        <v>3</v>
      </c>
      <c r="CQ87">
        <v>3</v>
      </c>
      <c r="CR87">
        <v>1</v>
      </c>
      <c r="CS87">
        <v>2</v>
      </c>
      <c r="CT87">
        <v>1</v>
      </c>
      <c r="CU87">
        <v>4</v>
      </c>
      <c r="CV87">
        <v>15</v>
      </c>
      <c r="CW87">
        <v>3</v>
      </c>
      <c r="CX87">
        <v>7</v>
      </c>
      <c r="CY87">
        <v>3</v>
      </c>
      <c r="CZ87">
        <v>1</v>
      </c>
      <c r="DA87">
        <v>1</v>
      </c>
      <c r="DB87">
        <v>1</v>
      </c>
      <c r="DC87">
        <v>2</v>
      </c>
      <c r="DD87">
        <v>1</v>
      </c>
      <c r="DE87">
        <v>1</v>
      </c>
      <c r="DF87">
        <v>1</v>
      </c>
      <c r="DG87">
        <v>2</v>
      </c>
      <c r="DH87">
        <v>1</v>
      </c>
      <c r="DI87">
        <v>1</v>
      </c>
      <c r="DJ87">
        <v>2</v>
      </c>
      <c r="DK87">
        <v>1</v>
      </c>
      <c r="DL87">
        <v>1</v>
      </c>
      <c r="DM87">
        <v>1</v>
      </c>
      <c r="DN87">
        <v>2</v>
      </c>
      <c r="DO87">
        <v>2</v>
      </c>
      <c r="DP87">
        <v>1</v>
      </c>
      <c r="DQ87">
        <v>1</v>
      </c>
      <c r="DR87">
        <v>1</v>
      </c>
      <c r="DS87">
        <v>0</v>
      </c>
      <c r="DT87">
        <v>3</v>
      </c>
      <c r="DU87">
        <v>3</v>
      </c>
      <c r="DV87">
        <v>19</v>
      </c>
      <c r="DW87">
        <v>2</v>
      </c>
      <c r="DX87">
        <v>1</v>
      </c>
      <c r="DY87">
        <v>1</v>
      </c>
      <c r="DZ87">
        <v>1</v>
      </c>
      <c r="EA87">
        <v>1</v>
      </c>
      <c r="EB87">
        <v>1</v>
      </c>
      <c r="EC87">
        <v>1</v>
      </c>
      <c r="ED87">
        <v>1</v>
      </c>
      <c r="EE87">
        <v>2</v>
      </c>
      <c r="EF87">
        <v>1</v>
      </c>
      <c r="EG87">
        <v>1</v>
      </c>
      <c r="EH87">
        <v>2</v>
      </c>
      <c r="EI87">
        <v>1</v>
      </c>
      <c r="EJ87">
        <v>2</v>
      </c>
      <c r="EK87">
        <v>1</v>
      </c>
      <c r="EL87">
        <v>2</v>
      </c>
      <c r="EM87">
        <v>3</v>
      </c>
      <c r="EN87">
        <v>2</v>
      </c>
      <c r="EO87">
        <v>1</v>
      </c>
      <c r="EP87">
        <v>1</v>
      </c>
      <c r="EQ87">
        <v>5</v>
      </c>
      <c r="ER87">
        <v>15</v>
      </c>
      <c r="ES87">
        <v>0</v>
      </c>
      <c r="ET87">
        <v>5</v>
      </c>
      <c r="EU87">
        <v>3</v>
      </c>
      <c r="EV87">
        <v>1</v>
      </c>
      <c r="EW87">
        <v>2</v>
      </c>
      <c r="EX87">
        <v>3</v>
      </c>
      <c r="EY87">
        <v>4</v>
      </c>
      <c r="EZ87">
        <v>5</v>
      </c>
      <c r="FA87">
        <v>4</v>
      </c>
      <c r="FB87">
        <v>3</v>
      </c>
      <c r="FC87">
        <v>4</v>
      </c>
      <c r="FD87">
        <v>3</v>
      </c>
      <c r="FE87">
        <v>4</v>
      </c>
      <c r="FF87">
        <v>3</v>
      </c>
      <c r="FG87">
        <v>3</v>
      </c>
      <c r="FH87">
        <v>2</v>
      </c>
      <c r="FI87">
        <v>5</v>
      </c>
      <c r="FJ87">
        <v>2</v>
      </c>
      <c r="FK87">
        <v>5</v>
      </c>
      <c r="FL87">
        <v>5</v>
      </c>
      <c r="FM87">
        <v>1</v>
      </c>
      <c r="FN87">
        <v>2</v>
      </c>
      <c r="FO87">
        <v>2</v>
      </c>
      <c r="FP87">
        <v>2</v>
      </c>
      <c r="FQ87">
        <v>2</v>
      </c>
      <c r="FR87">
        <v>3</v>
      </c>
      <c r="FS87">
        <v>1</v>
      </c>
      <c r="FT87">
        <v>3</v>
      </c>
      <c r="FU87">
        <v>3</v>
      </c>
      <c r="FV87">
        <v>5</v>
      </c>
      <c r="FW87">
        <v>2</v>
      </c>
      <c r="FX87">
        <v>2</v>
      </c>
      <c r="FY87">
        <v>5</v>
      </c>
      <c r="FZ87">
        <v>1</v>
      </c>
      <c r="GA87">
        <v>4</v>
      </c>
      <c r="GB87">
        <v>4</v>
      </c>
      <c r="GC87">
        <v>1</v>
      </c>
      <c r="GD87">
        <v>3</v>
      </c>
      <c r="GE87">
        <v>4</v>
      </c>
      <c r="GF87">
        <v>0</v>
      </c>
      <c r="GG87">
        <v>21</v>
      </c>
      <c r="GH87" t="s">
        <v>197</v>
      </c>
      <c r="GI87">
        <v>0</v>
      </c>
      <c r="GJ87" s="2">
        <v>0.33333333333333331</v>
      </c>
      <c r="GK87">
        <v>101</v>
      </c>
      <c r="GL87">
        <v>93</v>
      </c>
      <c r="GM87">
        <f>VLOOKUP(A87,Saliva_Sample_Encoding!A:AD, 17)</f>
        <v>296.75983027279375</v>
      </c>
      <c r="GN87">
        <f>VLOOKUP(A87,Saliva_Sample_Encoding!A:AD, 18)</f>
        <v>4.3</v>
      </c>
      <c r="GO87">
        <f>VLOOKUP(A87,Saliva_Sample_Encoding!A:AD, 19)</f>
        <v>261.60361344605172</v>
      </c>
      <c r="GP87">
        <f>VLOOKUP(A87,Saliva_Sample_Encoding!A:AD, 20)</f>
        <v>4.05</v>
      </c>
      <c r="GQ87">
        <f>VLOOKUP(A87,Saliva_Sample_Encoding!A:AD, 21)</f>
        <v>359.31721609684962</v>
      </c>
      <c r="GR87">
        <f>VLOOKUP(A87,Saliva_Sample_Encoding!A:AD, 22)</f>
        <v>2.85</v>
      </c>
      <c r="GS87">
        <f>VLOOKUP(A87,Saliva_Sample_Encoding!A:AD, 23)</f>
        <v>229.549415751081</v>
      </c>
      <c r="GT87">
        <f>VLOOKUP(A87,Saliva_Sample_Encoding!A:AD, 24)</f>
        <v>3.89</v>
      </c>
      <c r="GU87">
        <f>VLOOKUP(A87,Saliva_Sample_Encoding!A:AD, 25)</f>
        <v>260.05260388016603</v>
      </c>
      <c r="GV87">
        <f>VLOOKUP(A87,Saliva_Sample_Encoding!A:AD, 26)</f>
        <v>4</v>
      </c>
      <c r="GW87">
        <f>VLOOKUP(A87,Saliva_Sample_Encoding!A:AD, 27)</f>
        <v>255.91657837113752</v>
      </c>
      <c r="GX87">
        <f>VLOOKUP(A87,Saliva_Sample_Encoding!A:AD, 28)</f>
        <v>1.8</v>
      </c>
      <c r="GY87">
        <f>VLOOKUP(A87,Saliva_Sample_Encoding!A:AD, 29)</f>
        <v>307.09989404536498</v>
      </c>
      <c r="GZ87">
        <f>VLOOKUP(A87,Saliva_Sample_Encoding!A:AD, 30)</f>
        <v>1.51</v>
      </c>
    </row>
    <row r="88" spans="1:208" x14ac:dyDescent="0.2">
      <c r="A88">
        <v>196</v>
      </c>
      <c r="B88" s="1">
        <v>44016</v>
      </c>
      <c r="C88" t="s">
        <v>198</v>
      </c>
      <c r="D88" t="s">
        <v>194</v>
      </c>
      <c r="E88" t="s">
        <v>201</v>
      </c>
      <c r="F88" t="s">
        <v>207</v>
      </c>
      <c r="G88">
        <v>3</v>
      </c>
      <c r="H88">
        <v>2</v>
      </c>
      <c r="I88">
        <v>3</v>
      </c>
      <c r="J88">
        <v>2</v>
      </c>
      <c r="K88">
        <v>3</v>
      </c>
      <c r="L88">
        <v>1</v>
      </c>
      <c r="M88">
        <v>1</v>
      </c>
      <c r="N88">
        <v>1</v>
      </c>
      <c r="O88">
        <v>3</v>
      </c>
      <c r="P88">
        <v>2</v>
      </c>
      <c r="Q88">
        <v>2</v>
      </c>
      <c r="R88">
        <v>5</v>
      </c>
      <c r="S88">
        <v>2</v>
      </c>
      <c r="T88">
        <v>4</v>
      </c>
      <c r="U88">
        <v>5</v>
      </c>
      <c r="V88">
        <v>5</v>
      </c>
      <c r="W88">
        <v>5</v>
      </c>
      <c r="X88">
        <v>2</v>
      </c>
      <c r="Y88">
        <v>5</v>
      </c>
      <c r="Z88">
        <v>2</v>
      </c>
      <c r="AA88">
        <v>48</v>
      </c>
      <c r="AB88">
        <v>60</v>
      </c>
      <c r="AC88">
        <v>17</v>
      </c>
      <c r="AD88">
        <v>25</v>
      </c>
      <c r="AE88">
        <v>4</v>
      </c>
      <c r="AF88">
        <v>4</v>
      </c>
      <c r="AG88">
        <v>5</v>
      </c>
      <c r="AH88">
        <v>2</v>
      </c>
      <c r="AI88">
        <v>1</v>
      </c>
      <c r="AJ88">
        <v>5</v>
      </c>
      <c r="AK88">
        <v>2</v>
      </c>
      <c r="AL88">
        <v>1</v>
      </c>
      <c r="AM88">
        <v>2</v>
      </c>
      <c r="AN88">
        <v>1</v>
      </c>
      <c r="AO88">
        <v>1</v>
      </c>
      <c r="AP88">
        <v>5</v>
      </c>
      <c r="AQ88">
        <v>5</v>
      </c>
      <c r="AR88">
        <v>5</v>
      </c>
      <c r="AS88">
        <v>5</v>
      </c>
      <c r="AT88">
        <v>3</v>
      </c>
      <c r="AU88">
        <v>3</v>
      </c>
      <c r="AV88">
        <v>5</v>
      </c>
      <c r="AW88">
        <v>5</v>
      </c>
      <c r="AX88">
        <v>1</v>
      </c>
      <c r="AY88">
        <v>65</v>
      </c>
      <c r="AZ88">
        <v>80</v>
      </c>
      <c r="BA88">
        <v>93</v>
      </c>
      <c r="BB88">
        <v>18</v>
      </c>
      <c r="BC88">
        <v>5</v>
      </c>
      <c r="BD88">
        <v>5</v>
      </c>
      <c r="BE88">
        <v>5</v>
      </c>
      <c r="BF88">
        <v>5</v>
      </c>
      <c r="BG88">
        <v>2</v>
      </c>
      <c r="BH88">
        <v>5</v>
      </c>
      <c r="BI88">
        <v>3</v>
      </c>
      <c r="BJ88">
        <v>1</v>
      </c>
      <c r="BK88">
        <v>4</v>
      </c>
      <c r="BL88">
        <v>3</v>
      </c>
      <c r="BM88">
        <v>2</v>
      </c>
      <c r="BN88">
        <v>5</v>
      </c>
      <c r="BO88">
        <v>3</v>
      </c>
      <c r="BP88">
        <v>5</v>
      </c>
      <c r="BQ88">
        <v>3</v>
      </c>
      <c r="BR88">
        <v>5</v>
      </c>
      <c r="BS88">
        <v>4</v>
      </c>
      <c r="BT88">
        <v>5</v>
      </c>
      <c r="BU88">
        <v>5</v>
      </c>
      <c r="BV88">
        <v>3</v>
      </c>
      <c r="BW88">
        <v>82</v>
      </c>
      <c r="BX88">
        <v>87</v>
      </c>
      <c r="BY88">
        <v>77</v>
      </c>
      <c r="BZ88">
        <v>27</v>
      </c>
      <c r="CA88">
        <v>3</v>
      </c>
      <c r="CB88">
        <v>3</v>
      </c>
      <c r="CC88">
        <v>3</v>
      </c>
      <c r="CD88">
        <v>2</v>
      </c>
      <c r="CE88">
        <v>3</v>
      </c>
      <c r="CF88">
        <v>2</v>
      </c>
      <c r="CG88">
        <v>2</v>
      </c>
      <c r="CH88">
        <v>1</v>
      </c>
      <c r="CI88">
        <v>3</v>
      </c>
      <c r="CJ88">
        <v>2</v>
      </c>
      <c r="CK88">
        <v>2</v>
      </c>
      <c r="CL88">
        <v>5</v>
      </c>
      <c r="CM88">
        <v>3</v>
      </c>
      <c r="CN88">
        <v>3</v>
      </c>
      <c r="CO88">
        <v>3</v>
      </c>
      <c r="CP88">
        <v>5</v>
      </c>
      <c r="CQ88">
        <v>5</v>
      </c>
      <c r="CR88">
        <v>5</v>
      </c>
      <c r="CS88">
        <v>5</v>
      </c>
      <c r="CT88">
        <v>3</v>
      </c>
      <c r="CU88">
        <v>55</v>
      </c>
      <c r="CV88">
        <v>45</v>
      </c>
      <c r="CW88">
        <v>60</v>
      </c>
      <c r="CX88">
        <v>35</v>
      </c>
      <c r="CY88">
        <v>3</v>
      </c>
      <c r="CZ88">
        <v>1</v>
      </c>
      <c r="DA88">
        <v>2</v>
      </c>
      <c r="DB88">
        <v>1</v>
      </c>
      <c r="DC88">
        <v>3</v>
      </c>
      <c r="DD88">
        <v>1</v>
      </c>
      <c r="DE88">
        <v>1</v>
      </c>
      <c r="DF88">
        <v>1</v>
      </c>
      <c r="DG88">
        <v>3</v>
      </c>
      <c r="DH88">
        <v>4</v>
      </c>
      <c r="DI88">
        <v>1</v>
      </c>
      <c r="DJ88">
        <v>3</v>
      </c>
      <c r="DK88">
        <v>1</v>
      </c>
      <c r="DL88">
        <v>3</v>
      </c>
      <c r="DM88">
        <v>1</v>
      </c>
      <c r="DN88">
        <v>5</v>
      </c>
      <c r="DO88">
        <v>5</v>
      </c>
      <c r="DP88">
        <v>1</v>
      </c>
      <c r="DQ88">
        <v>3</v>
      </c>
      <c r="DR88">
        <v>1</v>
      </c>
      <c r="DS88">
        <v>15</v>
      </c>
      <c r="DT88">
        <v>20</v>
      </c>
      <c r="DU88">
        <v>3</v>
      </c>
      <c r="DV88">
        <v>45</v>
      </c>
      <c r="DW88">
        <v>3</v>
      </c>
      <c r="DX88">
        <v>1</v>
      </c>
      <c r="DY88">
        <v>2</v>
      </c>
      <c r="DZ88">
        <v>1</v>
      </c>
      <c r="EA88">
        <v>4</v>
      </c>
      <c r="EB88">
        <v>1</v>
      </c>
      <c r="EC88">
        <v>1</v>
      </c>
      <c r="ED88">
        <v>1</v>
      </c>
      <c r="EE88">
        <v>3</v>
      </c>
      <c r="EF88">
        <v>4</v>
      </c>
      <c r="EG88">
        <v>1</v>
      </c>
      <c r="EH88">
        <v>3</v>
      </c>
      <c r="EI88">
        <v>2</v>
      </c>
      <c r="EJ88">
        <v>2</v>
      </c>
      <c r="EK88">
        <v>1</v>
      </c>
      <c r="EL88">
        <v>5</v>
      </c>
      <c r="EM88">
        <v>5</v>
      </c>
      <c r="EN88">
        <v>1</v>
      </c>
      <c r="EO88">
        <v>3</v>
      </c>
      <c r="EP88">
        <v>1</v>
      </c>
      <c r="EQ88">
        <v>7</v>
      </c>
      <c r="ER88">
        <v>7</v>
      </c>
      <c r="ES88">
        <v>10</v>
      </c>
      <c r="ET88">
        <v>88</v>
      </c>
      <c r="EU88">
        <v>3</v>
      </c>
      <c r="EV88">
        <v>1</v>
      </c>
      <c r="EW88">
        <v>2</v>
      </c>
      <c r="EX88">
        <v>3</v>
      </c>
      <c r="EY88">
        <v>4</v>
      </c>
      <c r="EZ88">
        <v>5</v>
      </c>
      <c r="FA88">
        <v>4</v>
      </c>
      <c r="FB88">
        <v>5</v>
      </c>
      <c r="FC88">
        <v>4</v>
      </c>
      <c r="FD88">
        <v>3</v>
      </c>
      <c r="FE88">
        <v>4</v>
      </c>
      <c r="FF88">
        <v>3</v>
      </c>
      <c r="FG88">
        <v>3</v>
      </c>
      <c r="FH88">
        <v>2</v>
      </c>
      <c r="FI88">
        <v>1</v>
      </c>
      <c r="FJ88">
        <v>1</v>
      </c>
      <c r="FK88">
        <v>5</v>
      </c>
      <c r="FL88">
        <v>5</v>
      </c>
      <c r="FM88">
        <v>1</v>
      </c>
      <c r="FN88">
        <v>2</v>
      </c>
      <c r="FO88">
        <v>3</v>
      </c>
      <c r="FP88">
        <v>2</v>
      </c>
      <c r="FQ88">
        <v>2</v>
      </c>
      <c r="FR88">
        <v>3</v>
      </c>
      <c r="FS88">
        <v>4</v>
      </c>
      <c r="FT88">
        <v>3</v>
      </c>
      <c r="FU88">
        <v>3</v>
      </c>
      <c r="FV88">
        <v>5</v>
      </c>
      <c r="FW88">
        <v>4</v>
      </c>
      <c r="FX88">
        <v>2</v>
      </c>
      <c r="FY88">
        <v>4</v>
      </c>
      <c r="FZ88">
        <v>5</v>
      </c>
      <c r="GA88">
        <v>3</v>
      </c>
      <c r="GB88">
        <v>5</v>
      </c>
      <c r="GC88">
        <v>1</v>
      </c>
      <c r="GD88">
        <v>3</v>
      </c>
      <c r="GE88">
        <v>3</v>
      </c>
      <c r="GF88">
        <v>0</v>
      </c>
      <c r="GG88">
        <v>18</v>
      </c>
      <c r="GH88" t="s">
        <v>197</v>
      </c>
      <c r="GI88">
        <v>0</v>
      </c>
      <c r="GJ88" s="2">
        <v>0.41666666666666669</v>
      </c>
      <c r="GK88">
        <v>81</v>
      </c>
      <c r="GL88">
        <v>88</v>
      </c>
      <c r="GM88">
        <f>VLOOKUP(A88,Saliva_Sample_Encoding!A:AD, 17)</f>
        <v>92.026567575883803</v>
      </c>
      <c r="GN88">
        <f>VLOOKUP(A88,Saliva_Sample_Encoding!A:AD, 18)</f>
        <v>0.9</v>
      </c>
      <c r="GO88">
        <f>VLOOKUP(A88,Saliva_Sample_Encoding!A:AD, 19)</f>
        <v>109.60467598925489</v>
      </c>
      <c r="GP88">
        <f>VLOOKUP(A88,Saliva_Sample_Encoding!A:AD, 20)</f>
        <v>0.99</v>
      </c>
      <c r="GQ88">
        <f>VLOOKUP(A88,Saliva_Sample_Encoding!A:AD, 21)</f>
        <v>123.56376208222599</v>
      </c>
      <c r="GR88">
        <f>VLOOKUP(A88,Saliva_Sample_Encoding!A:AD, 22)</f>
        <v>1.83</v>
      </c>
      <c r="GS88">
        <f>VLOOKUP(A88,Saliva_Sample_Encoding!A:AD, 23)</f>
        <v>111.055685555141</v>
      </c>
      <c r="GT88">
        <f>VLOOKUP(A88,Saliva_Sample_Encoding!A:AD, 24)</f>
        <v>1.87</v>
      </c>
      <c r="GU88">
        <f>VLOOKUP(A88,Saliva_Sample_Encoding!A:AD, 25)</f>
        <v>53.251328428741751</v>
      </c>
      <c r="GV88">
        <f>VLOOKUP(A88,Saliva_Sample_Encoding!A:AD, 26)</f>
        <v>1.91</v>
      </c>
      <c r="GW88">
        <f>VLOOKUP(A88,Saliva_Sample_Encoding!A:AD, 27)</f>
        <v>61.523379446798714</v>
      </c>
      <c r="GX88">
        <f>VLOOKUP(A88,Saliva_Sample_Encoding!A:AD, 28)</f>
        <v>0.79</v>
      </c>
      <c r="GY88">
        <f>VLOOKUP(A88,Saliva_Sample_Encoding!A:AD, 29)</f>
        <v>53.728331617370301</v>
      </c>
      <c r="GZ88">
        <f>VLOOKUP(A88,Saliva_Sample_Encoding!A:AD, 30)</f>
        <v>0.62</v>
      </c>
    </row>
    <row r="89" spans="1:208" x14ac:dyDescent="0.2">
      <c r="A89">
        <v>197</v>
      </c>
      <c r="B89" s="1">
        <v>44030</v>
      </c>
      <c r="C89" t="s">
        <v>198</v>
      </c>
      <c r="D89" t="s">
        <v>199</v>
      </c>
      <c r="E89" t="s">
        <v>201</v>
      </c>
      <c r="F89" t="s">
        <v>207</v>
      </c>
      <c r="G89">
        <v>3</v>
      </c>
      <c r="H89">
        <v>2</v>
      </c>
      <c r="I89">
        <v>1</v>
      </c>
      <c r="J89">
        <v>1</v>
      </c>
      <c r="K89">
        <v>3</v>
      </c>
      <c r="L89">
        <v>1</v>
      </c>
      <c r="M89">
        <v>1</v>
      </c>
      <c r="N89">
        <v>1</v>
      </c>
      <c r="O89">
        <v>2</v>
      </c>
      <c r="P89">
        <v>1</v>
      </c>
      <c r="Q89">
        <v>1</v>
      </c>
      <c r="R89">
        <v>2</v>
      </c>
      <c r="S89">
        <v>1</v>
      </c>
      <c r="T89">
        <v>2</v>
      </c>
      <c r="U89">
        <v>2</v>
      </c>
      <c r="V89">
        <v>1</v>
      </c>
      <c r="W89">
        <v>3</v>
      </c>
      <c r="X89">
        <v>2</v>
      </c>
      <c r="Y89">
        <v>2</v>
      </c>
      <c r="Z89">
        <v>1</v>
      </c>
      <c r="AA89">
        <v>58</v>
      </c>
      <c r="AB89">
        <v>22</v>
      </c>
      <c r="AC89">
        <v>10</v>
      </c>
      <c r="AD89">
        <v>48</v>
      </c>
      <c r="AE89">
        <v>3</v>
      </c>
      <c r="AF89">
        <v>2</v>
      </c>
      <c r="AG89">
        <v>1</v>
      </c>
      <c r="AH89">
        <v>2</v>
      </c>
      <c r="AI89">
        <v>2</v>
      </c>
      <c r="AJ89">
        <v>1</v>
      </c>
      <c r="AK89">
        <v>2</v>
      </c>
      <c r="AL89">
        <v>1</v>
      </c>
      <c r="AM89">
        <v>2</v>
      </c>
      <c r="AN89">
        <v>1</v>
      </c>
      <c r="AO89">
        <v>1</v>
      </c>
      <c r="AP89">
        <v>3</v>
      </c>
      <c r="AQ89">
        <v>2</v>
      </c>
      <c r="AR89">
        <v>2</v>
      </c>
      <c r="AS89">
        <v>2</v>
      </c>
      <c r="AT89">
        <v>2</v>
      </c>
      <c r="AU89">
        <v>3</v>
      </c>
      <c r="AV89">
        <v>2</v>
      </c>
      <c r="AW89">
        <v>2</v>
      </c>
      <c r="AX89">
        <v>1</v>
      </c>
      <c r="AY89">
        <v>58</v>
      </c>
      <c r="AZ89">
        <v>47</v>
      </c>
      <c r="BA89">
        <v>13</v>
      </c>
      <c r="BB89">
        <v>49</v>
      </c>
      <c r="BC89">
        <v>3</v>
      </c>
      <c r="BD89">
        <v>2</v>
      </c>
      <c r="BE89">
        <v>1</v>
      </c>
      <c r="BF89">
        <v>2</v>
      </c>
      <c r="BG89">
        <v>2</v>
      </c>
      <c r="BH89">
        <v>1</v>
      </c>
      <c r="BI89">
        <v>1</v>
      </c>
      <c r="BJ89">
        <v>1</v>
      </c>
      <c r="BK89">
        <v>1</v>
      </c>
      <c r="BL89">
        <v>1</v>
      </c>
      <c r="BM89">
        <v>2</v>
      </c>
      <c r="BN89">
        <v>3</v>
      </c>
      <c r="BO89">
        <v>1</v>
      </c>
      <c r="BP89">
        <v>1</v>
      </c>
      <c r="BQ89">
        <v>2</v>
      </c>
      <c r="BR89">
        <v>2</v>
      </c>
      <c r="BS89">
        <v>3</v>
      </c>
      <c r="BT89">
        <v>2</v>
      </c>
      <c r="BU89">
        <v>2</v>
      </c>
      <c r="BV89">
        <v>1</v>
      </c>
      <c r="BW89">
        <v>72</v>
      </c>
      <c r="BX89">
        <v>35</v>
      </c>
      <c r="BY89">
        <v>22</v>
      </c>
      <c r="BZ89">
        <v>53</v>
      </c>
      <c r="CA89">
        <v>2</v>
      </c>
      <c r="CB89">
        <v>2</v>
      </c>
      <c r="CC89">
        <v>1</v>
      </c>
      <c r="CD89">
        <v>2</v>
      </c>
      <c r="CE89">
        <v>2</v>
      </c>
      <c r="CF89">
        <v>1</v>
      </c>
      <c r="CG89">
        <v>1</v>
      </c>
      <c r="CH89">
        <v>1</v>
      </c>
      <c r="CI89">
        <v>1</v>
      </c>
      <c r="CJ89">
        <v>1</v>
      </c>
      <c r="CK89">
        <v>2</v>
      </c>
      <c r="CL89">
        <v>3</v>
      </c>
      <c r="CM89">
        <v>2</v>
      </c>
      <c r="CN89">
        <v>1</v>
      </c>
      <c r="CO89">
        <v>1</v>
      </c>
      <c r="CP89">
        <v>2</v>
      </c>
      <c r="CQ89">
        <v>3</v>
      </c>
      <c r="CR89">
        <v>2</v>
      </c>
      <c r="CS89">
        <v>2</v>
      </c>
      <c r="CT89">
        <v>1</v>
      </c>
      <c r="CU89">
        <v>63</v>
      </c>
      <c r="CV89">
        <v>32</v>
      </c>
      <c r="CW89">
        <v>10</v>
      </c>
      <c r="CX89">
        <v>54</v>
      </c>
      <c r="CY89">
        <v>1</v>
      </c>
      <c r="CZ89">
        <v>1</v>
      </c>
      <c r="DA89">
        <v>1</v>
      </c>
      <c r="DB89">
        <v>2</v>
      </c>
      <c r="DC89">
        <v>2</v>
      </c>
      <c r="DD89">
        <v>1</v>
      </c>
      <c r="DE89">
        <v>1</v>
      </c>
      <c r="DF89">
        <v>1</v>
      </c>
      <c r="DG89">
        <v>1</v>
      </c>
      <c r="DH89">
        <v>1</v>
      </c>
      <c r="DI89">
        <v>2</v>
      </c>
      <c r="DJ89">
        <v>2</v>
      </c>
      <c r="DK89">
        <v>1</v>
      </c>
      <c r="DL89">
        <v>1</v>
      </c>
      <c r="DM89">
        <v>1</v>
      </c>
      <c r="DN89">
        <v>2</v>
      </c>
      <c r="DO89">
        <v>2</v>
      </c>
      <c r="DP89">
        <v>1</v>
      </c>
      <c r="DQ89">
        <v>2</v>
      </c>
      <c r="DR89">
        <v>1</v>
      </c>
      <c r="DS89">
        <v>28</v>
      </c>
      <c r="DT89">
        <v>28</v>
      </c>
      <c r="DU89">
        <v>15</v>
      </c>
      <c r="DV89">
        <v>67</v>
      </c>
      <c r="DW89">
        <v>2</v>
      </c>
      <c r="DX89">
        <v>1</v>
      </c>
      <c r="DY89">
        <v>1</v>
      </c>
      <c r="DZ89">
        <v>1</v>
      </c>
      <c r="EA89">
        <v>2</v>
      </c>
      <c r="EB89">
        <v>1</v>
      </c>
      <c r="EC89">
        <v>1</v>
      </c>
      <c r="ED89">
        <v>1</v>
      </c>
      <c r="EE89">
        <v>1</v>
      </c>
      <c r="EF89">
        <v>2</v>
      </c>
      <c r="EG89">
        <v>2</v>
      </c>
      <c r="EH89">
        <v>3</v>
      </c>
      <c r="EI89">
        <v>1</v>
      </c>
      <c r="EJ89">
        <v>2</v>
      </c>
      <c r="EK89">
        <v>1</v>
      </c>
      <c r="EL89">
        <v>2</v>
      </c>
      <c r="EM89">
        <v>3</v>
      </c>
      <c r="EN89">
        <v>1</v>
      </c>
      <c r="EO89">
        <v>2</v>
      </c>
      <c r="EP89">
        <v>1</v>
      </c>
      <c r="EQ89">
        <v>33</v>
      </c>
      <c r="ER89">
        <v>20</v>
      </c>
      <c r="ES89">
        <v>12</v>
      </c>
      <c r="ET89">
        <v>48</v>
      </c>
      <c r="EU89">
        <v>3</v>
      </c>
      <c r="EV89">
        <v>1</v>
      </c>
      <c r="EW89">
        <v>2</v>
      </c>
      <c r="EX89">
        <v>3</v>
      </c>
      <c r="EY89">
        <v>4</v>
      </c>
      <c r="EZ89">
        <v>5</v>
      </c>
      <c r="FA89">
        <v>4</v>
      </c>
      <c r="FB89">
        <v>5</v>
      </c>
      <c r="FC89">
        <v>4</v>
      </c>
      <c r="FD89">
        <v>3</v>
      </c>
      <c r="FE89">
        <v>4</v>
      </c>
      <c r="FF89">
        <v>3</v>
      </c>
      <c r="FG89">
        <v>3</v>
      </c>
      <c r="FH89">
        <v>2</v>
      </c>
      <c r="FI89">
        <v>1</v>
      </c>
      <c r="FJ89">
        <v>1</v>
      </c>
      <c r="FK89">
        <v>5</v>
      </c>
      <c r="FL89">
        <v>5</v>
      </c>
      <c r="FM89">
        <v>1</v>
      </c>
      <c r="FN89">
        <v>2</v>
      </c>
      <c r="FO89">
        <v>4</v>
      </c>
      <c r="FP89">
        <v>2</v>
      </c>
      <c r="FQ89">
        <v>2</v>
      </c>
      <c r="FR89">
        <v>1</v>
      </c>
      <c r="FS89">
        <v>4</v>
      </c>
      <c r="FT89">
        <v>3</v>
      </c>
      <c r="FU89">
        <v>3</v>
      </c>
      <c r="FV89">
        <v>5</v>
      </c>
      <c r="FW89">
        <v>5</v>
      </c>
      <c r="FX89">
        <v>1</v>
      </c>
      <c r="FY89">
        <v>3</v>
      </c>
      <c r="FZ89">
        <v>2</v>
      </c>
      <c r="GA89">
        <v>3</v>
      </c>
      <c r="GB89">
        <v>4</v>
      </c>
      <c r="GC89">
        <v>5</v>
      </c>
      <c r="GD89">
        <v>1</v>
      </c>
      <c r="GE89">
        <v>3</v>
      </c>
      <c r="GF89">
        <v>0</v>
      </c>
      <c r="GG89">
        <v>30</v>
      </c>
      <c r="GH89" t="s">
        <v>208</v>
      </c>
      <c r="GI89">
        <v>1</v>
      </c>
      <c r="GJ89" s="2">
        <v>0.33333333333333331</v>
      </c>
      <c r="GK89">
        <v>74</v>
      </c>
      <c r="GL89">
        <v>87</v>
      </c>
      <c r="GM89">
        <f>VLOOKUP(A89,Saliva_Sample_Encoding!A:AD, 17)</f>
        <v>66.985280113142551</v>
      </c>
      <c r="GN89">
        <f>VLOOKUP(A89,Saliva_Sample_Encoding!A:AD, 18)</f>
        <v>2.73</v>
      </c>
      <c r="GO89">
        <f>VLOOKUP(A89,Saliva_Sample_Encoding!A:AD, 19)</f>
        <v>59.597197747722412</v>
      </c>
      <c r="GP89">
        <f>VLOOKUP(A89,Saliva_Sample_Encoding!A:AD, 20)</f>
        <v>2.29</v>
      </c>
      <c r="GQ89">
        <f>VLOOKUP(A89,Saliva_Sample_Encoding!A:AD, 21)</f>
        <v>91.119682506848321</v>
      </c>
      <c r="GR89">
        <f>VLOOKUP(A89,Saliva_Sample_Encoding!A:AD, 22)</f>
        <v>1.9</v>
      </c>
      <c r="GS89">
        <f>VLOOKUP(A89,Saliva_Sample_Encoding!A:AD, 23)</f>
        <v>71.910668356755963</v>
      </c>
      <c r="GT89">
        <f>VLOOKUP(A89,Saliva_Sample_Encoding!A:AD, 24)</f>
        <v>2.73</v>
      </c>
      <c r="GU89">
        <f>VLOOKUP(A89,Saliva_Sample_Encoding!A:AD, 25)</f>
        <v>65.507663640058524</v>
      </c>
      <c r="GV89">
        <f>VLOOKUP(A89,Saliva_Sample_Encoding!A:AD, 26)</f>
        <v>2.1800000000000002</v>
      </c>
      <c r="GW89">
        <f>VLOOKUP(A89,Saliva_Sample_Encoding!A:AD, 27)</f>
        <v>83.73160014142816</v>
      </c>
      <c r="GX89">
        <f>VLOOKUP(A89,Saliva_Sample_Encoding!A:AD, 28)</f>
        <v>1.1499999999999999</v>
      </c>
      <c r="GY89">
        <f>VLOOKUP(A89,Saliva_Sample_Encoding!A:AD, 29)</f>
        <v>82.746522492705509</v>
      </c>
      <c r="GZ89">
        <f>VLOOKUP(A89,Saliva_Sample_Encoding!A:AD, 30)</f>
        <v>0.94</v>
      </c>
    </row>
    <row r="90" spans="1:208" x14ac:dyDescent="0.2">
      <c r="A90">
        <v>198</v>
      </c>
      <c r="B90" s="1">
        <v>44023</v>
      </c>
      <c r="C90" t="s">
        <v>198</v>
      </c>
      <c r="D90" t="s">
        <v>199</v>
      </c>
      <c r="E90" t="s">
        <v>195</v>
      </c>
      <c r="F90" t="s">
        <v>200</v>
      </c>
      <c r="G90">
        <v>2</v>
      </c>
      <c r="H90">
        <v>1</v>
      </c>
      <c r="I90">
        <v>2</v>
      </c>
      <c r="J90">
        <v>1</v>
      </c>
      <c r="K90">
        <v>1</v>
      </c>
      <c r="L90">
        <v>1</v>
      </c>
      <c r="M90">
        <v>1</v>
      </c>
      <c r="N90">
        <v>1</v>
      </c>
      <c r="O90">
        <v>3</v>
      </c>
      <c r="P90">
        <v>2</v>
      </c>
      <c r="Q90">
        <v>1</v>
      </c>
      <c r="R90">
        <v>5</v>
      </c>
      <c r="S90">
        <v>1</v>
      </c>
      <c r="T90">
        <v>3</v>
      </c>
      <c r="U90">
        <v>1</v>
      </c>
      <c r="V90">
        <v>3</v>
      </c>
      <c r="W90">
        <v>4</v>
      </c>
      <c r="X90">
        <v>1</v>
      </c>
      <c r="Y90">
        <v>4</v>
      </c>
      <c r="Z90">
        <v>1</v>
      </c>
      <c r="AA90">
        <v>0</v>
      </c>
      <c r="AB90">
        <v>0</v>
      </c>
      <c r="AC90">
        <v>0</v>
      </c>
      <c r="AD90">
        <v>50</v>
      </c>
      <c r="AE90">
        <v>3</v>
      </c>
      <c r="AF90">
        <v>1</v>
      </c>
      <c r="AG90">
        <v>2</v>
      </c>
      <c r="AH90">
        <v>1</v>
      </c>
      <c r="AI90">
        <v>1</v>
      </c>
      <c r="AJ90">
        <v>1</v>
      </c>
      <c r="AK90">
        <v>1</v>
      </c>
      <c r="AL90">
        <v>1</v>
      </c>
      <c r="AM90">
        <v>3</v>
      </c>
      <c r="AN90">
        <v>1</v>
      </c>
      <c r="AO90">
        <v>1</v>
      </c>
      <c r="AP90">
        <v>4</v>
      </c>
      <c r="AQ90">
        <v>1</v>
      </c>
      <c r="AR90">
        <v>3</v>
      </c>
      <c r="AS90">
        <v>1</v>
      </c>
      <c r="AT90">
        <v>3</v>
      </c>
      <c r="AU90">
        <v>4</v>
      </c>
      <c r="AV90">
        <v>1</v>
      </c>
      <c r="AW90">
        <v>4</v>
      </c>
      <c r="AX90">
        <v>1</v>
      </c>
      <c r="AY90">
        <v>0</v>
      </c>
      <c r="AZ90">
        <v>0</v>
      </c>
      <c r="BA90">
        <v>0</v>
      </c>
      <c r="BB90">
        <v>48</v>
      </c>
      <c r="BC90">
        <v>3</v>
      </c>
      <c r="BD90">
        <v>1</v>
      </c>
      <c r="BE90">
        <v>2</v>
      </c>
      <c r="BF90">
        <v>1</v>
      </c>
      <c r="BG90">
        <v>1</v>
      </c>
      <c r="BH90">
        <v>1</v>
      </c>
      <c r="BI90">
        <v>1</v>
      </c>
      <c r="BJ90">
        <v>1</v>
      </c>
      <c r="BK90">
        <v>2</v>
      </c>
      <c r="BL90">
        <v>1</v>
      </c>
      <c r="BM90">
        <v>1</v>
      </c>
      <c r="BN90">
        <v>4</v>
      </c>
      <c r="BO90">
        <v>1</v>
      </c>
      <c r="BP90">
        <v>3</v>
      </c>
      <c r="BQ90">
        <v>1</v>
      </c>
      <c r="BR90">
        <v>2</v>
      </c>
      <c r="BS90">
        <v>4</v>
      </c>
      <c r="BT90">
        <v>1</v>
      </c>
      <c r="BU90">
        <v>4</v>
      </c>
      <c r="BV90">
        <v>1</v>
      </c>
      <c r="BW90">
        <v>0</v>
      </c>
      <c r="BX90">
        <v>0</v>
      </c>
      <c r="BY90">
        <v>0</v>
      </c>
      <c r="BZ90">
        <v>48</v>
      </c>
      <c r="CA90">
        <v>3</v>
      </c>
      <c r="CB90">
        <v>1</v>
      </c>
      <c r="CC90">
        <v>2</v>
      </c>
      <c r="CD90">
        <v>1</v>
      </c>
      <c r="CE90">
        <v>1</v>
      </c>
      <c r="CF90">
        <v>1</v>
      </c>
      <c r="CG90">
        <v>1</v>
      </c>
      <c r="CH90">
        <v>1</v>
      </c>
      <c r="CI90">
        <v>2</v>
      </c>
      <c r="CJ90">
        <v>1</v>
      </c>
      <c r="CK90">
        <v>1</v>
      </c>
      <c r="CL90">
        <v>4</v>
      </c>
      <c r="CM90">
        <v>1</v>
      </c>
      <c r="CN90">
        <v>3</v>
      </c>
      <c r="CO90">
        <v>1</v>
      </c>
      <c r="CP90">
        <v>2</v>
      </c>
      <c r="CQ90">
        <v>4</v>
      </c>
      <c r="CR90">
        <v>1</v>
      </c>
      <c r="CS90">
        <v>4</v>
      </c>
      <c r="CT90">
        <v>1</v>
      </c>
      <c r="CU90">
        <v>0</v>
      </c>
      <c r="CV90">
        <v>0</v>
      </c>
      <c r="CW90">
        <v>0</v>
      </c>
      <c r="CX90">
        <v>45</v>
      </c>
      <c r="CY90">
        <v>3</v>
      </c>
      <c r="CZ90">
        <v>1</v>
      </c>
      <c r="DA90">
        <v>2</v>
      </c>
      <c r="DB90">
        <v>1</v>
      </c>
      <c r="DC90">
        <v>1</v>
      </c>
      <c r="DD90">
        <v>1</v>
      </c>
      <c r="DE90">
        <v>1</v>
      </c>
      <c r="DF90">
        <v>1</v>
      </c>
      <c r="DG90">
        <v>3</v>
      </c>
      <c r="DH90">
        <v>1</v>
      </c>
      <c r="DI90">
        <v>1</v>
      </c>
      <c r="DJ90">
        <v>3</v>
      </c>
      <c r="DK90">
        <v>1</v>
      </c>
      <c r="DL90">
        <v>2</v>
      </c>
      <c r="DM90">
        <v>1</v>
      </c>
      <c r="DN90">
        <v>4</v>
      </c>
      <c r="DO90">
        <v>4</v>
      </c>
      <c r="DP90">
        <v>1</v>
      </c>
      <c r="DQ90">
        <v>4</v>
      </c>
      <c r="DR90">
        <v>1</v>
      </c>
      <c r="DS90">
        <v>0</v>
      </c>
      <c r="DT90">
        <v>0</v>
      </c>
      <c r="DU90">
        <v>0</v>
      </c>
      <c r="DV90">
        <v>50</v>
      </c>
      <c r="DW90">
        <v>3</v>
      </c>
      <c r="DX90">
        <v>1</v>
      </c>
      <c r="DY90">
        <v>2</v>
      </c>
      <c r="DZ90">
        <v>1</v>
      </c>
      <c r="EA90">
        <v>1</v>
      </c>
      <c r="EB90">
        <v>1</v>
      </c>
      <c r="EC90">
        <v>1</v>
      </c>
      <c r="ED90">
        <v>1</v>
      </c>
      <c r="EE90">
        <v>3</v>
      </c>
      <c r="EF90">
        <v>1</v>
      </c>
      <c r="EG90">
        <v>1</v>
      </c>
      <c r="EH90">
        <v>3</v>
      </c>
      <c r="EI90">
        <v>1</v>
      </c>
      <c r="EJ90">
        <v>3</v>
      </c>
      <c r="EK90">
        <v>1</v>
      </c>
      <c r="EL90">
        <v>2</v>
      </c>
      <c r="EM90">
        <v>4</v>
      </c>
      <c r="EN90">
        <v>1</v>
      </c>
      <c r="EO90">
        <v>4</v>
      </c>
      <c r="EP90">
        <v>1</v>
      </c>
      <c r="EQ90">
        <v>0</v>
      </c>
      <c r="ER90">
        <v>0</v>
      </c>
      <c r="ES90">
        <v>0</v>
      </c>
      <c r="ET90">
        <v>52</v>
      </c>
      <c r="EU90">
        <v>3</v>
      </c>
      <c r="EV90">
        <v>1</v>
      </c>
      <c r="EW90">
        <v>2</v>
      </c>
      <c r="EX90">
        <v>3</v>
      </c>
      <c r="EY90">
        <v>4</v>
      </c>
      <c r="EZ90">
        <v>5</v>
      </c>
      <c r="FA90">
        <v>4</v>
      </c>
      <c r="FB90">
        <v>5</v>
      </c>
      <c r="FC90">
        <v>4</v>
      </c>
      <c r="FD90">
        <v>3</v>
      </c>
      <c r="FE90">
        <v>4</v>
      </c>
      <c r="FF90">
        <v>3</v>
      </c>
      <c r="FG90">
        <v>3</v>
      </c>
      <c r="FH90">
        <v>2</v>
      </c>
      <c r="FI90">
        <v>1</v>
      </c>
      <c r="FJ90">
        <v>1</v>
      </c>
      <c r="FK90">
        <v>5</v>
      </c>
      <c r="FL90">
        <v>5</v>
      </c>
      <c r="FM90">
        <v>1</v>
      </c>
      <c r="FN90">
        <v>2</v>
      </c>
      <c r="FO90">
        <v>2</v>
      </c>
      <c r="FP90">
        <v>2</v>
      </c>
      <c r="FQ90">
        <v>2</v>
      </c>
      <c r="FR90">
        <v>1</v>
      </c>
      <c r="FS90">
        <v>4</v>
      </c>
      <c r="FT90">
        <v>3</v>
      </c>
      <c r="FU90">
        <v>3</v>
      </c>
      <c r="FV90">
        <v>5</v>
      </c>
      <c r="FW90">
        <v>5</v>
      </c>
      <c r="FX90">
        <v>1</v>
      </c>
      <c r="FY90">
        <v>2</v>
      </c>
      <c r="FZ90">
        <v>2</v>
      </c>
      <c r="GA90">
        <v>4</v>
      </c>
      <c r="GB90">
        <v>3</v>
      </c>
      <c r="GC90">
        <v>1</v>
      </c>
      <c r="GD90">
        <v>2</v>
      </c>
      <c r="GE90">
        <v>4</v>
      </c>
      <c r="GF90">
        <v>0</v>
      </c>
      <c r="GG90">
        <v>19</v>
      </c>
      <c r="GH90" t="s">
        <v>197</v>
      </c>
      <c r="GI90">
        <v>0</v>
      </c>
      <c r="GJ90" s="2">
        <v>0.29166666666666669</v>
      </c>
      <c r="GK90">
        <v>76</v>
      </c>
      <c r="GL90">
        <v>85</v>
      </c>
      <c r="GM90">
        <f>VLOOKUP(A90,Saliva_Sample_Encoding!A:AD, 17)</f>
        <v>220.76036154439541</v>
      </c>
      <c r="GN90">
        <f>VLOOKUP(A90,Saliva_Sample_Encoding!A:AD, 18)</f>
        <v>1.75</v>
      </c>
      <c r="GO90">
        <f>VLOOKUP(A90,Saliva_Sample_Encoding!A:AD, 19)</f>
        <v>147.86291194776837</v>
      </c>
      <c r="GP90">
        <f>VLOOKUP(A90,Saliva_Sample_Encoding!A:AD, 20)</f>
        <v>1.41</v>
      </c>
      <c r="GQ90">
        <f>VLOOKUP(A90,Saliva_Sample_Encoding!A:AD, 21)</f>
        <v>29.469181751827957</v>
      </c>
      <c r="GR90">
        <f>VLOOKUP(A90,Saliva_Sample_Encoding!A:AD, 22)</f>
        <v>11.25</v>
      </c>
      <c r="GS90">
        <f>VLOOKUP(A90,Saliva_Sample_Encoding!A:AD, 23)</f>
        <v>175.78108413371066</v>
      </c>
      <c r="GT90">
        <f>VLOOKUP(A90,Saliva_Sample_Encoding!A:AD, 24)</f>
        <v>0.9</v>
      </c>
      <c r="GU90">
        <f>VLOOKUP(A90,Saliva_Sample_Encoding!A:AD, 25)</f>
        <v>75.482465539769848</v>
      </c>
      <c r="GV90">
        <f>VLOOKUP(A90,Saliva_Sample_Encoding!A:AD, 26)</f>
        <v>0.89</v>
      </c>
      <c r="GW90">
        <f>VLOOKUP(A90,Saliva_Sample_Encoding!A:AD, 27)</f>
        <v>47.047290165199023</v>
      </c>
      <c r="GX90">
        <f>VLOOKUP(A90,Saliva_Sample_Encoding!A:AD, 28)</f>
        <v>0.84</v>
      </c>
      <c r="GY90">
        <f>VLOOKUP(A90,Saliva_Sample_Encoding!A:AD, 29)</f>
        <v>215.59032965810982</v>
      </c>
      <c r="GZ90">
        <f>VLOOKUP(A90,Saliva_Sample_Encoding!A:AD, 30)</f>
        <v>1.03</v>
      </c>
    </row>
    <row r="91" spans="1:208" x14ac:dyDescent="0.2">
      <c r="A91">
        <v>199</v>
      </c>
      <c r="B91" s="1">
        <v>44022</v>
      </c>
      <c r="C91" t="s">
        <v>198</v>
      </c>
      <c r="D91" t="s">
        <v>199</v>
      </c>
      <c r="E91" t="s">
        <v>201</v>
      </c>
      <c r="F91" t="s">
        <v>207</v>
      </c>
      <c r="G91">
        <v>4</v>
      </c>
      <c r="H91">
        <v>2</v>
      </c>
      <c r="I91">
        <v>1</v>
      </c>
      <c r="J91">
        <v>1</v>
      </c>
      <c r="K91">
        <v>1</v>
      </c>
      <c r="L91">
        <v>1</v>
      </c>
      <c r="M91">
        <v>1</v>
      </c>
      <c r="N91">
        <v>1</v>
      </c>
      <c r="O91">
        <v>3</v>
      </c>
      <c r="P91">
        <v>1</v>
      </c>
      <c r="Q91">
        <v>1</v>
      </c>
      <c r="R91">
        <v>3</v>
      </c>
      <c r="S91">
        <v>1</v>
      </c>
      <c r="T91">
        <v>2</v>
      </c>
      <c r="U91">
        <v>2</v>
      </c>
      <c r="V91">
        <v>1</v>
      </c>
      <c r="W91">
        <v>4</v>
      </c>
      <c r="X91">
        <v>1</v>
      </c>
      <c r="Y91">
        <v>4</v>
      </c>
      <c r="Z91">
        <v>1</v>
      </c>
      <c r="AA91">
        <v>31</v>
      </c>
      <c r="AB91">
        <v>14</v>
      </c>
      <c r="AC91">
        <v>10</v>
      </c>
      <c r="AD91">
        <v>61</v>
      </c>
      <c r="AE91">
        <v>4</v>
      </c>
      <c r="AF91">
        <v>3</v>
      </c>
      <c r="AG91">
        <v>2</v>
      </c>
      <c r="AH91">
        <v>1</v>
      </c>
      <c r="AI91">
        <v>3</v>
      </c>
      <c r="AJ91">
        <v>1</v>
      </c>
      <c r="AK91">
        <v>1</v>
      </c>
      <c r="AL91">
        <v>1</v>
      </c>
      <c r="AM91">
        <v>3</v>
      </c>
      <c r="AN91">
        <v>1</v>
      </c>
      <c r="AO91">
        <v>1</v>
      </c>
      <c r="AP91">
        <v>3</v>
      </c>
      <c r="AQ91">
        <v>1</v>
      </c>
      <c r="AR91">
        <v>1</v>
      </c>
      <c r="AS91">
        <v>2</v>
      </c>
      <c r="AT91">
        <v>1</v>
      </c>
      <c r="AU91">
        <v>4</v>
      </c>
      <c r="AV91">
        <v>1</v>
      </c>
      <c r="AW91">
        <v>5</v>
      </c>
      <c r="AX91">
        <v>1</v>
      </c>
      <c r="AY91">
        <v>14</v>
      </c>
      <c r="AZ91">
        <v>10</v>
      </c>
      <c r="BA91">
        <v>11</v>
      </c>
      <c r="BB91">
        <v>64</v>
      </c>
      <c r="BC91">
        <v>4</v>
      </c>
      <c r="BD91">
        <v>3</v>
      </c>
      <c r="BE91">
        <v>1</v>
      </c>
      <c r="BF91">
        <v>1</v>
      </c>
      <c r="BG91">
        <v>2</v>
      </c>
      <c r="BH91">
        <v>1</v>
      </c>
      <c r="BI91">
        <v>1</v>
      </c>
      <c r="BJ91">
        <v>1</v>
      </c>
      <c r="BK91">
        <v>3</v>
      </c>
      <c r="BL91">
        <v>1</v>
      </c>
      <c r="BM91">
        <v>1</v>
      </c>
      <c r="BN91">
        <v>3</v>
      </c>
      <c r="BO91">
        <v>1</v>
      </c>
      <c r="BP91">
        <v>1</v>
      </c>
      <c r="BQ91">
        <v>1</v>
      </c>
      <c r="BR91">
        <v>1</v>
      </c>
      <c r="BS91">
        <v>4</v>
      </c>
      <c r="BT91">
        <v>2</v>
      </c>
      <c r="BU91">
        <v>3</v>
      </c>
      <c r="BV91">
        <v>1</v>
      </c>
      <c r="BW91">
        <v>10</v>
      </c>
      <c r="BX91">
        <v>10</v>
      </c>
      <c r="BY91">
        <v>7</v>
      </c>
      <c r="BZ91">
        <v>64</v>
      </c>
      <c r="CA91">
        <v>4</v>
      </c>
      <c r="CB91">
        <v>3</v>
      </c>
      <c r="CC91">
        <v>1</v>
      </c>
      <c r="CD91">
        <v>1</v>
      </c>
      <c r="CE91">
        <v>2</v>
      </c>
      <c r="CF91">
        <v>2</v>
      </c>
      <c r="CG91">
        <v>1</v>
      </c>
      <c r="CH91">
        <v>1</v>
      </c>
      <c r="CI91">
        <v>4</v>
      </c>
      <c r="CJ91">
        <v>1</v>
      </c>
      <c r="CK91">
        <v>1</v>
      </c>
      <c r="CL91">
        <v>4</v>
      </c>
      <c r="CM91">
        <v>1</v>
      </c>
      <c r="CN91">
        <v>1</v>
      </c>
      <c r="CO91">
        <v>1</v>
      </c>
      <c r="CP91">
        <v>1</v>
      </c>
      <c r="CQ91">
        <v>3</v>
      </c>
      <c r="CR91">
        <v>2</v>
      </c>
      <c r="CS91">
        <v>3</v>
      </c>
      <c r="CT91">
        <v>1</v>
      </c>
      <c r="CU91">
        <v>18</v>
      </c>
      <c r="CV91">
        <v>17</v>
      </c>
      <c r="CW91">
        <v>12</v>
      </c>
      <c r="CX91">
        <v>65</v>
      </c>
      <c r="CY91">
        <v>3</v>
      </c>
      <c r="CZ91">
        <v>3</v>
      </c>
      <c r="DA91">
        <v>1</v>
      </c>
      <c r="DB91">
        <v>1</v>
      </c>
      <c r="DC91">
        <v>1</v>
      </c>
      <c r="DD91">
        <v>1</v>
      </c>
      <c r="DE91">
        <v>1</v>
      </c>
      <c r="DF91">
        <v>1</v>
      </c>
      <c r="DG91">
        <v>3</v>
      </c>
      <c r="DH91">
        <v>1</v>
      </c>
      <c r="DI91">
        <v>1</v>
      </c>
      <c r="DJ91">
        <v>3</v>
      </c>
      <c r="DK91">
        <v>1</v>
      </c>
      <c r="DL91">
        <v>1</v>
      </c>
      <c r="DM91">
        <v>1</v>
      </c>
      <c r="DN91">
        <v>1</v>
      </c>
      <c r="DO91">
        <v>3</v>
      </c>
      <c r="DP91">
        <v>2</v>
      </c>
      <c r="DQ91">
        <v>3</v>
      </c>
      <c r="DR91">
        <v>1</v>
      </c>
      <c r="DS91">
        <v>12</v>
      </c>
      <c r="DT91">
        <v>10</v>
      </c>
      <c r="DU91">
        <v>7</v>
      </c>
      <c r="DV91">
        <v>67</v>
      </c>
      <c r="DW91">
        <v>3</v>
      </c>
      <c r="DX91">
        <v>3</v>
      </c>
      <c r="DY91">
        <v>1</v>
      </c>
      <c r="DZ91">
        <v>1</v>
      </c>
      <c r="EA91">
        <v>1</v>
      </c>
      <c r="EB91">
        <v>1</v>
      </c>
      <c r="EC91">
        <v>1</v>
      </c>
      <c r="ED91">
        <v>1</v>
      </c>
      <c r="EE91">
        <v>3</v>
      </c>
      <c r="EF91">
        <v>1</v>
      </c>
      <c r="EG91">
        <v>1</v>
      </c>
      <c r="EH91">
        <v>3</v>
      </c>
      <c r="EI91">
        <v>1</v>
      </c>
      <c r="EJ91">
        <v>1</v>
      </c>
      <c r="EK91">
        <v>1</v>
      </c>
      <c r="EL91">
        <v>1</v>
      </c>
      <c r="EM91">
        <v>3</v>
      </c>
      <c r="EN91">
        <v>2</v>
      </c>
      <c r="EO91">
        <v>4</v>
      </c>
      <c r="EP91">
        <v>1</v>
      </c>
      <c r="EQ91">
        <v>10</v>
      </c>
      <c r="ER91">
        <v>6</v>
      </c>
      <c r="ES91">
        <v>5</v>
      </c>
      <c r="ET91">
        <v>70</v>
      </c>
      <c r="EU91">
        <v>3</v>
      </c>
      <c r="EV91">
        <v>1</v>
      </c>
      <c r="EW91">
        <v>2</v>
      </c>
      <c r="EX91">
        <v>3</v>
      </c>
      <c r="EY91">
        <v>4</v>
      </c>
      <c r="EZ91">
        <v>5</v>
      </c>
      <c r="FA91">
        <v>4</v>
      </c>
      <c r="FB91">
        <v>4</v>
      </c>
      <c r="FC91">
        <v>4</v>
      </c>
      <c r="FD91">
        <v>3</v>
      </c>
      <c r="FE91">
        <v>5</v>
      </c>
      <c r="FF91">
        <v>3</v>
      </c>
      <c r="FG91">
        <v>3</v>
      </c>
      <c r="FH91">
        <v>2</v>
      </c>
      <c r="FI91">
        <v>2</v>
      </c>
      <c r="FJ91">
        <v>1</v>
      </c>
      <c r="FK91">
        <v>5</v>
      </c>
      <c r="FL91">
        <v>4</v>
      </c>
      <c r="FM91">
        <v>1</v>
      </c>
      <c r="FN91">
        <v>2</v>
      </c>
      <c r="FO91">
        <v>5</v>
      </c>
      <c r="FP91">
        <v>2</v>
      </c>
      <c r="FQ91">
        <v>2</v>
      </c>
      <c r="FR91">
        <v>1</v>
      </c>
      <c r="FS91">
        <v>4</v>
      </c>
      <c r="FT91">
        <v>1</v>
      </c>
      <c r="FU91">
        <v>4</v>
      </c>
      <c r="FV91">
        <v>5</v>
      </c>
      <c r="FW91">
        <v>1</v>
      </c>
      <c r="FX91">
        <v>1</v>
      </c>
      <c r="FY91">
        <v>3</v>
      </c>
      <c r="FZ91">
        <v>5</v>
      </c>
      <c r="GA91">
        <v>5</v>
      </c>
      <c r="GB91">
        <v>5</v>
      </c>
      <c r="GD91">
        <v>2</v>
      </c>
      <c r="GE91">
        <v>5</v>
      </c>
      <c r="GF91">
        <v>1</v>
      </c>
      <c r="GG91">
        <v>25</v>
      </c>
      <c r="GH91" t="s">
        <v>197</v>
      </c>
      <c r="GI91">
        <v>0</v>
      </c>
      <c r="GJ91" s="2">
        <v>0.45833333333333331</v>
      </c>
      <c r="GK91">
        <v>94</v>
      </c>
      <c r="GL91">
        <v>92</v>
      </c>
      <c r="GM91">
        <f>VLOOKUP(A91,Saliva_Sample_Encoding!A:AD, 17)</f>
        <v>46.530286976570459</v>
      </c>
      <c r="GN91">
        <f>VLOOKUP(A91,Saliva_Sample_Encoding!A:AD, 18)</f>
        <v>8.02</v>
      </c>
      <c r="GO91">
        <f>VLOOKUP(A91,Saliva_Sample_Encoding!A:AD, 19)</f>
        <v>89.475522947110662</v>
      </c>
      <c r="GP91">
        <f>VLOOKUP(A91,Saliva_Sample_Encoding!A:AD, 20)</f>
        <v>9.6300000000000008</v>
      </c>
      <c r="GQ91">
        <f>VLOOKUP(A91,Saliva_Sample_Encoding!A:AD, 21)</f>
        <v>61.006376258170157</v>
      </c>
      <c r="GR91">
        <f>VLOOKUP(A91,Saliva_Sample_Encoding!A:AD, 22)</f>
        <v>7.68</v>
      </c>
      <c r="GS91">
        <f>VLOOKUP(A91,Saliva_Sample_Encoding!A:AD, 23)</f>
        <v>60.007536347762844</v>
      </c>
      <c r="GT91">
        <f>VLOOKUP(A91,Saliva_Sample_Encoding!A:AD, 24)</f>
        <v>7.45</v>
      </c>
      <c r="GU91">
        <f>VLOOKUP(A91,Saliva_Sample_Encoding!A:AD, 25)</f>
        <v>48.081296542456144</v>
      </c>
      <c r="GV91">
        <f>VLOOKUP(A91,Saliva_Sample_Encoding!A:AD, 26)</f>
        <v>5.4</v>
      </c>
      <c r="GW91">
        <f>VLOOKUP(A91,Saliva_Sample_Encoding!A:AD, 27)</f>
        <v>53.768331617370315</v>
      </c>
      <c r="GX91">
        <f>VLOOKUP(A91,Saliva_Sample_Encoding!A:AD, 28)</f>
        <v>2.91</v>
      </c>
      <c r="GY91">
        <f>VLOOKUP(A91,Saliva_Sample_Encoding!A:AD, 29)</f>
        <v>47.564293353827573</v>
      </c>
      <c r="GZ91">
        <f>VLOOKUP(A91,Saliva_Sample_Encoding!A:AD, 30)</f>
        <v>2.31</v>
      </c>
    </row>
    <row r="92" spans="1:208" x14ac:dyDescent="0.2">
      <c r="A92">
        <v>200</v>
      </c>
      <c r="B92" s="1">
        <v>44023</v>
      </c>
      <c r="C92" t="s">
        <v>198</v>
      </c>
      <c r="D92" t="s">
        <v>199</v>
      </c>
      <c r="E92" t="s">
        <v>201</v>
      </c>
      <c r="F92" t="s">
        <v>200</v>
      </c>
      <c r="G92">
        <v>3</v>
      </c>
      <c r="H92">
        <v>1</v>
      </c>
      <c r="I92">
        <v>2</v>
      </c>
      <c r="J92">
        <v>1</v>
      </c>
      <c r="K92">
        <v>2</v>
      </c>
      <c r="L92">
        <v>1</v>
      </c>
      <c r="M92">
        <v>1</v>
      </c>
      <c r="N92">
        <v>1</v>
      </c>
      <c r="O92">
        <v>1</v>
      </c>
      <c r="P92">
        <v>2</v>
      </c>
      <c r="Q92">
        <v>2</v>
      </c>
      <c r="R92">
        <v>2</v>
      </c>
      <c r="S92">
        <v>1</v>
      </c>
      <c r="T92">
        <v>3</v>
      </c>
      <c r="U92">
        <v>2</v>
      </c>
      <c r="V92">
        <v>3</v>
      </c>
      <c r="W92">
        <v>4</v>
      </c>
      <c r="X92">
        <v>2</v>
      </c>
      <c r="Y92">
        <v>3</v>
      </c>
      <c r="Z92">
        <v>1</v>
      </c>
      <c r="AA92">
        <v>22</v>
      </c>
      <c r="AB92">
        <v>11</v>
      </c>
      <c r="AC92">
        <v>7</v>
      </c>
      <c r="AD92">
        <v>58</v>
      </c>
      <c r="AE92">
        <v>3</v>
      </c>
      <c r="AF92">
        <v>1</v>
      </c>
      <c r="AG92">
        <v>1</v>
      </c>
      <c r="AH92">
        <v>1</v>
      </c>
      <c r="AI92">
        <v>2</v>
      </c>
      <c r="AJ92">
        <v>1</v>
      </c>
      <c r="AK92">
        <v>2</v>
      </c>
      <c r="AL92">
        <v>1</v>
      </c>
      <c r="AM92">
        <v>2</v>
      </c>
      <c r="AN92">
        <v>1</v>
      </c>
      <c r="AO92">
        <v>3</v>
      </c>
      <c r="AP92">
        <v>4</v>
      </c>
      <c r="AQ92">
        <v>1</v>
      </c>
      <c r="AR92">
        <v>2</v>
      </c>
      <c r="AS92">
        <v>3</v>
      </c>
      <c r="AT92">
        <v>2</v>
      </c>
      <c r="AU92">
        <v>4</v>
      </c>
      <c r="AV92">
        <v>2</v>
      </c>
      <c r="AW92">
        <v>4</v>
      </c>
      <c r="AX92">
        <v>1</v>
      </c>
      <c r="AY92">
        <v>7</v>
      </c>
      <c r="AZ92">
        <v>7</v>
      </c>
      <c r="BA92">
        <v>33</v>
      </c>
      <c r="BB92">
        <v>33</v>
      </c>
      <c r="BC92">
        <v>3</v>
      </c>
      <c r="BD92">
        <v>1</v>
      </c>
      <c r="BE92">
        <v>3</v>
      </c>
      <c r="BF92">
        <v>1</v>
      </c>
      <c r="BG92">
        <v>2</v>
      </c>
      <c r="BH92">
        <v>1</v>
      </c>
      <c r="BI92">
        <v>1</v>
      </c>
      <c r="BJ92">
        <v>1</v>
      </c>
      <c r="BK92">
        <v>3</v>
      </c>
      <c r="BL92">
        <v>1</v>
      </c>
      <c r="BM92">
        <v>2</v>
      </c>
      <c r="BN92">
        <v>4</v>
      </c>
      <c r="BO92">
        <v>2</v>
      </c>
      <c r="BP92">
        <v>3</v>
      </c>
      <c r="BQ92">
        <v>2</v>
      </c>
      <c r="BR92">
        <v>3</v>
      </c>
      <c r="BS92">
        <v>4</v>
      </c>
      <c r="BT92">
        <v>2</v>
      </c>
      <c r="BU92">
        <v>3</v>
      </c>
      <c r="BV92">
        <v>1</v>
      </c>
      <c r="CA92">
        <v>3</v>
      </c>
      <c r="CB92">
        <v>1</v>
      </c>
      <c r="CC92">
        <v>1</v>
      </c>
      <c r="CD92">
        <v>1</v>
      </c>
      <c r="CE92">
        <v>2</v>
      </c>
      <c r="CF92">
        <v>1</v>
      </c>
      <c r="CG92">
        <v>1</v>
      </c>
      <c r="CH92">
        <v>1</v>
      </c>
      <c r="CI92">
        <v>2</v>
      </c>
      <c r="CJ92">
        <v>1</v>
      </c>
      <c r="CK92">
        <v>2</v>
      </c>
      <c r="CL92">
        <v>4</v>
      </c>
      <c r="CM92">
        <v>1</v>
      </c>
      <c r="CN92">
        <v>3</v>
      </c>
      <c r="CO92">
        <v>2</v>
      </c>
      <c r="CP92">
        <v>3</v>
      </c>
      <c r="CQ92">
        <v>4</v>
      </c>
      <c r="CR92">
        <v>2</v>
      </c>
      <c r="CS92">
        <v>5</v>
      </c>
      <c r="CT92">
        <v>1</v>
      </c>
      <c r="CU92">
        <v>12</v>
      </c>
      <c r="CV92">
        <v>12</v>
      </c>
      <c r="CW92">
        <v>14</v>
      </c>
      <c r="CX92">
        <v>40</v>
      </c>
      <c r="CY92">
        <v>2</v>
      </c>
      <c r="CZ92">
        <v>1</v>
      </c>
      <c r="DA92">
        <v>3</v>
      </c>
      <c r="DB92">
        <v>1</v>
      </c>
      <c r="DC92">
        <v>2</v>
      </c>
      <c r="DD92">
        <v>1</v>
      </c>
      <c r="DE92">
        <v>1</v>
      </c>
      <c r="DF92">
        <v>1</v>
      </c>
      <c r="DG92">
        <v>3</v>
      </c>
      <c r="DH92">
        <v>1</v>
      </c>
      <c r="DI92">
        <v>2</v>
      </c>
      <c r="DJ92">
        <v>5</v>
      </c>
      <c r="DK92">
        <v>1</v>
      </c>
      <c r="DL92">
        <v>4</v>
      </c>
      <c r="DM92">
        <v>1</v>
      </c>
      <c r="DN92">
        <v>4</v>
      </c>
      <c r="DO92">
        <v>3</v>
      </c>
      <c r="DP92">
        <v>1</v>
      </c>
      <c r="DQ92">
        <v>5</v>
      </c>
      <c r="DR92">
        <v>1</v>
      </c>
      <c r="DS92">
        <v>7</v>
      </c>
      <c r="DT92">
        <v>7</v>
      </c>
      <c r="DU92">
        <v>10</v>
      </c>
      <c r="DV92">
        <v>50</v>
      </c>
      <c r="DW92">
        <v>3</v>
      </c>
      <c r="DX92">
        <v>1</v>
      </c>
      <c r="DY92">
        <v>3</v>
      </c>
      <c r="DZ92">
        <v>1</v>
      </c>
      <c r="EA92">
        <v>1</v>
      </c>
      <c r="EB92">
        <v>1</v>
      </c>
      <c r="EC92">
        <v>1</v>
      </c>
      <c r="ED92">
        <v>1</v>
      </c>
      <c r="EE92">
        <v>3</v>
      </c>
      <c r="EF92">
        <v>2</v>
      </c>
      <c r="EG92">
        <v>2</v>
      </c>
      <c r="EH92">
        <v>5</v>
      </c>
      <c r="EI92">
        <v>1</v>
      </c>
      <c r="EJ92">
        <v>3</v>
      </c>
      <c r="EK92">
        <v>1</v>
      </c>
      <c r="EL92">
        <v>3</v>
      </c>
      <c r="EM92">
        <v>4</v>
      </c>
      <c r="EN92">
        <v>1</v>
      </c>
      <c r="EO92">
        <v>4</v>
      </c>
      <c r="EP92">
        <v>1</v>
      </c>
      <c r="EQ92">
        <v>7</v>
      </c>
      <c r="ER92">
        <v>7</v>
      </c>
      <c r="ES92">
        <v>10</v>
      </c>
      <c r="ET92">
        <v>55</v>
      </c>
      <c r="EU92">
        <v>3</v>
      </c>
      <c r="EV92">
        <v>1</v>
      </c>
      <c r="EW92">
        <v>2</v>
      </c>
      <c r="EX92">
        <v>3</v>
      </c>
      <c r="EY92">
        <v>4</v>
      </c>
      <c r="EZ92">
        <v>5</v>
      </c>
      <c r="FA92">
        <v>4</v>
      </c>
      <c r="FB92">
        <v>5</v>
      </c>
      <c r="FC92">
        <v>4</v>
      </c>
      <c r="FD92">
        <v>3</v>
      </c>
      <c r="FE92">
        <v>4</v>
      </c>
      <c r="FF92">
        <v>3</v>
      </c>
      <c r="FG92">
        <v>3</v>
      </c>
      <c r="FH92">
        <v>2</v>
      </c>
      <c r="FI92">
        <v>1</v>
      </c>
      <c r="FJ92">
        <v>1</v>
      </c>
      <c r="FK92">
        <v>5</v>
      </c>
      <c r="FL92">
        <v>5</v>
      </c>
      <c r="FM92">
        <v>1</v>
      </c>
      <c r="FN92">
        <v>2</v>
      </c>
      <c r="FO92">
        <v>4</v>
      </c>
      <c r="FP92">
        <v>2</v>
      </c>
      <c r="FQ92">
        <v>2</v>
      </c>
      <c r="FR92">
        <v>1</v>
      </c>
      <c r="FS92">
        <v>4</v>
      </c>
      <c r="FT92">
        <v>2</v>
      </c>
      <c r="FU92">
        <v>3</v>
      </c>
      <c r="FV92">
        <v>5</v>
      </c>
      <c r="FW92">
        <v>5</v>
      </c>
      <c r="FX92">
        <v>1</v>
      </c>
      <c r="FY92">
        <v>3</v>
      </c>
      <c r="FZ92">
        <v>4</v>
      </c>
      <c r="GA92">
        <v>5</v>
      </c>
      <c r="GB92">
        <v>5</v>
      </c>
      <c r="GC92">
        <v>1</v>
      </c>
      <c r="GD92">
        <v>5</v>
      </c>
      <c r="GE92">
        <v>4</v>
      </c>
      <c r="GF92">
        <v>1</v>
      </c>
      <c r="GG92">
        <v>26</v>
      </c>
      <c r="GH92" t="s">
        <v>197</v>
      </c>
      <c r="GI92">
        <v>0</v>
      </c>
      <c r="GJ92" s="2">
        <v>0.41666666666666669</v>
      </c>
      <c r="GK92">
        <v>112</v>
      </c>
      <c r="GL92">
        <v>118</v>
      </c>
      <c r="GM92">
        <f>VLOOKUP(A92,Saliva_Sample_Encoding!A:AD, 17)</f>
        <v>71.346440030741377</v>
      </c>
      <c r="GN92">
        <f>VLOOKUP(A92,Saliva_Sample_Encoding!A:AD, 18)</f>
        <v>11.47</v>
      </c>
      <c r="GO92">
        <f>VLOOKUP(A92,Saliva_Sample_Encoding!A:AD, 19)</f>
        <v>25.850159431428033</v>
      </c>
      <c r="GP92">
        <f>VLOOKUP(A92,Saliva_Sample_Encoding!A:AD, 20)</f>
        <v>14.09</v>
      </c>
      <c r="GQ92">
        <f>VLOOKUP(A92,Saliva_Sample_Encoding!A:AD, 21)</f>
        <v>181.585122397253</v>
      </c>
      <c r="GR92">
        <f>VLOOKUP(A92,Saliva_Sample_Encoding!A:AD, 22)</f>
        <v>0.94</v>
      </c>
      <c r="GS92">
        <f>VLOOKUP(A92,Saliva_Sample_Encoding!A:AD, 23)</f>
        <v>35.156216826742124</v>
      </c>
      <c r="GT92">
        <f>VLOOKUP(A92,Saliva_Sample_Encoding!A:AD, 24)</f>
        <v>10.75</v>
      </c>
      <c r="GU92">
        <f>VLOOKUP(A92,Saliva_Sample_Encoding!A:AD, 25)</f>
        <v>21.19713073377099</v>
      </c>
      <c r="GV92">
        <f>VLOOKUP(A92,Saliva_Sample_Encoding!A:AD, 26)</f>
        <v>8.4499999999999993</v>
      </c>
      <c r="GW92">
        <f>VLOOKUP(A92,Saliva_Sample_Encoding!A:AD, 27)</f>
        <v>18.752355108675889</v>
      </c>
      <c r="GX92">
        <f>VLOOKUP(A92,Saliva_Sample_Encoding!A:AD, 28)</f>
        <v>5.51</v>
      </c>
      <c r="GY92">
        <f>VLOOKUP(A92,Saliva_Sample_Encoding!A:AD, 29)</f>
        <v>12.322976214272725</v>
      </c>
      <c r="GZ92">
        <f>VLOOKUP(A92,Saliva_Sample_Encoding!A:AD, 30)</f>
        <v>4.3899999999999997</v>
      </c>
    </row>
    <row r="93" spans="1:208" x14ac:dyDescent="0.2">
      <c r="A93">
        <v>201</v>
      </c>
      <c r="B93" s="1">
        <v>44023</v>
      </c>
      <c r="C93" t="s">
        <v>198</v>
      </c>
      <c r="D93" t="s">
        <v>199</v>
      </c>
      <c r="E93" t="s">
        <v>195</v>
      </c>
      <c r="F93" t="s">
        <v>207</v>
      </c>
      <c r="G93">
        <v>4</v>
      </c>
      <c r="H93">
        <v>1</v>
      </c>
      <c r="I93">
        <v>3</v>
      </c>
      <c r="J93">
        <v>1</v>
      </c>
      <c r="K93">
        <v>1</v>
      </c>
      <c r="L93">
        <v>1</v>
      </c>
      <c r="M93">
        <v>1</v>
      </c>
      <c r="N93">
        <v>1</v>
      </c>
      <c r="O93">
        <v>3</v>
      </c>
      <c r="P93">
        <v>4</v>
      </c>
      <c r="Q93">
        <v>1</v>
      </c>
      <c r="R93">
        <v>3</v>
      </c>
      <c r="S93">
        <v>1</v>
      </c>
      <c r="T93">
        <v>1</v>
      </c>
      <c r="U93">
        <v>2</v>
      </c>
      <c r="V93">
        <v>3</v>
      </c>
      <c r="W93">
        <v>1</v>
      </c>
      <c r="X93">
        <v>1</v>
      </c>
      <c r="Y93">
        <v>1</v>
      </c>
      <c r="Z93">
        <v>1</v>
      </c>
      <c r="AA93">
        <v>18</v>
      </c>
      <c r="AB93">
        <v>5</v>
      </c>
      <c r="AC93">
        <v>0</v>
      </c>
      <c r="AD93">
        <v>30</v>
      </c>
      <c r="AE93">
        <v>3</v>
      </c>
      <c r="AF93">
        <v>1</v>
      </c>
      <c r="AG93">
        <v>1</v>
      </c>
      <c r="AH93">
        <v>1</v>
      </c>
      <c r="AI93">
        <v>3</v>
      </c>
      <c r="AJ93">
        <v>1</v>
      </c>
      <c r="AK93">
        <v>1</v>
      </c>
      <c r="AL93">
        <v>1</v>
      </c>
      <c r="AM93">
        <v>2</v>
      </c>
      <c r="AN93">
        <v>4</v>
      </c>
      <c r="AO93">
        <v>1</v>
      </c>
      <c r="AP93">
        <v>2</v>
      </c>
      <c r="AQ93">
        <v>2</v>
      </c>
      <c r="AR93">
        <v>1</v>
      </c>
      <c r="AS93">
        <v>1</v>
      </c>
      <c r="AT93">
        <v>3</v>
      </c>
      <c r="AU93">
        <v>3</v>
      </c>
      <c r="AV93">
        <v>2</v>
      </c>
      <c r="AW93">
        <v>1</v>
      </c>
      <c r="AX93">
        <v>1</v>
      </c>
      <c r="AY93">
        <v>25</v>
      </c>
      <c r="AZ93">
        <v>18</v>
      </c>
      <c r="BA93">
        <v>32</v>
      </c>
      <c r="BB93">
        <v>25</v>
      </c>
      <c r="BC93">
        <v>3</v>
      </c>
      <c r="BD93">
        <v>1</v>
      </c>
      <c r="BE93">
        <v>1</v>
      </c>
      <c r="BF93">
        <v>1</v>
      </c>
      <c r="BG93">
        <v>3</v>
      </c>
      <c r="BH93">
        <v>1</v>
      </c>
      <c r="BI93">
        <v>1</v>
      </c>
      <c r="BJ93">
        <v>1</v>
      </c>
      <c r="BK93">
        <v>2</v>
      </c>
      <c r="BL93">
        <v>4</v>
      </c>
      <c r="BM93">
        <v>1</v>
      </c>
      <c r="BN93">
        <v>2</v>
      </c>
      <c r="BO93">
        <v>2</v>
      </c>
      <c r="BP93">
        <v>1</v>
      </c>
      <c r="BQ93">
        <v>1</v>
      </c>
      <c r="BR93">
        <v>3</v>
      </c>
      <c r="BS93">
        <v>3</v>
      </c>
      <c r="BT93">
        <v>2</v>
      </c>
      <c r="BU93">
        <v>1</v>
      </c>
      <c r="BV93">
        <v>1</v>
      </c>
      <c r="BW93">
        <v>13</v>
      </c>
      <c r="BX93">
        <v>7</v>
      </c>
      <c r="BY93">
        <v>28</v>
      </c>
      <c r="BZ93">
        <v>38</v>
      </c>
      <c r="CA93">
        <v>2</v>
      </c>
      <c r="CB93">
        <v>1</v>
      </c>
      <c r="CC93">
        <v>1</v>
      </c>
      <c r="CD93">
        <v>1</v>
      </c>
      <c r="CE93">
        <v>3</v>
      </c>
      <c r="CF93">
        <v>1</v>
      </c>
      <c r="CG93">
        <v>1</v>
      </c>
      <c r="CH93">
        <v>1</v>
      </c>
      <c r="CI93">
        <v>1</v>
      </c>
      <c r="CJ93">
        <v>4</v>
      </c>
      <c r="CK93">
        <v>1</v>
      </c>
      <c r="CL93">
        <v>1</v>
      </c>
      <c r="CM93">
        <v>1</v>
      </c>
      <c r="CN93">
        <v>1</v>
      </c>
      <c r="CO93">
        <v>1</v>
      </c>
      <c r="CP93">
        <v>2</v>
      </c>
      <c r="CQ93">
        <v>2</v>
      </c>
      <c r="CR93">
        <v>1</v>
      </c>
      <c r="CS93">
        <v>1</v>
      </c>
      <c r="CT93">
        <v>1</v>
      </c>
      <c r="CU93">
        <v>15</v>
      </c>
      <c r="CV93">
        <v>13</v>
      </c>
      <c r="CW93">
        <v>15</v>
      </c>
      <c r="CX93">
        <v>40</v>
      </c>
      <c r="CY93">
        <v>1</v>
      </c>
      <c r="CZ93">
        <v>1</v>
      </c>
      <c r="DA93">
        <v>1</v>
      </c>
      <c r="DB93">
        <v>1</v>
      </c>
      <c r="DC93">
        <v>3</v>
      </c>
      <c r="DD93">
        <v>1</v>
      </c>
      <c r="DE93">
        <v>1</v>
      </c>
      <c r="DF93">
        <v>1</v>
      </c>
      <c r="DG93">
        <v>1</v>
      </c>
      <c r="DH93">
        <v>4</v>
      </c>
      <c r="DI93">
        <v>4</v>
      </c>
      <c r="DJ93">
        <v>1</v>
      </c>
      <c r="DK93">
        <v>1</v>
      </c>
      <c r="DL93">
        <v>1</v>
      </c>
      <c r="DM93">
        <v>1</v>
      </c>
      <c r="DN93">
        <v>2</v>
      </c>
      <c r="DO93">
        <v>1</v>
      </c>
      <c r="DP93">
        <v>1</v>
      </c>
      <c r="DQ93">
        <v>1</v>
      </c>
      <c r="DR93">
        <v>1</v>
      </c>
      <c r="DS93">
        <v>15</v>
      </c>
      <c r="DT93">
        <v>15</v>
      </c>
      <c r="DU93">
        <v>12</v>
      </c>
      <c r="DV93">
        <v>63</v>
      </c>
      <c r="DW93">
        <v>1</v>
      </c>
      <c r="DX93">
        <v>1</v>
      </c>
      <c r="DY93">
        <v>4</v>
      </c>
      <c r="DZ93">
        <v>1</v>
      </c>
      <c r="EA93">
        <v>3</v>
      </c>
      <c r="EB93">
        <v>1</v>
      </c>
      <c r="EC93">
        <v>1</v>
      </c>
      <c r="ED93">
        <v>1</v>
      </c>
      <c r="EE93">
        <v>1</v>
      </c>
      <c r="EF93">
        <v>4</v>
      </c>
      <c r="EG93">
        <v>3</v>
      </c>
      <c r="EH93">
        <v>1</v>
      </c>
      <c r="EI93">
        <v>1</v>
      </c>
      <c r="EJ93">
        <v>1</v>
      </c>
      <c r="EK93">
        <v>1</v>
      </c>
      <c r="EL93">
        <v>3</v>
      </c>
      <c r="EM93">
        <v>1</v>
      </c>
      <c r="EN93">
        <v>1</v>
      </c>
      <c r="EO93">
        <v>1</v>
      </c>
      <c r="EP93">
        <v>1</v>
      </c>
      <c r="EQ93">
        <v>9</v>
      </c>
      <c r="ER93">
        <v>10</v>
      </c>
      <c r="ES93">
        <v>9</v>
      </c>
      <c r="ET93">
        <v>60</v>
      </c>
      <c r="EU93">
        <v>3</v>
      </c>
      <c r="EV93">
        <v>1</v>
      </c>
      <c r="EW93">
        <v>2</v>
      </c>
      <c r="EX93">
        <v>3</v>
      </c>
      <c r="EY93">
        <v>4</v>
      </c>
      <c r="EZ93">
        <v>5</v>
      </c>
      <c r="FA93">
        <v>4</v>
      </c>
      <c r="FB93">
        <v>5</v>
      </c>
      <c r="FC93">
        <v>4</v>
      </c>
      <c r="FD93">
        <v>3</v>
      </c>
      <c r="FE93">
        <v>4</v>
      </c>
      <c r="FF93">
        <v>3</v>
      </c>
      <c r="FG93">
        <v>3</v>
      </c>
      <c r="FH93">
        <v>2</v>
      </c>
      <c r="FI93">
        <v>2</v>
      </c>
      <c r="FJ93">
        <v>5</v>
      </c>
      <c r="FK93">
        <v>5</v>
      </c>
      <c r="FL93">
        <v>5</v>
      </c>
      <c r="FM93">
        <v>1</v>
      </c>
      <c r="FN93">
        <v>2</v>
      </c>
      <c r="FO93">
        <v>5</v>
      </c>
      <c r="FP93">
        <v>2</v>
      </c>
      <c r="FQ93">
        <v>2</v>
      </c>
      <c r="FR93">
        <v>1</v>
      </c>
      <c r="FS93">
        <v>4</v>
      </c>
      <c r="FT93">
        <v>1</v>
      </c>
      <c r="FU93">
        <v>3</v>
      </c>
      <c r="FV93">
        <v>5</v>
      </c>
      <c r="FW93">
        <v>3</v>
      </c>
      <c r="FX93">
        <v>1</v>
      </c>
      <c r="FY93">
        <v>2</v>
      </c>
      <c r="FZ93">
        <v>4</v>
      </c>
      <c r="GA93">
        <v>4</v>
      </c>
      <c r="GB93">
        <v>5</v>
      </c>
      <c r="GC93">
        <v>1</v>
      </c>
      <c r="GD93">
        <v>3</v>
      </c>
      <c r="GE93">
        <v>2</v>
      </c>
      <c r="GF93">
        <v>1</v>
      </c>
      <c r="GG93">
        <v>21</v>
      </c>
      <c r="GH93" t="s">
        <v>197</v>
      </c>
      <c r="GI93">
        <v>0</v>
      </c>
      <c r="GJ93" s="2">
        <v>0.41666666666666669</v>
      </c>
      <c r="GK93">
        <v>71</v>
      </c>
      <c r="GL93">
        <v>80</v>
      </c>
      <c r="GM93">
        <f>VLOOKUP(A93,Saliva_Sample_Encoding!A:AD, 17)</f>
        <v>7.388082365420134</v>
      </c>
      <c r="GN93">
        <f>VLOOKUP(A93,Saliva_Sample_Encoding!A:AD, 18)</f>
        <v>1.8</v>
      </c>
      <c r="GO93">
        <f>VLOOKUP(A93,Saliva_Sample_Encoding!A:AD, 19)</f>
        <v>5.1578157453359701</v>
      </c>
      <c r="GP93">
        <f>VLOOKUP(A93,Saliva_Sample_Encoding!A:AD, 20)</f>
        <v>1.71</v>
      </c>
      <c r="GQ93">
        <f>VLOOKUP(A93,Saliva_Sample_Encoding!A:AD, 21)</f>
        <v>21.67170827189906</v>
      </c>
      <c r="GR93">
        <f>VLOOKUP(A93,Saliva_Sample_Encoding!A:AD, 22)</f>
        <v>0.92</v>
      </c>
      <c r="GS93">
        <f>VLOOKUP(A93,Saliva_Sample_Encoding!A:AD, 23)</f>
        <v>6.40300471669745</v>
      </c>
      <c r="GT93">
        <f>VLOOKUP(A93,Saliva_Sample_Encoding!A:AD, 24)</f>
        <v>0.79</v>
      </c>
      <c r="GU93">
        <f>VLOOKUP(A93,Saliva_Sample_Encoding!A:AD, 25)</f>
        <v>8.8656988385041604</v>
      </c>
      <c r="GV93">
        <f>VLOOKUP(A93,Saliva_Sample_Encoding!A:AD, 26)</f>
        <v>0.81</v>
      </c>
      <c r="GW93">
        <f>VLOOKUP(A93,Saliva_Sample_Encoding!A:AD, 27)</f>
        <v>9.3582376628655037</v>
      </c>
      <c r="GX93">
        <f>VLOOKUP(A93,Saliva_Sample_Encoding!A:AD, 28)</f>
        <v>0.65</v>
      </c>
      <c r="GY93">
        <f>VLOOKUP(A93,Saliva_Sample_Encoding!A:AD, 29)</f>
        <v>13.394539363339916</v>
      </c>
      <c r="GZ93">
        <f>VLOOKUP(A93,Saliva_Sample_Encoding!A:AD, 30)</f>
        <v>0.96</v>
      </c>
    </row>
    <row r="94" spans="1:208" x14ac:dyDescent="0.2">
      <c r="A94">
        <v>202</v>
      </c>
      <c r="B94" s="1">
        <v>44023</v>
      </c>
      <c r="C94" t="s">
        <v>198</v>
      </c>
      <c r="D94" t="s">
        <v>199</v>
      </c>
      <c r="E94" t="s">
        <v>195</v>
      </c>
      <c r="F94" t="s">
        <v>207</v>
      </c>
      <c r="G94">
        <v>4</v>
      </c>
      <c r="H94">
        <v>1</v>
      </c>
      <c r="I94">
        <v>2</v>
      </c>
      <c r="J94">
        <v>1</v>
      </c>
      <c r="K94">
        <v>3</v>
      </c>
      <c r="L94">
        <v>1</v>
      </c>
      <c r="M94">
        <v>1</v>
      </c>
      <c r="N94">
        <v>1</v>
      </c>
      <c r="O94">
        <v>2</v>
      </c>
      <c r="P94">
        <v>2</v>
      </c>
      <c r="Q94">
        <v>1</v>
      </c>
      <c r="R94">
        <v>4</v>
      </c>
      <c r="S94">
        <v>1</v>
      </c>
      <c r="T94">
        <v>3</v>
      </c>
      <c r="U94">
        <v>2</v>
      </c>
      <c r="V94">
        <v>3</v>
      </c>
      <c r="W94">
        <v>4</v>
      </c>
      <c r="X94">
        <v>1</v>
      </c>
      <c r="Y94">
        <v>3</v>
      </c>
      <c r="Z94">
        <v>1</v>
      </c>
      <c r="AA94">
        <v>24</v>
      </c>
      <c r="AB94">
        <v>10</v>
      </c>
      <c r="AC94">
        <v>0</v>
      </c>
      <c r="AD94">
        <v>80</v>
      </c>
      <c r="AE94">
        <v>5</v>
      </c>
      <c r="AF94">
        <v>1</v>
      </c>
      <c r="AG94">
        <v>2</v>
      </c>
      <c r="AH94">
        <v>1</v>
      </c>
      <c r="AI94">
        <v>3</v>
      </c>
      <c r="AJ94">
        <v>1</v>
      </c>
      <c r="AK94">
        <v>1</v>
      </c>
      <c r="AL94">
        <v>1</v>
      </c>
      <c r="AM94">
        <v>2</v>
      </c>
      <c r="AN94">
        <v>1</v>
      </c>
      <c r="AO94">
        <v>1</v>
      </c>
      <c r="AP94">
        <v>3</v>
      </c>
      <c r="AQ94">
        <v>1</v>
      </c>
      <c r="AR94">
        <v>2</v>
      </c>
      <c r="AS94">
        <v>2</v>
      </c>
      <c r="AT94">
        <v>4</v>
      </c>
      <c r="AU94">
        <v>4</v>
      </c>
      <c r="AV94">
        <v>2</v>
      </c>
      <c r="AW94">
        <v>1</v>
      </c>
      <c r="AX94">
        <v>1</v>
      </c>
      <c r="AY94">
        <v>45</v>
      </c>
      <c r="AZ94">
        <v>24</v>
      </c>
      <c r="BA94">
        <v>23</v>
      </c>
      <c r="BB94">
        <v>85</v>
      </c>
      <c r="BC94">
        <v>4</v>
      </c>
      <c r="BD94">
        <v>1</v>
      </c>
      <c r="BE94">
        <v>1</v>
      </c>
      <c r="BF94">
        <v>1</v>
      </c>
      <c r="BG94">
        <v>3</v>
      </c>
      <c r="BH94">
        <v>1</v>
      </c>
      <c r="BI94">
        <v>1</v>
      </c>
      <c r="BJ94">
        <v>1</v>
      </c>
      <c r="BK94">
        <v>2</v>
      </c>
      <c r="BL94">
        <v>2</v>
      </c>
      <c r="BM94">
        <v>1</v>
      </c>
      <c r="BN94">
        <v>3</v>
      </c>
      <c r="BO94">
        <v>2</v>
      </c>
      <c r="BP94">
        <v>3</v>
      </c>
      <c r="BQ94">
        <v>2</v>
      </c>
      <c r="BR94">
        <v>3</v>
      </c>
      <c r="BS94">
        <v>3</v>
      </c>
      <c r="BT94">
        <v>2</v>
      </c>
      <c r="BU94">
        <v>2</v>
      </c>
      <c r="BV94">
        <v>1</v>
      </c>
      <c r="BW94">
        <v>30</v>
      </c>
      <c r="BX94">
        <v>30</v>
      </c>
      <c r="BY94">
        <v>22</v>
      </c>
      <c r="BZ94">
        <v>75</v>
      </c>
      <c r="CA94">
        <v>4</v>
      </c>
      <c r="CB94">
        <v>1</v>
      </c>
      <c r="CC94">
        <v>1</v>
      </c>
      <c r="CD94">
        <v>1</v>
      </c>
      <c r="CE94">
        <v>2</v>
      </c>
      <c r="CF94">
        <v>1</v>
      </c>
      <c r="CG94">
        <v>1</v>
      </c>
      <c r="CH94">
        <v>1</v>
      </c>
      <c r="CI94">
        <v>1</v>
      </c>
      <c r="CJ94">
        <v>1</v>
      </c>
      <c r="CK94">
        <v>1</v>
      </c>
      <c r="CL94">
        <v>3</v>
      </c>
      <c r="CM94">
        <v>1</v>
      </c>
      <c r="CN94">
        <v>1</v>
      </c>
      <c r="CO94">
        <v>1</v>
      </c>
      <c r="CP94">
        <v>2</v>
      </c>
      <c r="CQ94">
        <v>3</v>
      </c>
      <c r="CR94">
        <v>2</v>
      </c>
      <c r="CS94">
        <v>2</v>
      </c>
      <c r="CT94">
        <v>1</v>
      </c>
      <c r="CU94">
        <v>32</v>
      </c>
      <c r="CV94">
        <v>3</v>
      </c>
      <c r="CW94">
        <v>2</v>
      </c>
      <c r="CX94">
        <v>82</v>
      </c>
      <c r="CY94">
        <v>1</v>
      </c>
      <c r="CZ94">
        <v>1</v>
      </c>
      <c r="DA94">
        <v>1</v>
      </c>
      <c r="DB94">
        <v>1</v>
      </c>
      <c r="DC94">
        <v>1</v>
      </c>
      <c r="DD94">
        <v>1</v>
      </c>
      <c r="DE94">
        <v>1</v>
      </c>
      <c r="DF94">
        <v>1</v>
      </c>
      <c r="DG94">
        <v>2</v>
      </c>
      <c r="DH94">
        <v>1</v>
      </c>
      <c r="DI94">
        <v>1</v>
      </c>
      <c r="DJ94">
        <v>1</v>
      </c>
      <c r="DK94">
        <v>1</v>
      </c>
      <c r="DL94">
        <v>1</v>
      </c>
      <c r="DM94">
        <v>1</v>
      </c>
      <c r="DN94">
        <v>2</v>
      </c>
      <c r="DO94">
        <v>2</v>
      </c>
      <c r="DP94">
        <v>1</v>
      </c>
      <c r="DQ94">
        <v>1</v>
      </c>
      <c r="DR94">
        <v>1</v>
      </c>
      <c r="DS94">
        <v>7</v>
      </c>
      <c r="DT94">
        <v>20</v>
      </c>
      <c r="DU94">
        <v>22</v>
      </c>
      <c r="DV94">
        <v>72</v>
      </c>
      <c r="DW94">
        <v>2</v>
      </c>
      <c r="DX94">
        <v>1</v>
      </c>
      <c r="DY94">
        <v>1</v>
      </c>
      <c r="DZ94">
        <v>1</v>
      </c>
      <c r="EA94">
        <v>2</v>
      </c>
      <c r="EB94">
        <v>1</v>
      </c>
      <c r="EC94">
        <v>1</v>
      </c>
      <c r="ED94">
        <v>1</v>
      </c>
      <c r="EE94">
        <v>1</v>
      </c>
      <c r="EF94">
        <v>1</v>
      </c>
      <c r="EG94">
        <v>1</v>
      </c>
      <c r="EH94">
        <v>2</v>
      </c>
      <c r="EI94">
        <v>2</v>
      </c>
      <c r="EJ94">
        <v>1</v>
      </c>
      <c r="EK94">
        <v>1</v>
      </c>
      <c r="EL94">
        <v>1</v>
      </c>
      <c r="EM94">
        <v>1</v>
      </c>
      <c r="EN94">
        <v>1</v>
      </c>
      <c r="EO94">
        <v>1</v>
      </c>
      <c r="EP94">
        <v>1</v>
      </c>
      <c r="EQ94">
        <v>23</v>
      </c>
      <c r="ER94">
        <v>4</v>
      </c>
      <c r="ES94">
        <v>15</v>
      </c>
      <c r="ET94">
        <v>78</v>
      </c>
      <c r="EU94">
        <v>3</v>
      </c>
      <c r="EV94">
        <v>1</v>
      </c>
      <c r="EW94">
        <v>2</v>
      </c>
      <c r="EX94">
        <v>3</v>
      </c>
      <c r="EY94">
        <v>4</v>
      </c>
      <c r="EZ94">
        <v>5</v>
      </c>
      <c r="FA94">
        <v>4</v>
      </c>
      <c r="FB94">
        <v>5</v>
      </c>
      <c r="FC94">
        <v>4</v>
      </c>
      <c r="FD94">
        <v>3</v>
      </c>
      <c r="FE94">
        <v>4</v>
      </c>
      <c r="FF94">
        <v>3</v>
      </c>
      <c r="FG94">
        <v>3</v>
      </c>
      <c r="FH94">
        <v>2</v>
      </c>
      <c r="FI94">
        <v>1</v>
      </c>
      <c r="FJ94">
        <v>2</v>
      </c>
      <c r="FK94">
        <v>5</v>
      </c>
      <c r="FL94">
        <v>4</v>
      </c>
      <c r="FM94">
        <v>1</v>
      </c>
      <c r="FN94">
        <v>2</v>
      </c>
      <c r="FO94">
        <v>5</v>
      </c>
      <c r="FP94">
        <v>2</v>
      </c>
      <c r="FQ94">
        <v>2</v>
      </c>
      <c r="FR94">
        <v>3</v>
      </c>
      <c r="FS94">
        <v>4</v>
      </c>
      <c r="FT94">
        <v>3</v>
      </c>
      <c r="FU94">
        <v>3</v>
      </c>
      <c r="FV94">
        <v>5</v>
      </c>
      <c r="FW94">
        <v>3</v>
      </c>
      <c r="FX94">
        <v>1</v>
      </c>
      <c r="FY94">
        <v>2</v>
      </c>
      <c r="FZ94">
        <v>4</v>
      </c>
      <c r="GA94">
        <v>3</v>
      </c>
      <c r="GB94">
        <v>4</v>
      </c>
      <c r="GC94">
        <v>1</v>
      </c>
      <c r="GD94">
        <v>3</v>
      </c>
      <c r="GE94">
        <v>1</v>
      </c>
      <c r="GF94">
        <v>0</v>
      </c>
      <c r="GG94">
        <v>19</v>
      </c>
      <c r="GH94" t="s">
        <v>197</v>
      </c>
      <c r="GI94">
        <v>0</v>
      </c>
      <c r="GJ94" s="2">
        <v>0.32291666666666669</v>
      </c>
      <c r="GK94">
        <v>81</v>
      </c>
      <c r="GL94">
        <v>84</v>
      </c>
      <c r="GM94">
        <f>VLOOKUP(A94,Saliva_Sample_Encoding!A:AD, 17)</f>
        <v>24.134402393705773</v>
      </c>
      <c r="GN94">
        <f>VLOOKUP(A94,Saliva_Sample_Encoding!A:AD, 18)</f>
        <v>3.52</v>
      </c>
      <c r="GO94">
        <f>VLOOKUP(A94,Saliva_Sample_Encoding!A:AD, 19)</f>
        <v>26.243297152146202</v>
      </c>
      <c r="GP94">
        <f>VLOOKUP(A94,Saliva_Sample_Encoding!A:AD, 20)</f>
        <v>3.47</v>
      </c>
      <c r="GQ94">
        <f>VLOOKUP(A94,Saliva_Sample_Encoding!A:AD, 21)</f>
        <v>30.537407110403226</v>
      </c>
      <c r="GR94">
        <f>VLOOKUP(A94,Saliva_Sample_Encoding!A:AD, 22)</f>
        <v>2.23</v>
      </c>
      <c r="GS94">
        <f>VLOOKUP(A94,Saliva_Sample_Encoding!A:AD, 23)</f>
        <v>35.462795354016642</v>
      </c>
      <c r="GT94">
        <f>VLOOKUP(A94,Saliva_Sample_Encoding!A:AD, 24)</f>
        <v>1.9</v>
      </c>
      <c r="GU94">
        <f>VLOOKUP(A94,Saliva_Sample_Encoding!A:AD, 25)</f>
        <v>22.164247096260404</v>
      </c>
      <c r="GV94">
        <f>VLOOKUP(A94,Saliva_Sample_Encoding!A:AD, 26)</f>
        <v>1.77</v>
      </c>
      <c r="GW94">
        <f>VLOOKUP(A94,Saliva_Sample_Encoding!A:AD, 27)</f>
        <v>23.14932474498309</v>
      </c>
      <c r="GX94">
        <f>VLOOKUP(A94,Saliva_Sample_Encoding!A:AD, 28)</f>
        <v>1.74</v>
      </c>
      <c r="GY94">
        <f>VLOOKUP(A94,Saliva_Sample_Encoding!A:AD, 29)</f>
        <v>15.761242379562955</v>
      </c>
      <c r="GZ94">
        <f>VLOOKUP(A94,Saliva_Sample_Encoding!A:AD, 30)</f>
        <v>1.99</v>
      </c>
    </row>
    <row r="95" spans="1:208" x14ac:dyDescent="0.2">
      <c r="A95">
        <v>203</v>
      </c>
      <c r="B95" s="1">
        <v>44027</v>
      </c>
      <c r="C95" t="s">
        <v>198</v>
      </c>
      <c r="D95" t="s">
        <v>194</v>
      </c>
      <c r="E95" t="s">
        <v>195</v>
      </c>
      <c r="F95" t="s">
        <v>207</v>
      </c>
      <c r="G95">
        <v>4</v>
      </c>
      <c r="H95">
        <v>4</v>
      </c>
      <c r="I95">
        <v>3</v>
      </c>
      <c r="J95">
        <v>2</v>
      </c>
      <c r="K95">
        <v>4</v>
      </c>
      <c r="L95">
        <v>2</v>
      </c>
      <c r="M95">
        <v>1</v>
      </c>
      <c r="N95">
        <v>1</v>
      </c>
      <c r="O95">
        <v>3</v>
      </c>
      <c r="P95">
        <v>2</v>
      </c>
      <c r="Q95">
        <v>3</v>
      </c>
      <c r="R95">
        <v>4</v>
      </c>
      <c r="S95">
        <v>3</v>
      </c>
      <c r="T95">
        <v>3</v>
      </c>
      <c r="U95">
        <v>4</v>
      </c>
      <c r="V95">
        <v>3</v>
      </c>
      <c r="W95">
        <v>4</v>
      </c>
      <c r="X95">
        <v>5</v>
      </c>
      <c r="Y95">
        <v>4</v>
      </c>
      <c r="Z95">
        <v>3</v>
      </c>
      <c r="AA95">
        <v>56</v>
      </c>
      <c r="AB95">
        <v>66</v>
      </c>
      <c r="AC95">
        <v>42</v>
      </c>
      <c r="AD95">
        <v>67</v>
      </c>
      <c r="AE95">
        <v>4</v>
      </c>
      <c r="AF95">
        <v>3</v>
      </c>
      <c r="AG95">
        <v>2</v>
      </c>
      <c r="AH95">
        <v>4</v>
      </c>
      <c r="AI95">
        <v>3</v>
      </c>
      <c r="AJ95">
        <v>3</v>
      </c>
      <c r="AK95">
        <v>4</v>
      </c>
      <c r="AL95">
        <v>4</v>
      </c>
      <c r="AM95">
        <v>2</v>
      </c>
      <c r="AN95">
        <v>3</v>
      </c>
      <c r="AO95">
        <v>4</v>
      </c>
      <c r="AP95">
        <v>2</v>
      </c>
      <c r="AQ95">
        <v>3</v>
      </c>
      <c r="AR95">
        <v>4</v>
      </c>
      <c r="AS95">
        <v>4</v>
      </c>
      <c r="AT95">
        <v>3</v>
      </c>
      <c r="AU95">
        <v>4</v>
      </c>
      <c r="AV95">
        <v>3</v>
      </c>
      <c r="AW95">
        <v>4</v>
      </c>
      <c r="AX95">
        <v>3</v>
      </c>
      <c r="AY95">
        <v>52</v>
      </c>
      <c r="AZ95">
        <v>69</v>
      </c>
      <c r="BA95">
        <v>50</v>
      </c>
      <c r="BB95">
        <v>31</v>
      </c>
      <c r="BC95">
        <v>4</v>
      </c>
      <c r="BD95">
        <v>4</v>
      </c>
      <c r="BE95">
        <v>2</v>
      </c>
      <c r="BF95">
        <v>2</v>
      </c>
      <c r="BG95">
        <v>3</v>
      </c>
      <c r="BH95">
        <v>2</v>
      </c>
      <c r="BI95">
        <v>1</v>
      </c>
      <c r="BJ95">
        <v>1</v>
      </c>
      <c r="BK95">
        <v>3</v>
      </c>
      <c r="BL95">
        <v>3</v>
      </c>
      <c r="BM95">
        <v>3</v>
      </c>
      <c r="BN95">
        <v>3</v>
      </c>
      <c r="BO95">
        <v>4</v>
      </c>
      <c r="BP95">
        <v>4</v>
      </c>
      <c r="BQ95">
        <v>4</v>
      </c>
      <c r="BR95">
        <v>3</v>
      </c>
      <c r="BS95">
        <v>4</v>
      </c>
      <c r="BT95">
        <v>3</v>
      </c>
      <c r="BU95">
        <v>2</v>
      </c>
      <c r="BV95">
        <v>2</v>
      </c>
      <c r="BW95">
        <v>56</v>
      </c>
      <c r="BX95">
        <v>69</v>
      </c>
      <c r="BY95">
        <v>34</v>
      </c>
      <c r="BZ95">
        <v>57</v>
      </c>
      <c r="CA95">
        <v>2</v>
      </c>
      <c r="CB95">
        <v>1</v>
      </c>
      <c r="CC95">
        <v>2</v>
      </c>
      <c r="CD95">
        <v>2</v>
      </c>
      <c r="CE95">
        <v>1</v>
      </c>
      <c r="CF95">
        <v>1</v>
      </c>
      <c r="CG95">
        <v>1</v>
      </c>
      <c r="CH95">
        <v>2</v>
      </c>
      <c r="CI95">
        <v>3</v>
      </c>
      <c r="CJ95">
        <v>1</v>
      </c>
      <c r="CK95">
        <v>2</v>
      </c>
      <c r="CL95">
        <v>4</v>
      </c>
      <c r="CM95">
        <v>2</v>
      </c>
      <c r="CN95">
        <v>2</v>
      </c>
      <c r="CO95">
        <v>1</v>
      </c>
      <c r="CP95">
        <v>2</v>
      </c>
      <c r="CQ95">
        <v>3</v>
      </c>
      <c r="CR95">
        <v>4</v>
      </c>
      <c r="CS95">
        <v>1</v>
      </c>
      <c r="CT95">
        <v>2</v>
      </c>
      <c r="CU95">
        <v>24</v>
      </c>
      <c r="CV95">
        <v>26</v>
      </c>
      <c r="CW95">
        <v>32</v>
      </c>
      <c r="CX95">
        <v>24</v>
      </c>
      <c r="CY95">
        <v>1</v>
      </c>
      <c r="CZ95">
        <v>2</v>
      </c>
      <c r="DA95">
        <v>1</v>
      </c>
      <c r="DB95">
        <v>3</v>
      </c>
      <c r="DC95">
        <v>2</v>
      </c>
      <c r="DD95">
        <v>1</v>
      </c>
      <c r="DE95">
        <v>1</v>
      </c>
      <c r="DF95">
        <v>2</v>
      </c>
      <c r="DG95">
        <v>1</v>
      </c>
      <c r="DH95">
        <v>1</v>
      </c>
      <c r="DI95">
        <v>1</v>
      </c>
      <c r="DJ95">
        <v>5</v>
      </c>
      <c r="DK95">
        <v>2</v>
      </c>
      <c r="DL95">
        <v>2</v>
      </c>
      <c r="DM95">
        <v>1</v>
      </c>
      <c r="DN95">
        <v>3</v>
      </c>
      <c r="DO95">
        <v>2</v>
      </c>
      <c r="DP95">
        <v>3</v>
      </c>
      <c r="DQ95">
        <v>1</v>
      </c>
      <c r="DR95">
        <v>1</v>
      </c>
      <c r="DS95">
        <v>16</v>
      </c>
      <c r="DT95">
        <v>63</v>
      </c>
      <c r="DU95">
        <v>23</v>
      </c>
      <c r="DV95">
        <v>48</v>
      </c>
      <c r="DW95">
        <v>3</v>
      </c>
      <c r="DX95">
        <v>2</v>
      </c>
      <c r="DY95">
        <v>2</v>
      </c>
      <c r="DZ95">
        <v>1</v>
      </c>
      <c r="EA95">
        <v>1</v>
      </c>
      <c r="EB95">
        <v>1</v>
      </c>
      <c r="EC95">
        <v>1</v>
      </c>
      <c r="ED95">
        <v>2</v>
      </c>
      <c r="EE95">
        <v>1</v>
      </c>
      <c r="EF95">
        <v>2</v>
      </c>
      <c r="EG95">
        <v>2</v>
      </c>
      <c r="EH95">
        <v>4</v>
      </c>
      <c r="EI95">
        <v>3</v>
      </c>
      <c r="EJ95">
        <v>4</v>
      </c>
      <c r="EK95">
        <v>4</v>
      </c>
      <c r="EL95">
        <v>3</v>
      </c>
      <c r="EM95">
        <v>2</v>
      </c>
      <c r="EN95">
        <v>1</v>
      </c>
      <c r="EO95">
        <v>1</v>
      </c>
      <c r="EP95">
        <v>2</v>
      </c>
      <c r="EQ95">
        <v>27</v>
      </c>
      <c r="ER95">
        <v>44</v>
      </c>
      <c r="ES95">
        <v>22</v>
      </c>
      <c r="ET95">
        <v>26</v>
      </c>
      <c r="EU95">
        <v>3</v>
      </c>
      <c r="EV95">
        <v>1</v>
      </c>
      <c r="EW95">
        <v>2</v>
      </c>
      <c r="EX95">
        <v>3</v>
      </c>
      <c r="EY95">
        <v>4</v>
      </c>
      <c r="EZ95">
        <v>5</v>
      </c>
      <c r="FA95">
        <v>4</v>
      </c>
      <c r="FB95">
        <v>4</v>
      </c>
      <c r="FC95">
        <v>4</v>
      </c>
      <c r="FD95">
        <v>3</v>
      </c>
      <c r="FE95">
        <v>4</v>
      </c>
      <c r="FF95">
        <v>3</v>
      </c>
      <c r="FG95">
        <v>3</v>
      </c>
      <c r="FH95">
        <v>2</v>
      </c>
      <c r="FI95">
        <v>4</v>
      </c>
      <c r="FJ95">
        <v>3</v>
      </c>
      <c r="FK95">
        <v>1</v>
      </c>
      <c r="FL95">
        <v>1</v>
      </c>
      <c r="FM95">
        <v>1</v>
      </c>
      <c r="FN95">
        <v>2</v>
      </c>
      <c r="FO95">
        <v>4</v>
      </c>
      <c r="FP95">
        <v>2</v>
      </c>
      <c r="FQ95">
        <v>4</v>
      </c>
      <c r="FR95">
        <v>1</v>
      </c>
      <c r="FS95">
        <v>4</v>
      </c>
      <c r="FT95">
        <v>3</v>
      </c>
      <c r="FU95">
        <v>3</v>
      </c>
      <c r="FV95">
        <v>5</v>
      </c>
      <c r="FW95">
        <v>5</v>
      </c>
      <c r="FX95">
        <v>2</v>
      </c>
      <c r="FY95">
        <v>5</v>
      </c>
      <c r="FZ95">
        <v>3</v>
      </c>
      <c r="GA95">
        <v>4</v>
      </c>
      <c r="GB95">
        <v>1</v>
      </c>
      <c r="GC95">
        <v>1</v>
      </c>
      <c r="GD95">
        <v>3</v>
      </c>
      <c r="GE95">
        <v>2</v>
      </c>
      <c r="GF95">
        <v>0</v>
      </c>
      <c r="GG95">
        <v>25</v>
      </c>
      <c r="GH95" t="s">
        <v>208</v>
      </c>
      <c r="GI95">
        <v>1</v>
      </c>
      <c r="GJ95" s="2">
        <v>0.3125</v>
      </c>
      <c r="GK95">
        <v>70</v>
      </c>
      <c r="GL95">
        <v>82</v>
      </c>
      <c r="GM95">
        <f>VLOOKUP(A95,Saliva_Sample_Encoding!A:AD, 17)</f>
        <v>124.6123225634196</v>
      </c>
      <c r="GN95">
        <f>VLOOKUP(A95,Saliva_Sample_Encoding!A:AD, 18)</f>
        <v>3.16</v>
      </c>
      <c r="GO95">
        <f>VLOOKUP(A95,Saliva_Sample_Encoding!A:AD, 19)</f>
        <v>95.5525319261004</v>
      </c>
      <c r="GP95">
        <f>VLOOKUP(A95,Saliva_Sample_Encoding!A:AD, 20)</f>
        <v>2.59</v>
      </c>
      <c r="GQ95">
        <f>VLOOKUP(A95,Saliva_Sample_Encoding!A:AD, 21)</f>
        <v>83.239061317066842</v>
      </c>
      <c r="GR95">
        <f>VLOOKUP(A95,Saliva_Sample_Encoding!A:AD, 22)</f>
        <v>1.31</v>
      </c>
      <c r="GS95">
        <f>VLOOKUP(A95,Saliva_Sample_Encoding!A:AD, 23)</f>
        <v>130.03024963139438</v>
      </c>
      <c r="GT95">
        <f>VLOOKUP(A95,Saliva_Sample_Encoding!A:AD, 24)</f>
        <v>1.57</v>
      </c>
      <c r="GU95">
        <f>VLOOKUP(A95,Saliva_Sample_Encoding!A:AD, 25)</f>
        <v>58.612120098999725</v>
      </c>
      <c r="GV95">
        <f>VLOOKUP(A95,Saliva_Sample_Encoding!A:AD, 26)</f>
        <v>1.52</v>
      </c>
      <c r="GW95">
        <f>VLOOKUP(A95,Saliva_Sample_Encoding!A:AD, 27)</f>
        <v>68.462896586226577</v>
      </c>
      <c r="GX95">
        <f>VLOOKUP(A95,Saliva_Sample_Encoding!A:AD, 28)</f>
        <v>2.23</v>
      </c>
      <c r="GY95">
        <f>VLOOKUP(A95,Saliva_Sample_Encoding!A:AD, 29)</f>
        <v>47.28372713868886</v>
      </c>
      <c r="GZ95">
        <f>VLOOKUP(A95,Saliva_Sample_Encoding!A:AD, 30)</f>
        <v>2.2599999999999998</v>
      </c>
    </row>
    <row r="96" spans="1:208" x14ac:dyDescent="0.2">
      <c r="A96">
        <v>204</v>
      </c>
      <c r="B96" s="1">
        <v>44030</v>
      </c>
      <c r="C96" t="s">
        <v>198</v>
      </c>
      <c r="D96" t="s">
        <v>199</v>
      </c>
      <c r="E96" t="s">
        <v>201</v>
      </c>
      <c r="F96" t="s">
        <v>207</v>
      </c>
      <c r="G96">
        <v>4</v>
      </c>
      <c r="H96">
        <v>3</v>
      </c>
      <c r="I96">
        <v>2</v>
      </c>
      <c r="J96">
        <v>1</v>
      </c>
      <c r="K96">
        <v>2</v>
      </c>
      <c r="L96">
        <v>3</v>
      </c>
      <c r="M96">
        <v>1</v>
      </c>
      <c r="N96">
        <v>1</v>
      </c>
      <c r="O96">
        <v>2</v>
      </c>
      <c r="P96">
        <v>1</v>
      </c>
      <c r="Q96">
        <v>1</v>
      </c>
      <c r="R96">
        <v>3</v>
      </c>
      <c r="S96">
        <v>2</v>
      </c>
      <c r="T96">
        <v>4</v>
      </c>
      <c r="U96">
        <v>2</v>
      </c>
      <c r="V96">
        <v>2</v>
      </c>
      <c r="W96">
        <v>5</v>
      </c>
      <c r="X96">
        <v>1</v>
      </c>
      <c r="Y96">
        <v>1</v>
      </c>
      <c r="Z96">
        <v>1</v>
      </c>
      <c r="AA96">
        <v>70</v>
      </c>
      <c r="AB96">
        <v>52</v>
      </c>
      <c r="AC96">
        <v>20</v>
      </c>
      <c r="AD96">
        <v>50</v>
      </c>
      <c r="AE96">
        <v>4</v>
      </c>
      <c r="AF96">
        <v>2</v>
      </c>
      <c r="AG96">
        <v>3</v>
      </c>
      <c r="AH96">
        <v>1</v>
      </c>
      <c r="AI96">
        <v>2</v>
      </c>
      <c r="AJ96">
        <v>3</v>
      </c>
      <c r="AK96">
        <v>1</v>
      </c>
      <c r="AL96">
        <v>1</v>
      </c>
      <c r="AM96">
        <v>3</v>
      </c>
      <c r="AN96">
        <v>2</v>
      </c>
      <c r="AO96">
        <v>1</v>
      </c>
      <c r="AP96">
        <v>5</v>
      </c>
      <c r="AQ96">
        <v>2</v>
      </c>
      <c r="AR96">
        <v>4</v>
      </c>
      <c r="AS96">
        <v>1</v>
      </c>
      <c r="AT96">
        <v>2</v>
      </c>
      <c r="AU96">
        <v>5</v>
      </c>
      <c r="AV96">
        <v>1</v>
      </c>
      <c r="AW96">
        <v>2</v>
      </c>
      <c r="AX96">
        <v>1</v>
      </c>
      <c r="AY96">
        <v>50</v>
      </c>
      <c r="AZ96">
        <v>7</v>
      </c>
      <c r="BA96">
        <v>15</v>
      </c>
      <c r="BB96">
        <v>73</v>
      </c>
      <c r="BC96">
        <v>3</v>
      </c>
      <c r="BD96">
        <v>1</v>
      </c>
      <c r="BE96">
        <v>1</v>
      </c>
      <c r="BF96">
        <v>2</v>
      </c>
      <c r="BG96">
        <v>1</v>
      </c>
      <c r="BH96">
        <v>2</v>
      </c>
      <c r="BI96">
        <v>3</v>
      </c>
      <c r="BJ96">
        <v>1</v>
      </c>
      <c r="BK96">
        <v>2</v>
      </c>
      <c r="BL96">
        <v>3</v>
      </c>
      <c r="BM96">
        <v>1</v>
      </c>
      <c r="BN96">
        <v>4</v>
      </c>
      <c r="BO96">
        <v>1</v>
      </c>
      <c r="BP96">
        <v>2</v>
      </c>
      <c r="BQ96">
        <v>1</v>
      </c>
      <c r="BR96">
        <v>2</v>
      </c>
      <c r="BS96">
        <v>3</v>
      </c>
      <c r="BT96">
        <v>1</v>
      </c>
      <c r="BU96">
        <v>2</v>
      </c>
      <c r="BV96">
        <v>1</v>
      </c>
      <c r="BW96">
        <v>40</v>
      </c>
      <c r="BX96">
        <v>21</v>
      </c>
      <c r="BY96">
        <v>18</v>
      </c>
      <c r="BZ96">
        <v>72</v>
      </c>
      <c r="CA96">
        <v>1</v>
      </c>
      <c r="CB96">
        <v>2</v>
      </c>
      <c r="CC96">
        <v>1</v>
      </c>
      <c r="CD96">
        <v>1</v>
      </c>
      <c r="CE96">
        <v>2</v>
      </c>
      <c r="CF96">
        <v>4</v>
      </c>
      <c r="CG96">
        <v>1</v>
      </c>
      <c r="CH96">
        <v>1</v>
      </c>
      <c r="CI96">
        <v>1</v>
      </c>
      <c r="CJ96">
        <v>1</v>
      </c>
      <c r="CK96">
        <v>1</v>
      </c>
      <c r="CL96">
        <v>2</v>
      </c>
      <c r="CM96">
        <v>1</v>
      </c>
      <c r="CN96">
        <v>3</v>
      </c>
      <c r="CO96">
        <v>1</v>
      </c>
      <c r="CP96">
        <v>2</v>
      </c>
      <c r="CQ96">
        <v>2</v>
      </c>
      <c r="CR96">
        <v>1</v>
      </c>
      <c r="CS96">
        <v>2</v>
      </c>
      <c r="CT96">
        <v>1</v>
      </c>
      <c r="CU96">
        <v>63</v>
      </c>
      <c r="CV96">
        <v>67</v>
      </c>
      <c r="CW96">
        <v>18</v>
      </c>
      <c r="CX96">
        <v>73</v>
      </c>
      <c r="CY96">
        <v>1</v>
      </c>
      <c r="CZ96">
        <v>2</v>
      </c>
      <c r="DA96">
        <v>1</v>
      </c>
      <c r="DB96">
        <v>1</v>
      </c>
      <c r="DC96">
        <v>2</v>
      </c>
      <c r="DD96">
        <v>4</v>
      </c>
      <c r="DE96">
        <v>1</v>
      </c>
      <c r="DF96">
        <v>1</v>
      </c>
      <c r="DG96">
        <v>1</v>
      </c>
      <c r="DH96">
        <v>1</v>
      </c>
      <c r="DI96">
        <v>1</v>
      </c>
      <c r="DJ96">
        <v>1</v>
      </c>
      <c r="DK96">
        <v>1</v>
      </c>
      <c r="DL96">
        <v>1</v>
      </c>
      <c r="DM96">
        <v>1</v>
      </c>
      <c r="DN96">
        <v>2</v>
      </c>
      <c r="DO96">
        <v>1</v>
      </c>
      <c r="DP96">
        <v>1</v>
      </c>
      <c r="DQ96">
        <v>1</v>
      </c>
      <c r="DR96">
        <v>1</v>
      </c>
      <c r="DS96">
        <v>32</v>
      </c>
      <c r="DT96">
        <v>8</v>
      </c>
      <c r="DU96">
        <v>15</v>
      </c>
      <c r="DV96">
        <v>69</v>
      </c>
      <c r="DW96">
        <v>1</v>
      </c>
      <c r="DX96">
        <v>3</v>
      </c>
      <c r="DY96">
        <v>1</v>
      </c>
      <c r="DZ96">
        <v>1</v>
      </c>
      <c r="EA96">
        <v>2</v>
      </c>
      <c r="EB96">
        <v>4</v>
      </c>
      <c r="EC96">
        <v>1</v>
      </c>
      <c r="ED96">
        <v>1</v>
      </c>
      <c r="EE96">
        <v>1</v>
      </c>
      <c r="EF96">
        <v>1</v>
      </c>
      <c r="EG96">
        <v>2</v>
      </c>
      <c r="EH96">
        <v>1</v>
      </c>
      <c r="EI96">
        <v>2</v>
      </c>
      <c r="EJ96">
        <v>1</v>
      </c>
      <c r="EK96">
        <v>1</v>
      </c>
      <c r="EL96">
        <v>1</v>
      </c>
      <c r="EM96">
        <v>3</v>
      </c>
      <c r="EN96">
        <v>1</v>
      </c>
      <c r="EO96">
        <v>1</v>
      </c>
      <c r="EP96">
        <v>1</v>
      </c>
      <c r="EQ96">
        <v>21</v>
      </c>
      <c r="ER96">
        <v>15</v>
      </c>
      <c r="ES96">
        <v>14</v>
      </c>
      <c r="ET96">
        <v>73</v>
      </c>
      <c r="EU96">
        <v>3</v>
      </c>
      <c r="EV96">
        <v>1</v>
      </c>
      <c r="EW96">
        <v>2</v>
      </c>
      <c r="EX96">
        <v>3</v>
      </c>
      <c r="EY96">
        <v>4</v>
      </c>
      <c r="EZ96">
        <v>5</v>
      </c>
      <c r="FA96">
        <v>4</v>
      </c>
      <c r="FB96">
        <v>5</v>
      </c>
      <c r="FC96">
        <v>4</v>
      </c>
      <c r="FD96">
        <v>3</v>
      </c>
      <c r="FE96">
        <v>4</v>
      </c>
      <c r="FF96">
        <v>3</v>
      </c>
      <c r="FG96">
        <v>3</v>
      </c>
      <c r="FH96">
        <v>2</v>
      </c>
      <c r="FI96">
        <v>1</v>
      </c>
      <c r="FJ96">
        <v>3</v>
      </c>
      <c r="FK96">
        <v>5</v>
      </c>
      <c r="FL96">
        <v>5</v>
      </c>
      <c r="FM96">
        <v>1</v>
      </c>
      <c r="FN96">
        <v>2</v>
      </c>
      <c r="FO96">
        <v>4</v>
      </c>
      <c r="FP96">
        <v>2</v>
      </c>
      <c r="FQ96">
        <v>2</v>
      </c>
      <c r="FR96">
        <v>1</v>
      </c>
      <c r="FS96">
        <v>4</v>
      </c>
      <c r="FT96">
        <v>3</v>
      </c>
      <c r="FU96">
        <v>3</v>
      </c>
      <c r="FV96">
        <v>5</v>
      </c>
      <c r="FW96">
        <v>5</v>
      </c>
      <c r="FX96">
        <v>4</v>
      </c>
      <c r="FY96">
        <v>3</v>
      </c>
      <c r="FZ96">
        <v>2</v>
      </c>
      <c r="GA96">
        <v>4</v>
      </c>
      <c r="GB96">
        <v>4</v>
      </c>
      <c r="GC96">
        <v>3</v>
      </c>
      <c r="GD96">
        <v>2</v>
      </c>
      <c r="GE96">
        <v>4</v>
      </c>
      <c r="GF96">
        <v>0</v>
      </c>
      <c r="GG96">
        <v>24</v>
      </c>
      <c r="GH96" t="s">
        <v>197</v>
      </c>
      <c r="GI96">
        <v>0</v>
      </c>
      <c r="GJ96" s="2">
        <v>0.39583333333333331</v>
      </c>
      <c r="GK96">
        <v>68</v>
      </c>
      <c r="GL96">
        <v>83</v>
      </c>
      <c r="GM96">
        <f>VLOOKUP(A96,Saliva_Sample_Encoding!A:AD, 17)</f>
        <v>66.000202464419871</v>
      </c>
      <c r="GN96">
        <f>VLOOKUP(A96,Saliva_Sample_Encoding!A:AD, 18)</f>
        <v>2.3199999999999998</v>
      </c>
      <c r="GO96">
        <f>VLOOKUP(A96,Saliva_Sample_Encoding!A:AD, 19)</f>
        <v>71.258949412968377</v>
      </c>
      <c r="GP96">
        <f>VLOOKUP(A96,Saliva_Sample_Encoding!A:AD, 20)</f>
        <v>3.48</v>
      </c>
      <c r="GQ96">
        <f>VLOOKUP(A96,Saliva_Sample_Encoding!A:AD, 21)</f>
        <v>63.75800736949801</v>
      </c>
      <c r="GR96">
        <f>VLOOKUP(A96,Saliva_Sample_Encoding!A:AD, 22)</f>
        <v>5.21</v>
      </c>
      <c r="GS96">
        <f>VLOOKUP(A96,Saliva_Sample_Encoding!A:AD, 23)</f>
        <v>92.104760155571029</v>
      </c>
      <c r="GT96">
        <f>VLOOKUP(A96,Saliva_Sample_Encoding!A:AD, 24)</f>
        <v>4.57</v>
      </c>
      <c r="GU96">
        <f>VLOOKUP(A96,Saliva_Sample_Encoding!A:AD, 25)</f>
        <v>100.97045899407517</v>
      </c>
      <c r="GV96">
        <f>VLOOKUP(A96,Saliva_Sample_Encoding!A:AD, 26)</f>
        <v>3.99</v>
      </c>
      <c r="GW96">
        <f>VLOOKUP(A96,Saliva_Sample_Encoding!A:AD, 27)</f>
        <v>53.686731855386313</v>
      </c>
      <c r="GX96">
        <f>VLOOKUP(A96,Saliva_Sample_Encoding!A:AD, 28)</f>
        <v>2.48</v>
      </c>
      <c r="GY96">
        <f>VLOOKUP(A96,Saliva_Sample_Encoding!A:AD, 29)</f>
        <v>63.044969518251818</v>
      </c>
      <c r="GZ96">
        <f>VLOOKUP(A96,Saliva_Sample_Encoding!A:AD, 30)</f>
        <v>2.15</v>
      </c>
    </row>
    <row r="97" spans="1:208" x14ac:dyDescent="0.2">
      <c r="A97">
        <v>205</v>
      </c>
      <c r="B97" s="1">
        <v>44027</v>
      </c>
      <c r="C97" t="s">
        <v>198</v>
      </c>
      <c r="D97" t="s">
        <v>194</v>
      </c>
      <c r="E97" t="s">
        <v>201</v>
      </c>
      <c r="F97" t="s">
        <v>207</v>
      </c>
      <c r="G97">
        <v>4</v>
      </c>
      <c r="H97">
        <v>1</v>
      </c>
      <c r="I97">
        <v>1</v>
      </c>
      <c r="J97">
        <v>1</v>
      </c>
      <c r="K97">
        <v>1</v>
      </c>
      <c r="L97">
        <v>1</v>
      </c>
      <c r="M97">
        <v>1</v>
      </c>
      <c r="N97">
        <v>1</v>
      </c>
      <c r="O97">
        <v>2</v>
      </c>
      <c r="P97">
        <v>1</v>
      </c>
      <c r="Q97">
        <v>1</v>
      </c>
      <c r="R97">
        <v>3</v>
      </c>
      <c r="S97">
        <v>1</v>
      </c>
      <c r="T97">
        <v>1</v>
      </c>
      <c r="U97">
        <v>1</v>
      </c>
      <c r="V97">
        <v>1</v>
      </c>
      <c r="W97">
        <v>4</v>
      </c>
      <c r="X97">
        <v>2</v>
      </c>
      <c r="Y97">
        <v>3</v>
      </c>
      <c r="Z97">
        <v>1</v>
      </c>
      <c r="AA97">
        <v>2</v>
      </c>
      <c r="AB97">
        <v>2</v>
      </c>
      <c r="AC97">
        <v>0</v>
      </c>
      <c r="AD97">
        <v>48</v>
      </c>
      <c r="AE97">
        <v>4</v>
      </c>
      <c r="AF97">
        <v>1</v>
      </c>
      <c r="AG97">
        <v>1</v>
      </c>
      <c r="AH97">
        <v>1</v>
      </c>
      <c r="AI97">
        <v>1</v>
      </c>
      <c r="AJ97">
        <v>1</v>
      </c>
      <c r="AK97">
        <v>1</v>
      </c>
      <c r="AL97">
        <v>1</v>
      </c>
      <c r="AM97">
        <v>1</v>
      </c>
      <c r="AN97">
        <v>1</v>
      </c>
      <c r="AO97">
        <v>2</v>
      </c>
      <c r="AP97">
        <v>3</v>
      </c>
      <c r="AQ97">
        <v>3</v>
      </c>
      <c r="AR97">
        <v>3</v>
      </c>
      <c r="AS97">
        <v>3</v>
      </c>
      <c r="AT97">
        <v>1</v>
      </c>
      <c r="AU97">
        <v>4</v>
      </c>
      <c r="AV97">
        <v>2</v>
      </c>
      <c r="AW97">
        <v>2</v>
      </c>
      <c r="AX97">
        <v>1</v>
      </c>
      <c r="AY97">
        <v>18</v>
      </c>
      <c r="AZ97">
        <v>14</v>
      </c>
      <c r="BA97">
        <v>10</v>
      </c>
      <c r="BB97">
        <v>25</v>
      </c>
      <c r="BC97">
        <v>4</v>
      </c>
      <c r="BD97">
        <v>1</v>
      </c>
      <c r="BE97">
        <v>1</v>
      </c>
      <c r="BF97">
        <v>1</v>
      </c>
      <c r="BG97">
        <v>1</v>
      </c>
      <c r="BH97">
        <v>1</v>
      </c>
      <c r="BI97">
        <v>1</v>
      </c>
      <c r="BJ97">
        <v>1</v>
      </c>
      <c r="BK97">
        <v>1</v>
      </c>
      <c r="BL97">
        <v>1</v>
      </c>
      <c r="BM97">
        <v>2</v>
      </c>
      <c r="BN97">
        <v>3</v>
      </c>
      <c r="BO97">
        <v>3</v>
      </c>
      <c r="BP97">
        <v>1</v>
      </c>
      <c r="BQ97">
        <v>2</v>
      </c>
      <c r="BR97">
        <v>1</v>
      </c>
      <c r="BS97">
        <v>4</v>
      </c>
      <c r="BT97">
        <v>2</v>
      </c>
      <c r="BU97">
        <v>3</v>
      </c>
      <c r="BV97">
        <v>1</v>
      </c>
      <c r="BW97">
        <v>17</v>
      </c>
      <c r="BX97">
        <v>15</v>
      </c>
      <c r="BY97">
        <v>18</v>
      </c>
      <c r="BZ97">
        <v>25</v>
      </c>
      <c r="CA97">
        <v>4</v>
      </c>
      <c r="CB97">
        <v>2</v>
      </c>
      <c r="CC97">
        <v>1</v>
      </c>
      <c r="CD97">
        <v>1</v>
      </c>
      <c r="CE97">
        <v>1</v>
      </c>
      <c r="CF97">
        <v>1</v>
      </c>
      <c r="CG97">
        <v>1</v>
      </c>
      <c r="CH97">
        <v>1</v>
      </c>
      <c r="CI97">
        <v>1</v>
      </c>
      <c r="CJ97">
        <v>1</v>
      </c>
      <c r="CK97">
        <v>1</v>
      </c>
      <c r="CL97">
        <v>3</v>
      </c>
      <c r="CM97">
        <v>1</v>
      </c>
      <c r="CN97">
        <v>3</v>
      </c>
      <c r="CO97">
        <v>1</v>
      </c>
      <c r="CP97">
        <v>1</v>
      </c>
      <c r="CQ97">
        <v>4</v>
      </c>
      <c r="CR97">
        <v>1</v>
      </c>
      <c r="CS97">
        <v>3</v>
      </c>
      <c r="CT97">
        <v>1</v>
      </c>
      <c r="CU97">
        <v>2</v>
      </c>
      <c r="CV97">
        <v>2</v>
      </c>
      <c r="CW97">
        <v>2</v>
      </c>
      <c r="CX97">
        <v>38</v>
      </c>
      <c r="CY97">
        <v>3</v>
      </c>
      <c r="CZ97">
        <v>1</v>
      </c>
      <c r="DA97">
        <v>1</v>
      </c>
      <c r="DB97">
        <v>1</v>
      </c>
      <c r="DC97">
        <v>1</v>
      </c>
      <c r="DD97">
        <v>1</v>
      </c>
      <c r="DE97">
        <v>1</v>
      </c>
      <c r="DF97">
        <v>1</v>
      </c>
      <c r="DG97">
        <v>1</v>
      </c>
      <c r="DH97">
        <v>1</v>
      </c>
      <c r="DI97">
        <v>2</v>
      </c>
      <c r="DJ97">
        <v>2</v>
      </c>
      <c r="DK97">
        <v>1</v>
      </c>
      <c r="DL97">
        <v>1</v>
      </c>
      <c r="DM97">
        <v>1</v>
      </c>
      <c r="DN97">
        <v>1</v>
      </c>
      <c r="DO97">
        <v>3</v>
      </c>
      <c r="DP97">
        <v>1</v>
      </c>
      <c r="DQ97">
        <v>2</v>
      </c>
      <c r="DR97">
        <v>1</v>
      </c>
      <c r="DS97">
        <v>2</v>
      </c>
      <c r="DT97">
        <v>2</v>
      </c>
      <c r="DU97">
        <v>2</v>
      </c>
      <c r="DV97">
        <v>45</v>
      </c>
      <c r="DW97">
        <v>5</v>
      </c>
      <c r="DX97">
        <v>1</v>
      </c>
      <c r="DY97">
        <v>2</v>
      </c>
      <c r="DZ97">
        <v>1</v>
      </c>
      <c r="EA97">
        <v>1</v>
      </c>
      <c r="EB97">
        <v>1</v>
      </c>
      <c r="EC97">
        <v>1</v>
      </c>
      <c r="ED97">
        <v>1</v>
      </c>
      <c r="EE97">
        <v>1</v>
      </c>
      <c r="EF97">
        <v>1</v>
      </c>
      <c r="EG97">
        <v>1</v>
      </c>
      <c r="EH97">
        <v>3</v>
      </c>
      <c r="EI97">
        <v>1</v>
      </c>
      <c r="EJ97">
        <v>3</v>
      </c>
      <c r="EK97">
        <v>2</v>
      </c>
      <c r="EL97">
        <v>1</v>
      </c>
      <c r="EM97">
        <v>4</v>
      </c>
      <c r="EN97">
        <v>1</v>
      </c>
      <c r="EO97">
        <v>3</v>
      </c>
      <c r="EP97">
        <v>1</v>
      </c>
      <c r="EQ97">
        <v>10</v>
      </c>
      <c r="ER97">
        <v>10</v>
      </c>
      <c r="ES97">
        <v>3</v>
      </c>
      <c r="ET97">
        <v>45</v>
      </c>
      <c r="EU97">
        <v>3</v>
      </c>
      <c r="EV97">
        <v>1</v>
      </c>
      <c r="EW97">
        <v>2</v>
      </c>
      <c r="EX97">
        <v>3</v>
      </c>
      <c r="EY97">
        <v>4</v>
      </c>
      <c r="EZ97">
        <v>5</v>
      </c>
      <c r="FA97">
        <v>4</v>
      </c>
      <c r="FB97">
        <v>5</v>
      </c>
      <c r="FC97">
        <v>4</v>
      </c>
      <c r="FD97">
        <v>3</v>
      </c>
      <c r="FE97">
        <v>4</v>
      </c>
      <c r="FF97">
        <v>3</v>
      </c>
      <c r="FG97">
        <v>3</v>
      </c>
      <c r="FH97">
        <v>2</v>
      </c>
      <c r="FI97">
        <v>1</v>
      </c>
      <c r="FJ97">
        <v>3</v>
      </c>
      <c r="FK97">
        <v>5</v>
      </c>
      <c r="FL97">
        <v>5</v>
      </c>
      <c r="FM97">
        <v>1</v>
      </c>
      <c r="FN97">
        <v>2</v>
      </c>
      <c r="FO97">
        <v>4</v>
      </c>
      <c r="FP97">
        <v>2</v>
      </c>
      <c r="FQ97">
        <v>2</v>
      </c>
      <c r="FR97">
        <v>1</v>
      </c>
      <c r="FS97">
        <v>4</v>
      </c>
      <c r="FT97">
        <v>3</v>
      </c>
      <c r="FU97">
        <v>3</v>
      </c>
      <c r="FV97">
        <v>5</v>
      </c>
      <c r="FW97">
        <v>2</v>
      </c>
      <c r="FX97">
        <v>2</v>
      </c>
      <c r="FY97">
        <v>2</v>
      </c>
      <c r="FZ97">
        <v>2</v>
      </c>
      <c r="GA97">
        <v>4</v>
      </c>
      <c r="GB97">
        <v>5</v>
      </c>
      <c r="GC97">
        <v>5</v>
      </c>
      <c r="GD97">
        <v>3</v>
      </c>
      <c r="GE97">
        <v>2</v>
      </c>
      <c r="GF97">
        <v>0</v>
      </c>
      <c r="GG97">
        <v>22</v>
      </c>
      <c r="GH97" t="s">
        <v>197</v>
      </c>
      <c r="GI97">
        <v>0</v>
      </c>
      <c r="GJ97" s="2">
        <v>0.39583333333333331</v>
      </c>
      <c r="GK97">
        <v>82</v>
      </c>
      <c r="GL97">
        <v>86</v>
      </c>
      <c r="GM97">
        <f>VLOOKUP(A97,Saliva_Sample_Encoding!A:AD, 17)</f>
        <v>167.46320028285638</v>
      </c>
      <c r="GN97">
        <f>VLOOKUP(A97,Saliva_Sample_Encoding!A:AD, 18)</f>
        <v>1.94</v>
      </c>
      <c r="GO97">
        <f>VLOOKUP(A97,Saliva_Sample_Encoding!A:AD, 19)</f>
        <v>127.07501668522632</v>
      </c>
      <c r="GP97">
        <f>VLOOKUP(A97,Saliva_Sample_Encoding!A:AD, 20)</f>
        <v>1.75</v>
      </c>
      <c r="GQ97">
        <f>VLOOKUP(A97,Saliva_Sample_Encoding!A:AD, 21)</f>
        <v>147.26910848404134</v>
      </c>
      <c r="GR97">
        <f>VLOOKUP(A97,Saliva_Sample_Encoding!A:AD, 22)</f>
        <v>1.18</v>
      </c>
      <c r="GS97">
        <f>VLOOKUP(A97,Saliva_Sample_Encoding!A:AD, 23)</f>
        <v>139.38848729425987</v>
      </c>
      <c r="GT97">
        <f>VLOOKUP(A97,Saliva_Sample_Encoding!A:AD, 24)</f>
        <v>1.1599999999999999</v>
      </c>
      <c r="GU97">
        <f>VLOOKUP(A97,Saliva_Sample_Encoding!A:AD, 25)</f>
        <v>153.17957437637745</v>
      </c>
      <c r="GV97">
        <f>VLOOKUP(A97,Saliva_Sample_Encoding!A:AD, 26)</f>
        <v>1.1100000000000001</v>
      </c>
      <c r="GW97">
        <f>VLOOKUP(A97,Saliva_Sample_Encoding!A:AD, 27)</f>
        <v>120.1794731441675</v>
      </c>
      <c r="GX97">
        <f>VLOOKUP(A97,Saliva_Sample_Encoding!A:AD, 28)</f>
        <v>0.9</v>
      </c>
      <c r="GY97">
        <f>VLOOKUP(A97,Saliva_Sample_Encoding!A:AD, 29)</f>
        <v>117.7167790223608</v>
      </c>
      <c r="GZ97">
        <f>VLOOKUP(A97,Saliva_Sample_Encoding!A:AD, 30)</f>
        <v>1.23</v>
      </c>
    </row>
    <row r="98" spans="1:208" x14ac:dyDescent="0.2">
      <c r="A98">
        <v>206</v>
      </c>
      <c r="B98" s="1">
        <v>44169</v>
      </c>
      <c r="C98" t="s">
        <v>193</v>
      </c>
      <c r="D98" t="s">
        <v>199</v>
      </c>
      <c r="E98" t="s">
        <v>201</v>
      </c>
      <c r="F98" t="s">
        <v>200</v>
      </c>
      <c r="G98">
        <v>3</v>
      </c>
      <c r="H98">
        <v>1</v>
      </c>
      <c r="I98">
        <v>2</v>
      </c>
      <c r="J98">
        <v>1</v>
      </c>
      <c r="K98">
        <v>2</v>
      </c>
      <c r="L98">
        <v>1</v>
      </c>
      <c r="M98">
        <v>1</v>
      </c>
      <c r="N98">
        <v>1</v>
      </c>
      <c r="O98">
        <v>1</v>
      </c>
      <c r="P98">
        <v>1</v>
      </c>
      <c r="Q98">
        <v>1</v>
      </c>
      <c r="R98">
        <v>3</v>
      </c>
      <c r="S98">
        <v>1</v>
      </c>
      <c r="T98">
        <v>1</v>
      </c>
      <c r="U98">
        <v>1</v>
      </c>
      <c r="V98">
        <v>2</v>
      </c>
      <c r="W98">
        <v>4</v>
      </c>
      <c r="X98">
        <v>1</v>
      </c>
      <c r="Y98">
        <v>2</v>
      </c>
      <c r="Z98">
        <v>1</v>
      </c>
      <c r="AA98">
        <v>7</v>
      </c>
      <c r="AB98">
        <v>0</v>
      </c>
      <c r="AC98">
        <v>0</v>
      </c>
      <c r="AD98">
        <v>80</v>
      </c>
      <c r="AE98">
        <v>3</v>
      </c>
      <c r="AF98">
        <v>1</v>
      </c>
      <c r="AG98">
        <v>2</v>
      </c>
      <c r="AH98">
        <v>1</v>
      </c>
      <c r="AI98">
        <v>2</v>
      </c>
      <c r="AJ98">
        <v>1</v>
      </c>
      <c r="AK98">
        <v>2</v>
      </c>
      <c r="AL98">
        <v>2</v>
      </c>
      <c r="AM98">
        <v>2</v>
      </c>
      <c r="AN98">
        <v>3</v>
      </c>
      <c r="AO98">
        <v>2</v>
      </c>
      <c r="AP98">
        <v>5</v>
      </c>
      <c r="AQ98">
        <v>1</v>
      </c>
      <c r="AR98">
        <v>2</v>
      </c>
      <c r="AS98">
        <v>3</v>
      </c>
      <c r="AT98">
        <v>3</v>
      </c>
      <c r="AU98">
        <v>4</v>
      </c>
      <c r="AV98">
        <v>1</v>
      </c>
      <c r="AW98">
        <v>3</v>
      </c>
      <c r="AX98">
        <v>1</v>
      </c>
      <c r="AY98">
        <v>38</v>
      </c>
      <c r="AZ98">
        <v>12</v>
      </c>
      <c r="BA98">
        <v>0</v>
      </c>
      <c r="BB98">
        <v>65</v>
      </c>
      <c r="BC98">
        <v>2</v>
      </c>
      <c r="BD98">
        <v>1</v>
      </c>
      <c r="BE98">
        <v>2</v>
      </c>
      <c r="BF98">
        <v>1</v>
      </c>
      <c r="BG98">
        <v>2</v>
      </c>
      <c r="BH98">
        <v>1</v>
      </c>
      <c r="BI98">
        <v>1</v>
      </c>
      <c r="BJ98">
        <v>2</v>
      </c>
      <c r="BK98">
        <v>1</v>
      </c>
      <c r="BL98">
        <v>2</v>
      </c>
      <c r="BM98">
        <v>2</v>
      </c>
      <c r="BN98">
        <v>4</v>
      </c>
      <c r="BO98">
        <v>1</v>
      </c>
      <c r="BP98">
        <v>1</v>
      </c>
      <c r="BQ98">
        <v>1</v>
      </c>
      <c r="BR98">
        <v>3</v>
      </c>
      <c r="BS98">
        <v>2</v>
      </c>
      <c r="BT98">
        <v>1</v>
      </c>
      <c r="BU98">
        <v>2</v>
      </c>
      <c r="BV98">
        <v>1</v>
      </c>
      <c r="BW98">
        <v>5</v>
      </c>
      <c r="BX98">
        <v>0</v>
      </c>
      <c r="BY98">
        <v>0</v>
      </c>
      <c r="BZ98">
        <v>71</v>
      </c>
      <c r="CA98">
        <v>2</v>
      </c>
      <c r="CB98">
        <v>1</v>
      </c>
      <c r="CC98">
        <v>1</v>
      </c>
      <c r="CD98">
        <v>1</v>
      </c>
      <c r="CE98">
        <v>2</v>
      </c>
      <c r="CF98">
        <v>1</v>
      </c>
      <c r="CG98">
        <v>1</v>
      </c>
      <c r="CH98">
        <v>1</v>
      </c>
      <c r="CI98">
        <v>1</v>
      </c>
      <c r="CJ98">
        <v>2</v>
      </c>
      <c r="CK98">
        <v>2</v>
      </c>
      <c r="CL98">
        <v>3</v>
      </c>
      <c r="CM98">
        <v>1</v>
      </c>
      <c r="CN98">
        <v>1</v>
      </c>
      <c r="CO98">
        <v>1</v>
      </c>
      <c r="CP98">
        <v>3</v>
      </c>
      <c r="CQ98">
        <v>4</v>
      </c>
      <c r="CR98">
        <v>1</v>
      </c>
      <c r="CS98">
        <v>1</v>
      </c>
      <c r="CT98">
        <v>1</v>
      </c>
      <c r="CU98">
        <v>0</v>
      </c>
      <c r="CV98">
        <v>0</v>
      </c>
      <c r="CW98">
        <v>0</v>
      </c>
      <c r="CX98">
        <v>84</v>
      </c>
      <c r="CY98">
        <v>2</v>
      </c>
      <c r="CZ98">
        <v>1</v>
      </c>
      <c r="DA98">
        <v>1</v>
      </c>
      <c r="DB98">
        <v>1</v>
      </c>
      <c r="DC98">
        <v>2</v>
      </c>
      <c r="DD98">
        <v>1</v>
      </c>
      <c r="DE98">
        <v>1</v>
      </c>
      <c r="DF98">
        <v>1</v>
      </c>
      <c r="DG98">
        <v>1</v>
      </c>
      <c r="DH98">
        <v>1</v>
      </c>
      <c r="DI98">
        <v>1</v>
      </c>
      <c r="DJ98">
        <v>3</v>
      </c>
      <c r="DK98">
        <v>1</v>
      </c>
      <c r="DL98">
        <v>1</v>
      </c>
      <c r="DM98">
        <v>1</v>
      </c>
      <c r="DN98">
        <v>2</v>
      </c>
      <c r="DO98">
        <v>3</v>
      </c>
      <c r="DP98">
        <v>1</v>
      </c>
      <c r="DQ98">
        <v>1</v>
      </c>
      <c r="DR98">
        <v>1</v>
      </c>
      <c r="DS98">
        <v>0</v>
      </c>
      <c r="DT98">
        <v>5</v>
      </c>
      <c r="DU98">
        <v>0</v>
      </c>
      <c r="DV98">
        <v>85</v>
      </c>
      <c r="DW98">
        <v>2</v>
      </c>
      <c r="DX98">
        <v>1</v>
      </c>
      <c r="DY98">
        <v>1</v>
      </c>
      <c r="DZ98">
        <v>1</v>
      </c>
      <c r="EA98">
        <v>1</v>
      </c>
      <c r="EB98">
        <v>1</v>
      </c>
      <c r="EC98">
        <v>1</v>
      </c>
      <c r="ED98">
        <v>1</v>
      </c>
      <c r="EE98">
        <v>1</v>
      </c>
      <c r="EF98">
        <v>1</v>
      </c>
      <c r="EG98">
        <v>1</v>
      </c>
      <c r="EH98">
        <v>3</v>
      </c>
      <c r="EI98">
        <v>1</v>
      </c>
      <c r="EJ98">
        <v>1</v>
      </c>
      <c r="EK98">
        <v>1</v>
      </c>
      <c r="EL98">
        <v>2</v>
      </c>
      <c r="EM98">
        <v>3</v>
      </c>
      <c r="EN98">
        <v>1</v>
      </c>
      <c r="EO98">
        <v>1</v>
      </c>
      <c r="EP98">
        <v>1</v>
      </c>
      <c r="EQ98">
        <v>0</v>
      </c>
      <c r="ER98">
        <v>3</v>
      </c>
      <c r="ES98">
        <v>0</v>
      </c>
      <c r="ET98">
        <v>85</v>
      </c>
      <c r="EU98">
        <v>3</v>
      </c>
      <c r="EV98">
        <v>1</v>
      </c>
      <c r="EW98">
        <v>2</v>
      </c>
      <c r="EX98">
        <v>3</v>
      </c>
      <c r="EY98">
        <v>4</v>
      </c>
      <c r="EZ98">
        <v>5</v>
      </c>
      <c r="FA98">
        <v>4</v>
      </c>
      <c r="FB98">
        <v>5</v>
      </c>
      <c r="FC98">
        <v>4</v>
      </c>
      <c r="FD98">
        <v>3</v>
      </c>
      <c r="FE98">
        <v>4</v>
      </c>
      <c r="FF98">
        <v>3</v>
      </c>
      <c r="FG98">
        <v>3</v>
      </c>
      <c r="FH98">
        <v>2</v>
      </c>
      <c r="FI98">
        <v>1</v>
      </c>
      <c r="FJ98">
        <v>1</v>
      </c>
      <c r="FK98">
        <v>5</v>
      </c>
      <c r="FL98">
        <v>5</v>
      </c>
      <c r="FM98">
        <v>1</v>
      </c>
      <c r="FN98">
        <v>2</v>
      </c>
      <c r="FO98">
        <v>2</v>
      </c>
      <c r="FP98">
        <v>2</v>
      </c>
      <c r="FQ98">
        <v>2</v>
      </c>
      <c r="FR98">
        <v>1</v>
      </c>
      <c r="FS98">
        <v>4</v>
      </c>
      <c r="FT98">
        <v>3</v>
      </c>
      <c r="FU98">
        <v>3</v>
      </c>
      <c r="FV98">
        <v>5</v>
      </c>
      <c r="FW98">
        <v>2</v>
      </c>
      <c r="FX98">
        <v>2</v>
      </c>
      <c r="FY98">
        <v>5</v>
      </c>
      <c r="FZ98">
        <v>2</v>
      </c>
      <c r="GA98">
        <v>4</v>
      </c>
      <c r="GB98">
        <v>5</v>
      </c>
      <c r="GC98">
        <v>4</v>
      </c>
      <c r="GD98">
        <v>3</v>
      </c>
      <c r="GE98">
        <v>4</v>
      </c>
      <c r="GF98">
        <v>0</v>
      </c>
      <c r="GG98">
        <v>19</v>
      </c>
      <c r="GH98" t="s">
        <v>197</v>
      </c>
      <c r="GI98">
        <v>0</v>
      </c>
      <c r="GJ98" s="2">
        <v>0.30208333333333331</v>
      </c>
      <c r="GK98">
        <v>66</v>
      </c>
      <c r="GL98">
        <v>72</v>
      </c>
      <c r="GM98">
        <f>VLOOKUP(A98,Saliva_Sample_Encoding!A:AD, 17)</f>
        <v>15.980016297650124</v>
      </c>
      <c r="GN98">
        <f>VLOOKUP(A98,Saliva_Sample_Encoding!A:AD, 18)</f>
        <v>2.91</v>
      </c>
      <c r="GO98">
        <f>VLOOKUP(A98,Saliva_Sample_Encoding!A:AD, 19)</f>
        <v>20.545735239835871</v>
      </c>
      <c r="GP98">
        <f>VLOOKUP(A98,Saliva_Sample_Encoding!A:AD, 20)</f>
        <v>3.14</v>
      </c>
      <c r="GQ98">
        <f>VLOOKUP(A98,Saliva_Sample_Encoding!A:AD, 21)</f>
        <v>21.458879028273021</v>
      </c>
      <c r="GR98">
        <f>VLOOKUP(A98,Saliva_Sample_Encoding!A:AD, 22)</f>
        <v>5.48</v>
      </c>
      <c r="GS98">
        <f>VLOOKUP(A98,Saliva_Sample_Encoding!A:AD, 23)</f>
        <v>22.828594710928751</v>
      </c>
      <c r="GT98">
        <f>VLOOKUP(A98,Saliva_Sample_Encoding!A:AD, 24)</f>
        <v>6.08</v>
      </c>
      <c r="GU98">
        <f>VLOOKUP(A98,Saliva_Sample_Encoding!A:AD, 25)</f>
        <v>16.436588191868701</v>
      </c>
      <c r="GV98">
        <f>VLOOKUP(A98,Saliva_Sample_Encoding!A:AD, 26)</f>
        <v>3.64</v>
      </c>
      <c r="GW98">
        <f>VLOOKUP(A98,Saliva_Sample_Encoding!A:AD, 27)</f>
        <v>14.153728720775824</v>
      </c>
      <c r="GX98">
        <f>VLOOKUP(A98,Saliva_Sample_Encoding!A:AD, 28)</f>
        <v>2.96</v>
      </c>
      <c r="GY98">
        <f>VLOOKUP(A98,Saliva_Sample_Encoding!A:AD, 29)</f>
        <v>19.823918257743085</v>
      </c>
      <c r="GZ98">
        <f>VLOOKUP(A98,Saliva_Sample_Encoding!A:AD, 30)</f>
        <v>2</v>
      </c>
    </row>
    <row r="99" spans="1:208" x14ac:dyDescent="0.2">
      <c r="A99">
        <v>207</v>
      </c>
      <c r="B99" s="1">
        <v>44030</v>
      </c>
      <c r="C99" t="s">
        <v>198</v>
      </c>
      <c r="D99" t="s">
        <v>199</v>
      </c>
      <c r="E99" t="s">
        <v>201</v>
      </c>
      <c r="F99" t="s">
        <v>207</v>
      </c>
      <c r="G99">
        <v>3</v>
      </c>
      <c r="H99">
        <v>1</v>
      </c>
      <c r="I99">
        <v>1</v>
      </c>
      <c r="J99">
        <v>2</v>
      </c>
      <c r="K99">
        <v>3</v>
      </c>
      <c r="L99">
        <v>2</v>
      </c>
      <c r="M99">
        <v>1</v>
      </c>
      <c r="N99">
        <v>1</v>
      </c>
      <c r="O99">
        <v>2</v>
      </c>
      <c r="P99">
        <v>2</v>
      </c>
      <c r="Q99">
        <v>1</v>
      </c>
      <c r="R99">
        <v>3</v>
      </c>
      <c r="S99">
        <v>1</v>
      </c>
      <c r="T99">
        <v>2</v>
      </c>
      <c r="U99">
        <v>2</v>
      </c>
      <c r="V99">
        <v>3</v>
      </c>
      <c r="W99">
        <v>4</v>
      </c>
      <c r="X99">
        <v>2</v>
      </c>
      <c r="Y99">
        <v>3</v>
      </c>
      <c r="Z99">
        <v>1</v>
      </c>
      <c r="AA99">
        <v>24</v>
      </c>
      <c r="AB99">
        <v>14</v>
      </c>
      <c r="AC99">
        <v>3</v>
      </c>
      <c r="AD99">
        <v>57</v>
      </c>
      <c r="AE99">
        <v>2</v>
      </c>
      <c r="AF99">
        <v>3</v>
      </c>
      <c r="AG99">
        <v>1</v>
      </c>
      <c r="AH99">
        <v>2</v>
      </c>
      <c r="AI99">
        <v>1</v>
      </c>
      <c r="AJ99">
        <v>3</v>
      </c>
      <c r="AK99">
        <v>2</v>
      </c>
      <c r="AL99">
        <v>1</v>
      </c>
      <c r="AM99">
        <v>2</v>
      </c>
      <c r="AN99">
        <v>3</v>
      </c>
      <c r="AO99">
        <v>4</v>
      </c>
      <c r="AP99">
        <v>3</v>
      </c>
      <c r="AQ99">
        <v>3</v>
      </c>
      <c r="AR99">
        <v>4</v>
      </c>
      <c r="AS99">
        <v>2</v>
      </c>
      <c r="AT99">
        <v>3</v>
      </c>
      <c r="AU99">
        <v>3</v>
      </c>
      <c r="AV99">
        <v>3</v>
      </c>
      <c r="AW99">
        <v>3</v>
      </c>
      <c r="AX99">
        <v>3</v>
      </c>
      <c r="AY99">
        <v>59</v>
      </c>
      <c r="AZ99">
        <v>53</v>
      </c>
      <c r="BA99">
        <v>31</v>
      </c>
      <c r="BB99">
        <v>45</v>
      </c>
      <c r="BC99">
        <v>2</v>
      </c>
      <c r="BD99">
        <v>2</v>
      </c>
      <c r="BE99">
        <v>1</v>
      </c>
      <c r="BF99">
        <v>2</v>
      </c>
      <c r="BG99">
        <v>2</v>
      </c>
      <c r="BH99">
        <v>1</v>
      </c>
      <c r="BI99">
        <v>2</v>
      </c>
      <c r="BJ99">
        <v>1</v>
      </c>
      <c r="BK99">
        <v>2</v>
      </c>
      <c r="BL99">
        <v>2</v>
      </c>
      <c r="BM99">
        <v>2</v>
      </c>
      <c r="BN99">
        <v>3</v>
      </c>
      <c r="BO99">
        <v>1</v>
      </c>
      <c r="BP99">
        <v>3</v>
      </c>
      <c r="BQ99">
        <v>2</v>
      </c>
      <c r="BR99">
        <v>2</v>
      </c>
      <c r="BS99">
        <v>3</v>
      </c>
      <c r="BT99">
        <v>2</v>
      </c>
      <c r="BU99">
        <v>3</v>
      </c>
      <c r="BV99">
        <v>1</v>
      </c>
      <c r="BW99">
        <v>42</v>
      </c>
      <c r="BX99">
        <v>37</v>
      </c>
      <c r="BY99">
        <v>20</v>
      </c>
      <c r="BZ99">
        <v>39</v>
      </c>
      <c r="CA99">
        <v>2</v>
      </c>
      <c r="CB99">
        <v>2</v>
      </c>
      <c r="CC99">
        <v>1</v>
      </c>
      <c r="CD99">
        <v>2</v>
      </c>
      <c r="CE99">
        <v>2</v>
      </c>
      <c r="CF99">
        <v>1</v>
      </c>
      <c r="CG99">
        <v>1</v>
      </c>
      <c r="CH99">
        <v>1</v>
      </c>
      <c r="CI99">
        <v>1</v>
      </c>
      <c r="CJ99">
        <v>2</v>
      </c>
      <c r="CK99">
        <v>3</v>
      </c>
      <c r="CL99">
        <v>3</v>
      </c>
      <c r="CM99">
        <v>1</v>
      </c>
      <c r="CN99">
        <v>3</v>
      </c>
      <c r="CO99">
        <v>2</v>
      </c>
      <c r="CP99">
        <v>2</v>
      </c>
      <c r="CQ99">
        <v>3</v>
      </c>
      <c r="CR99">
        <v>2</v>
      </c>
      <c r="CS99">
        <v>3</v>
      </c>
      <c r="CT99">
        <v>1</v>
      </c>
      <c r="CU99">
        <v>32</v>
      </c>
      <c r="CV99">
        <v>19</v>
      </c>
      <c r="CW99">
        <v>7</v>
      </c>
      <c r="CX99">
        <v>41</v>
      </c>
      <c r="CY99">
        <v>3</v>
      </c>
      <c r="CZ99">
        <v>1</v>
      </c>
      <c r="DA99">
        <v>2</v>
      </c>
      <c r="DB99">
        <v>1</v>
      </c>
      <c r="DC99">
        <v>3</v>
      </c>
      <c r="DD99">
        <v>1</v>
      </c>
      <c r="DE99">
        <v>1</v>
      </c>
      <c r="DF99">
        <v>1</v>
      </c>
      <c r="DG99">
        <v>3</v>
      </c>
      <c r="DH99">
        <v>3</v>
      </c>
      <c r="DI99">
        <v>2</v>
      </c>
      <c r="DJ99">
        <v>4</v>
      </c>
      <c r="DK99">
        <v>1</v>
      </c>
      <c r="DL99">
        <v>3</v>
      </c>
      <c r="DM99">
        <v>2</v>
      </c>
      <c r="DN99">
        <v>3</v>
      </c>
      <c r="DO99">
        <v>4</v>
      </c>
      <c r="DP99">
        <v>2</v>
      </c>
      <c r="DQ99">
        <v>4</v>
      </c>
      <c r="DR99">
        <v>1</v>
      </c>
      <c r="DS99">
        <v>15</v>
      </c>
      <c r="DT99">
        <v>15</v>
      </c>
      <c r="DU99">
        <v>18</v>
      </c>
      <c r="DV99">
        <v>62</v>
      </c>
      <c r="DW99">
        <v>2</v>
      </c>
      <c r="DX99">
        <v>1</v>
      </c>
      <c r="DY99">
        <v>1</v>
      </c>
      <c r="DZ99">
        <v>3</v>
      </c>
      <c r="EA99">
        <v>1</v>
      </c>
      <c r="EB99">
        <v>1</v>
      </c>
      <c r="EC99">
        <v>1</v>
      </c>
      <c r="ED99">
        <v>2</v>
      </c>
      <c r="EE99">
        <v>1</v>
      </c>
      <c r="EF99">
        <v>2</v>
      </c>
      <c r="EG99">
        <v>3</v>
      </c>
      <c r="EH99">
        <v>2</v>
      </c>
      <c r="EI99">
        <v>1</v>
      </c>
      <c r="EJ99">
        <v>2</v>
      </c>
      <c r="EK99">
        <v>2</v>
      </c>
      <c r="EL99">
        <v>2</v>
      </c>
      <c r="EM99">
        <v>3</v>
      </c>
      <c r="EN99">
        <v>2</v>
      </c>
      <c r="EO99">
        <v>3</v>
      </c>
      <c r="EP99">
        <v>1</v>
      </c>
      <c r="EQ99">
        <v>35</v>
      </c>
      <c r="ER99">
        <v>18</v>
      </c>
      <c r="ES99">
        <v>6</v>
      </c>
      <c r="ET99">
        <v>38</v>
      </c>
      <c r="EU99">
        <v>3</v>
      </c>
      <c r="EV99">
        <v>1</v>
      </c>
      <c r="EW99">
        <v>2</v>
      </c>
      <c r="EX99">
        <v>3</v>
      </c>
      <c r="EY99">
        <v>4</v>
      </c>
      <c r="EZ99">
        <v>5</v>
      </c>
      <c r="FA99">
        <v>4</v>
      </c>
      <c r="FB99">
        <v>5</v>
      </c>
      <c r="FC99">
        <v>4</v>
      </c>
      <c r="FD99">
        <v>3</v>
      </c>
      <c r="FE99">
        <v>4</v>
      </c>
      <c r="FF99">
        <v>3</v>
      </c>
      <c r="FG99">
        <v>3</v>
      </c>
      <c r="FH99">
        <v>2</v>
      </c>
      <c r="FI99">
        <v>1</v>
      </c>
      <c r="FJ99">
        <v>3</v>
      </c>
      <c r="FK99">
        <v>5</v>
      </c>
      <c r="FL99">
        <v>5</v>
      </c>
      <c r="FM99">
        <v>1</v>
      </c>
      <c r="FN99">
        <v>2</v>
      </c>
      <c r="FO99">
        <v>1</v>
      </c>
      <c r="FP99">
        <v>2</v>
      </c>
      <c r="FQ99">
        <v>2</v>
      </c>
      <c r="FR99">
        <v>3</v>
      </c>
      <c r="FS99">
        <v>4</v>
      </c>
      <c r="FT99">
        <v>3</v>
      </c>
      <c r="FU99">
        <v>3</v>
      </c>
      <c r="FV99">
        <v>5</v>
      </c>
      <c r="FW99">
        <v>5</v>
      </c>
      <c r="FX99">
        <v>3</v>
      </c>
      <c r="FY99">
        <v>3</v>
      </c>
      <c r="FZ99">
        <v>4</v>
      </c>
      <c r="GA99">
        <v>5</v>
      </c>
      <c r="GB99">
        <v>4</v>
      </c>
      <c r="GC99">
        <v>1</v>
      </c>
      <c r="GD99">
        <v>3</v>
      </c>
      <c r="GE99">
        <v>5</v>
      </c>
      <c r="GF99">
        <v>0</v>
      </c>
      <c r="GG99">
        <v>19</v>
      </c>
      <c r="GH99" t="s">
        <v>197</v>
      </c>
      <c r="GI99">
        <v>0</v>
      </c>
      <c r="GJ99" s="2">
        <v>0.45833333333333331</v>
      </c>
      <c r="GK99">
        <v>68</v>
      </c>
      <c r="GL99">
        <v>87</v>
      </c>
      <c r="GM99">
        <f>VLOOKUP(A99,Saliva_Sample_Encoding!A:AD, 17)</f>
        <v>43.343416543798121</v>
      </c>
      <c r="GN99">
        <f>VLOOKUP(A99,Saliva_Sample_Encoding!A:AD, 18)</f>
        <v>3.53</v>
      </c>
      <c r="GO99">
        <f>VLOOKUP(A99,Saliva_Sample_Encoding!A:AD, 19)</f>
        <v>52.209115382302294</v>
      </c>
      <c r="GP99">
        <f>VLOOKUP(A99,Saliva_Sample_Encoding!A:AD, 20)</f>
        <v>3.11</v>
      </c>
      <c r="GQ99">
        <f>VLOOKUP(A99,Saliva_Sample_Encoding!A:AD, 21)</f>
        <v>56.149425977193019</v>
      </c>
      <c r="GR99">
        <f>VLOOKUP(A99,Saliva_Sample_Encoding!A:AD, 22)</f>
        <v>4.42</v>
      </c>
      <c r="GS99">
        <f>VLOOKUP(A99,Saliva_Sample_Encoding!A:AD, 23)</f>
        <v>62.552430693890464</v>
      </c>
      <c r="GT99">
        <f>VLOOKUP(A99,Saliva_Sample_Encoding!A:AD, 24)</f>
        <v>4.8600000000000003</v>
      </c>
      <c r="GU99">
        <f>VLOOKUP(A99,Saliva_Sample_Encoding!A:AD, 25)</f>
        <v>54.17927067974766</v>
      </c>
      <c r="GV99">
        <f>VLOOKUP(A99,Saliva_Sample_Encoding!A:AD, 26)</f>
        <v>4.0599999999999996</v>
      </c>
      <c r="GW99">
        <f>VLOOKUP(A99,Saliva_Sample_Encoding!A:AD, 27)</f>
        <v>44.46987068628853</v>
      </c>
      <c r="GX99">
        <f>VLOOKUP(A99,Saliva_Sample_Encoding!A:AD, 28)</f>
        <v>2.21</v>
      </c>
      <c r="GY99">
        <f>VLOOKUP(A99,Saliva_Sample_Encoding!A:AD, 29)</f>
        <v>54.113939027893281</v>
      </c>
      <c r="GZ99">
        <f>VLOOKUP(A99,Saliva_Sample_Encoding!A:AD, 30)</f>
        <v>1.69</v>
      </c>
    </row>
    <row r="100" spans="1:208" x14ac:dyDescent="0.2">
      <c r="A100">
        <v>208</v>
      </c>
      <c r="B100" s="1">
        <v>44027</v>
      </c>
      <c r="C100" t="s">
        <v>198</v>
      </c>
      <c r="D100" t="s">
        <v>194</v>
      </c>
      <c r="E100" t="s">
        <v>204</v>
      </c>
      <c r="F100" t="s">
        <v>207</v>
      </c>
      <c r="G100">
        <v>3</v>
      </c>
      <c r="H100">
        <v>2</v>
      </c>
      <c r="I100">
        <v>2</v>
      </c>
      <c r="J100">
        <v>1</v>
      </c>
      <c r="K100">
        <v>2</v>
      </c>
      <c r="L100">
        <v>1</v>
      </c>
      <c r="M100">
        <v>1</v>
      </c>
      <c r="N100">
        <v>1</v>
      </c>
      <c r="O100">
        <v>3</v>
      </c>
      <c r="P100">
        <v>3</v>
      </c>
      <c r="Q100">
        <v>1</v>
      </c>
      <c r="R100">
        <v>4</v>
      </c>
      <c r="S100">
        <v>2</v>
      </c>
      <c r="T100">
        <v>3</v>
      </c>
      <c r="U100">
        <v>2</v>
      </c>
      <c r="V100">
        <v>4</v>
      </c>
      <c r="W100">
        <v>5</v>
      </c>
      <c r="X100">
        <v>1</v>
      </c>
      <c r="Y100">
        <v>3</v>
      </c>
      <c r="Z100">
        <v>1</v>
      </c>
      <c r="AA100">
        <v>55</v>
      </c>
      <c r="AB100">
        <v>55</v>
      </c>
      <c r="AC100">
        <v>38</v>
      </c>
      <c r="AD100">
        <v>63</v>
      </c>
      <c r="AE100">
        <v>2</v>
      </c>
      <c r="AF100">
        <v>2</v>
      </c>
      <c r="AG100">
        <v>1</v>
      </c>
      <c r="AH100">
        <v>1</v>
      </c>
      <c r="AI100">
        <v>2</v>
      </c>
      <c r="AJ100">
        <v>2</v>
      </c>
      <c r="AK100">
        <v>1</v>
      </c>
      <c r="AL100">
        <v>1</v>
      </c>
      <c r="AM100">
        <v>1</v>
      </c>
      <c r="AN100">
        <v>1</v>
      </c>
      <c r="AO100">
        <v>2</v>
      </c>
      <c r="AP100">
        <v>4</v>
      </c>
      <c r="AQ100">
        <v>1</v>
      </c>
      <c r="AR100">
        <v>1</v>
      </c>
      <c r="AS100">
        <v>2</v>
      </c>
      <c r="AT100">
        <v>4</v>
      </c>
      <c r="AU100">
        <v>4</v>
      </c>
      <c r="AV100">
        <v>2</v>
      </c>
      <c r="AW100">
        <v>2</v>
      </c>
      <c r="AX100">
        <v>2</v>
      </c>
      <c r="AY100">
        <v>48</v>
      </c>
      <c r="AZ100">
        <v>44</v>
      </c>
      <c r="BA100">
        <v>27</v>
      </c>
      <c r="BB100">
        <v>55</v>
      </c>
      <c r="BC100">
        <v>2</v>
      </c>
      <c r="BD100">
        <v>2</v>
      </c>
      <c r="BE100">
        <v>2</v>
      </c>
      <c r="BF100">
        <v>1</v>
      </c>
      <c r="BG100">
        <v>3</v>
      </c>
      <c r="BH100">
        <v>1</v>
      </c>
      <c r="BI100">
        <v>1</v>
      </c>
      <c r="BJ100">
        <v>2</v>
      </c>
      <c r="BK100">
        <v>2</v>
      </c>
      <c r="BL100">
        <v>2</v>
      </c>
      <c r="BM100">
        <v>2</v>
      </c>
      <c r="BN100">
        <v>3</v>
      </c>
      <c r="BO100">
        <v>2</v>
      </c>
      <c r="BP100">
        <v>2</v>
      </c>
      <c r="BQ100">
        <v>3</v>
      </c>
      <c r="BR100">
        <v>4</v>
      </c>
      <c r="BS100">
        <v>4</v>
      </c>
      <c r="BT100">
        <v>1</v>
      </c>
      <c r="BU100">
        <v>3</v>
      </c>
      <c r="BV100">
        <v>2</v>
      </c>
      <c r="BW100">
        <v>57</v>
      </c>
      <c r="BX100">
        <v>38</v>
      </c>
      <c r="BY100">
        <v>47</v>
      </c>
      <c r="BZ100">
        <v>57</v>
      </c>
      <c r="CA100">
        <v>2</v>
      </c>
      <c r="CB100">
        <v>1</v>
      </c>
      <c r="CC100">
        <v>1</v>
      </c>
      <c r="CD100">
        <v>2</v>
      </c>
      <c r="CE100">
        <v>3</v>
      </c>
      <c r="CF100">
        <v>2</v>
      </c>
      <c r="CG100">
        <v>1</v>
      </c>
      <c r="CH100">
        <v>1</v>
      </c>
      <c r="CI100">
        <v>1</v>
      </c>
      <c r="CJ100">
        <v>2</v>
      </c>
      <c r="CK100">
        <v>2</v>
      </c>
      <c r="CL100">
        <v>3</v>
      </c>
      <c r="CM100">
        <v>2</v>
      </c>
      <c r="CN100">
        <v>1</v>
      </c>
      <c r="CO100">
        <v>2</v>
      </c>
      <c r="CP100">
        <v>3</v>
      </c>
      <c r="CQ100">
        <v>4</v>
      </c>
      <c r="CR100">
        <v>1</v>
      </c>
      <c r="CS100">
        <v>3</v>
      </c>
      <c r="CT100">
        <v>2</v>
      </c>
      <c r="CU100">
        <v>35</v>
      </c>
      <c r="CV100">
        <v>32</v>
      </c>
      <c r="CW100">
        <v>20</v>
      </c>
      <c r="CX100">
        <v>52</v>
      </c>
      <c r="CY100">
        <v>1</v>
      </c>
      <c r="CZ100">
        <v>2</v>
      </c>
      <c r="DA100">
        <v>1</v>
      </c>
      <c r="DB100">
        <v>1</v>
      </c>
      <c r="DC100">
        <v>2</v>
      </c>
      <c r="DD100">
        <v>2</v>
      </c>
      <c r="DE100">
        <v>1</v>
      </c>
      <c r="DF100">
        <v>2</v>
      </c>
      <c r="DG100">
        <v>1</v>
      </c>
      <c r="DH100">
        <v>1</v>
      </c>
      <c r="DI100">
        <v>2</v>
      </c>
      <c r="DJ100">
        <v>3</v>
      </c>
      <c r="DK100">
        <v>1</v>
      </c>
      <c r="DL100">
        <v>2</v>
      </c>
      <c r="DM100">
        <v>3</v>
      </c>
      <c r="DN100">
        <v>4</v>
      </c>
      <c r="DO100">
        <v>4</v>
      </c>
      <c r="DP100">
        <v>1</v>
      </c>
      <c r="DQ100">
        <v>2</v>
      </c>
      <c r="DR100">
        <v>1</v>
      </c>
      <c r="DS100">
        <v>55</v>
      </c>
      <c r="DT100">
        <v>45</v>
      </c>
      <c r="DU100">
        <v>24</v>
      </c>
      <c r="DV100">
        <v>55</v>
      </c>
      <c r="DW100">
        <v>3</v>
      </c>
      <c r="DX100">
        <v>2</v>
      </c>
      <c r="DY100">
        <v>1</v>
      </c>
      <c r="DZ100">
        <v>2</v>
      </c>
      <c r="EA100">
        <v>4</v>
      </c>
      <c r="EB100">
        <v>2</v>
      </c>
      <c r="EC100">
        <v>1</v>
      </c>
      <c r="ED100">
        <v>3</v>
      </c>
      <c r="EE100">
        <v>2</v>
      </c>
      <c r="EF100">
        <v>1</v>
      </c>
      <c r="EG100">
        <v>3</v>
      </c>
      <c r="EH100">
        <v>4</v>
      </c>
      <c r="EI100">
        <v>1</v>
      </c>
      <c r="EJ100">
        <v>3</v>
      </c>
      <c r="EK100">
        <v>3</v>
      </c>
      <c r="EL100">
        <v>4</v>
      </c>
      <c r="EM100">
        <v>4</v>
      </c>
      <c r="EN100">
        <v>1</v>
      </c>
      <c r="EO100">
        <v>3</v>
      </c>
      <c r="EP100">
        <v>2</v>
      </c>
      <c r="EQ100">
        <v>70</v>
      </c>
      <c r="ER100">
        <v>37</v>
      </c>
      <c r="ES100">
        <v>37</v>
      </c>
      <c r="ET100">
        <v>65</v>
      </c>
      <c r="EU100">
        <v>3</v>
      </c>
      <c r="EV100">
        <v>1</v>
      </c>
      <c r="EW100">
        <v>2</v>
      </c>
      <c r="EX100">
        <v>3</v>
      </c>
      <c r="EY100">
        <v>4</v>
      </c>
      <c r="EZ100">
        <v>5</v>
      </c>
      <c r="FA100">
        <v>4</v>
      </c>
      <c r="FB100">
        <v>5</v>
      </c>
      <c r="FC100">
        <v>4</v>
      </c>
      <c r="FD100">
        <v>3</v>
      </c>
      <c r="FE100">
        <v>4</v>
      </c>
      <c r="FF100">
        <v>3</v>
      </c>
      <c r="FG100">
        <v>2</v>
      </c>
      <c r="FH100">
        <v>2</v>
      </c>
      <c r="FI100">
        <v>1</v>
      </c>
      <c r="FJ100">
        <v>1</v>
      </c>
      <c r="FK100">
        <v>5</v>
      </c>
      <c r="FL100">
        <v>5</v>
      </c>
      <c r="FM100">
        <v>1</v>
      </c>
      <c r="FN100">
        <v>2</v>
      </c>
      <c r="FO100">
        <v>2</v>
      </c>
      <c r="FP100">
        <v>2</v>
      </c>
      <c r="FQ100">
        <v>2</v>
      </c>
      <c r="FR100">
        <v>1</v>
      </c>
      <c r="FS100">
        <v>4</v>
      </c>
      <c r="FT100">
        <v>3</v>
      </c>
      <c r="FU100">
        <v>3</v>
      </c>
      <c r="FV100">
        <v>5</v>
      </c>
      <c r="FW100">
        <v>3</v>
      </c>
      <c r="FX100">
        <v>4</v>
      </c>
      <c r="FY100">
        <v>5</v>
      </c>
      <c r="FZ100">
        <v>4</v>
      </c>
      <c r="GA100">
        <v>4</v>
      </c>
      <c r="GB100">
        <v>3</v>
      </c>
      <c r="GC100">
        <v>5</v>
      </c>
      <c r="GD100">
        <v>3</v>
      </c>
      <c r="GE100">
        <v>2</v>
      </c>
      <c r="GF100">
        <v>0</v>
      </c>
      <c r="GG100">
        <v>26</v>
      </c>
      <c r="GH100" t="s">
        <v>197</v>
      </c>
      <c r="GI100">
        <v>0</v>
      </c>
      <c r="GJ100" s="2">
        <v>0.41666666666666669</v>
      </c>
      <c r="GK100">
        <v>79</v>
      </c>
      <c r="GL100">
        <v>83</v>
      </c>
      <c r="GM100">
        <f>VLOOKUP(A100,Saliva_Sample_Encoding!A:AD, 17)</f>
        <v>106.88092488641129</v>
      </c>
      <c r="GN100">
        <f>VLOOKUP(A100,Saliva_Sample_Encoding!A:AD, 18)</f>
        <v>5.32</v>
      </c>
      <c r="GO100">
        <f>VLOOKUP(A100,Saliva_Sample_Encoding!A:AD, 19)</f>
        <v>85.209216614512201</v>
      </c>
      <c r="GP100">
        <f>VLOOKUP(A100,Saliva_Sample_Encoding!A:AD, 20)</f>
        <v>4.6500000000000004</v>
      </c>
      <c r="GQ100">
        <f>VLOOKUP(A100,Saliva_Sample_Encoding!A:AD, 21)</f>
        <v>76.343517776008056</v>
      </c>
      <c r="GR100">
        <f>VLOOKUP(A100,Saliva_Sample_Encoding!A:AD, 22)</f>
        <v>2.2799999999999998</v>
      </c>
      <c r="GS100">
        <f>VLOOKUP(A100,Saliva_Sample_Encoding!A:AD, 23)</f>
        <v>69.940513059310604</v>
      </c>
      <c r="GT100">
        <f>VLOOKUP(A100,Saliva_Sample_Encoding!A:AD, 24)</f>
        <v>1.98</v>
      </c>
      <c r="GU100">
        <f>VLOOKUP(A100,Saliva_Sample_Encoding!A:AD, 25)</f>
        <v>59.5471977477224</v>
      </c>
      <c r="GV100">
        <f>VLOOKUP(A100,Saliva_Sample_Encoding!A:AD, 26)</f>
        <v>1.72</v>
      </c>
      <c r="GW100">
        <f>VLOOKUP(A100,Saliva_Sample_Encoding!A:AD, 27)</f>
        <v>54.671809504109</v>
      </c>
      <c r="GX100">
        <f>VLOOKUP(A100,Saliva_Sample_Encoding!A:AD, 28)</f>
        <v>1.17</v>
      </c>
      <c r="GY100">
        <f>VLOOKUP(A100,Saliva_Sample_Encoding!A:AD, 29)</f>
        <v>51.2240377335796</v>
      </c>
      <c r="GZ100">
        <f>VLOOKUP(A100,Saliva_Sample_Encoding!A:AD, 30)</f>
        <v>0.99</v>
      </c>
    </row>
    <row r="101" spans="1:208" x14ac:dyDescent="0.2">
      <c r="A101">
        <v>209</v>
      </c>
      <c r="B101" s="1">
        <v>44034</v>
      </c>
      <c r="C101" t="s">
        <v>198</v>
      </c>
      <c r="D101" t="s">
        <v>199</v>
      </c>
      <c r="E101" t="s">
        <v>201</v>
      </c>
      <c r="F101" t="s">
        <v>200</v>
      </c>
      <c r="G101">
        <v>3</v>
      </c>
      <c r="H101">
        <v>1</v>
      </c>
      <c r="I101">
        <v>1</v>
      </c>
      <c r="J101">
        <v>1</v>
      </c>
      <c r="K101">
        <v>1</v>
      </c>
      <c r="L101">
        <v>1</v>
      </c>
      <c r="M101">
        <v>1</v>
      </c>
      <c r="N101">
        <v>1</v>
      </c>
      <c r="O101">
        <v>1</v>
      </c>
      <c r="P101">
        <v>1</v>
      </c>
      <c r="Q101">
        <v>1</v>
      </c>
      <c r="R101">
        <v>2</v>
      </c>
      <c r="S101">
        <v>1</v>
      </c>
      <c r="T101">
        <v>1</v>
      </c>
      <c r="U101">
        <v>1</v>
      </c>
      <c r="V101">
        <v>3</v>
      </c>
      <c r="W101">
        <v>3</v>
      </c>
      <c r="X101">
        <v>1</v>
      </c>
      <c r="Y101">
        <v>2</v>
      </c>
      <c r="Z101">
        <v>1</v>
      </c>
      <c r="AA101">
        <v>0</v>
      </c>
      <c r="AB101">
        <v>0</v>
      </c>
      <c r="AC101">
        <v>0</v>
      </c>
      <c r="AD101">
        <v>80</v>
      </c>
      <c r="AE101">
        <v>1</v>
      </c>
      <c r="AF101">
        <v>1</v>
      </c>
      <c r="AG101">
        <v>1</v>
      </c>
      <c r="AH101">
        <v>4</v>
      </c>
      <c r="AI101">
        <v>3</v>
      </c>
      <c r="AJ101">
        <v>1</v>
      </c>
      <c r="AK101">
        <v>2</v>
      </c>
      <c r="AL101">
        <v>3</v>
      </c>
      <c r="AM101">
        <v>1</v>
      </c>
      <c r="AN101">
        <v>1</v>
      </c>
      <c r="AO101">
        <v>4</v>
      </c>
      <c r="AP101">
        <v>5</v>
      </c>
      <c r="AQ101">
        <v>1</v>
      </c>
      <c r="AR101">
        <v>4</v>
      </c>
      <c r="AS101">
        <v>2</v>
      </c>
      <c r="AT101">
        <v>5</v>
      </c>
      <c r="AU101">
        <v>4</v>
      </c>
      <c r="AV101">
        <v>2</v>
      </c>
      <c r="AW101">
        <v>1</v>
      </c>
      <c r="AX101">
        <v>1</v>
      </c>
      <c r="AY101">
        <v>32</v>
      </c>
      <c r="AZ101">
        <v>0</v>
      </c>
      <c r="BA101">
        <v>17</v>
      </c>
      <c r="BB101">
        <v>80</v>
      </c>
      <c r="BC101">
        <v>1</v>
      </c>
      <c r="BD101">
        <v>1</v>
      </c>
      <c r="BE101">
        <v>1</v>
      </c>
      <c r="BF101">
        <v>4</v>
      </c>
      <c r="BG101">
        <v>4</v>
      </c>
      <c r="BH101">
        <v>1</v>
      </c>
      <c r="BI101">
        <v>1</v>
      </c>
      <c r="BJ101">
        <v>4</v>
      </c>
      <c r="BK101">
        <v>1</v>
      </c>
      <c r="BL101">
        <v>1</v>
      </c>
      <c r="BM101">
        <v>3</v>
      </c>
      <c r="BN101">
        <v>4</v>
      </c>
      <c r="BO101">
        <v>1</v>
      </c>
      <c r="BP101">
        <v>3</v>
      </c>
      <c r="BQ101">
        <v>1</v>
      </c>
      <c r="BR101">
        <v>3</v>
      </c>
      <c r="BS101">
        <v>3</v>
      </c>
      <c r="BT101">
        <v>2</v>
      </c>
      <c r="BU101">
        <v>1</v>
      </c>
      <c r="BV101">
        <v>1</v>
      </c>
      <c r="BW101">
        <v>6</v>
      </c>
      <c r="BX101">
        <v>0</v>
      </c>
      <c r="BY101">
        <v>0</v>
      </c>
      <c r="BZ101">
        <v>80</v>
      </c>
      <c r="CA101">
        <v>1</v>
      </c>
      <c r="CB101">
        <v>1</v>
      </c>
      <c r="CC101">
        <v>1</v>
      </c>
      <c r="CD101">
        <v>1</v>
      </c>
      <c r="CE101">
        <v>2</v>
      </c>
      <c r="CF101">
        <v>4</v>
      </c>
      <c r="CG101">
        <v>1</v>
      </c>
      <c r="CH101">
        <v>1</v>
      </c>
      <c r="CI101">
        <v>2</v>
      </c>
      <c r="CJ101">
        <v>1</v>
      </c>
      <c r="CK101">
        <v>3</v>
      </c>
      <c r="CL101">
        <v>2</v>
      </c>
      <c r="CM101">
        <v>1</v>
      </c>
      <c r="CN101">
        <v>2</v>
      </c>
      <c r="CO101">
        <v>1</v>
      </c>
      <c r="CP101">
        <v>4</v>
      </c>
      <c r="CQ101">
        <v>2</v>
      </c>
      <c r="CR101">
        <v>1</v>
      </c>
      <c r="CS101">
        <v>1</v>
      </c>
      <c r="CT101">
        <v>1</v>
      </c>
      <c r="CU101">
        <v>0</v>
      </c>
      <c r="CV101">
        <v>0</v>
      </c>
      <c r="CW101">
        <v>0</v>
      </c>
      <c r="CX101">
        <v>88</v>
      </c>
      <c r="CY101">
        <v>1</v>
      </c>
      <c r="CZ101">
        <v>1</v>
      </c>
      <c r="DA101">
        <v>1</v>
      </c>
      <c r="DB101">
        <v>3</v>
      </c>
      <c r="DC101">
        <v>3</v>
      </c>
      <c r="DD101">
        <v>1</v>
      </c>
      <c r="DE101">
        <v>1</v>
      </c>
      <c r="DF101">
        <v>2</v>
      </c>
      <c r="DG101">
        <v>1</v>
      </c>
      <c r="DH101">
        <v>1</v>
      </c>
      <c r="DI101">
        <v>5</v>
      </c>
      <c r="DJ101">
        <v>1</v>
      </c>
      <c r="DK101">
        <v>1</v>
      </c>
      <c r="DL101">
        <v>2</v>
      </c>
      <c r="DM101">
        <v>1</v>
      </c>
      <c r="DN101">
        <v>1</v>
      </c>
      <c r="DO101">
        <v>1</v>
      </c>
      <c r="DP101">
        <v>1</v>
      </c>
      <c r="DQ101">
        <v>1</v>
      </c>
      <c r="DR101">
        <v>1</v>
      </c>
      <c r="DS101">
        <v>0</v>
      </c>
      <c r="DT101">
        <v>0</v>
      </c>
      <c r="DU101">
        <v>0</v>
      </c>
      <c r="DV101">
        <v>70</v>
      </c>
      <c r="DW101">
        <v>1</v>
      </c>
      <c r="DX101">
        <v>1</v>
      </c>
      <c r="DY101">
        <v>1</v>
      </c>
      <c r="DZ101">
        <v>3</v>
      </c>
      <c r="EA101">
        <v>4</v>
      </c>
      <c r="EB101">
        <v>1</v>
      </c>
      <c r="EC101">
        <v>1</v>
      </c>
      <c r="ED101">
        <v>2</v>
      </c>
      <c r="EE101">
        <v>1</v>
      </c>
      <c r="EF101">
        <v>1</v>
      </c>
      <c r="EG101">
        <v>4</v>
      </c>
      <c r="EH101">
        <v>1</v>
      </c>
      <c r="EI101">
        <v>1</v>
      </c>
      <c r="EJ101">
        <v>2</v>
      </c>
      <c r="EK101">
        <v>1</v>
      </c>
      <c r="EL101">
        <v>3</v>
      </c>
      <c r="EM101">
        <v>1</v>
      </c>
      <c r="EN101">
        <v>1</v>
      </c>
      <c r="EO101">
        <v>1</v>
      </c>
      <c r="EP101">
        <v>1</v>
      </c>
      <c r="EQ101">
        <v>0</v>
      </c>
      <c r="ER101">
        <v>0</v>
      </c>
      <c r="ES101">
        <v>0</v>
      </c>
      <c r="ET101">
        <v>84</v>
      </c>
      <c r="EU101">
        <v>3</v>
      </c>
      <c r="EV101">
        <v>1</v>
      </c>
      <c r="EW101">
        <v>2</v>
      </c>
      <c r="EX101">
        <v>3</v>
      </c>
      <c r="EY101">
        <v>4</v>
      </c>
      <c r="EZ101">
        <v>5</v>
      </c>
      <c r="FA101">
        <v>4</v>
      </c>
      <c r="FB101">
        <v>3</v>
      </c>
      <c r="FC101">
        <v>4</v>
      </c>
      <c r="FD101">
        <v>3</v>
      </c>
      <c r="FE101">
        <v>4</v>
      </c>
      <c r="FF101">
        <v>3</v>
      </c>
      <c r="FG101">
        <v>3</v>
      </c>
      <c r="FH101">
        <v>5</v>
      </c>
      <c r="FI101">
        <v>1</v>
      </c>
      <c r="FJ101">
        <v>1</v>
      </c>
      <c r="FK101">
        <v>5</v>
      </c>
      <c r="FL101">
        <v>5</v>
      </c>
      <c r="FM101">
        <v>1</v>
      </c>
      <c r="FN101">
        <v>2</v>
      </c>
      <c r="FO101">
        <v>4</v>
      </c>
      <c r="FP101">
        <v>2</v>
      </c>
      <c r="FQ101">
        <v>2</v>
      </c>
      <c r="FR101">
        <v>1</v>
      </c>
      <c r="FS101">
        <v>2</v>
      </c>
      <c r="FT101">
        <v>3</v>
      </c>
      <c r="FU101">
        <v>3</v>
      </c>
      <c r="FV101">
        <v>5</v>
      </c>
      <c r="FW101">
        <v>5</v>
      </c>
      <c r="FX101">
        <v>1</v>
      </c>
      <c r="FY101">
        <v>2</v>
      </c>
      <c r="FZ101">
        <v>1</v>
      </c>
      <c r="GA101">
        <v>2</v>
      </c>
      <c r="GB101">
        <v>4</v>
      </c>
      <c r="GC101">
        <v>5</v>
      </c>
      <c r="GD101">
        <v>4</v>
      </c>
      <c r="GE101">
        <v>3</v>
      </c>
      <c r="GF101">
        <v>0</v>
      </c>
      <c r="GG101">
        <v>22</v>
      </c>
      <c r="GH101" t="s">
        <v>197</v>
      </c>
      <c r="GI101">
        <v>0</v>
      </c>
      <c r="GJ101" s="2">
        <v>0.47916666666666669</v>
      </c>
      <c r="GK101">
        <v>82</v>
      </c>
      <c r="GL101">
        <v>87</v>
      </c>
      <c r="GM101">
        <f>VLOOKUP(A101,Saliva_Sample_Encoding!A:AD, 17)</f>
        <v>119.68693431980617</v>
      </c>
      <c r="GN101">
        <f>VLOOKUP(A101,Saliva_Sample_Encoding!A:AD, 18)</f>
        <v>4.5999999999999996</v>
      </c>
      <c r="GO101">
        <f>VLOOKUP(A101,Saliva_Sample_Encoding!A:AD, 19)</f>
        <v>102.4480754671592</v>
      </c>
      <c r="GP101">
        <f>VLOOKUP(A101,Saliva_Sample_Encoding!A:AD, 20)</f>
        <v>4.49</v>
      </c>
      <c r="GQ101">
        <f>VLOOKUP(A101,Saliva_Sample_Encoding!A:AD, 21)</f>
        <v>114.76154607619277</v>
      </c>
      <c r="GR101">
        <f>VLOOKUP(A101,Saliva_Sample_Encoding!A:AD, 22)</f>
        <v>2.0699999999999998</v>
      </c>
      <c r="GS101">
        <f>VLOOKUP(A101,Saliva_Sample_Encoding!A:AD, 23)</f>
        <v>94.074915453016359</v>
      </c>
      <c r="GT101">
        <f>VLOOKUP(A101,Saliva_Sample_Encoding!A:AD, 24)</f>
        <v>2.66</v>
      </c>
      <c r="GU101">
        <f>VLOOKUP(A101,Saliva_Sample_Encoding!A:AD, 25)</f>
        <v>84.716677790150882</v>
      </c>
      <c r="GV101">
        <f>VLOOKUP(A101,Saliva_Sample_Encoding!A:AD, 26)</f>
        <v>1.93</v>
      </c>
      <c r="GW101">
        <f>VLOOKUP(A101,Saliva_Sample_Encoding!A:AD, 27)</f>
        <v>123.13470609033556</v>
      </c>
      <c r="GX101">
        <f>VLOOKUP(A101,Saliva_Sample_Encoding!A:AD, 28)</f>
        <v>1.01</v>
      </c>
      <c r="GY101">
        <f>VLOOKUP(A101,Saliva_Sample_Encoding!A:AD, 29)</f>
        <v>98.01522604790712</v>
      </c>
      <c r="GZ101">
        <f>VLOOKUP(A101,Saliva_Sample_Encoding!A:AD, 30)</f>
        <v>0.99</v>
      </c>
    </row>
    <row r="102" spans="1:208" x14ac:dyDescent="0.2">
      <c r="A102">
        <v>210</v>
      </c>
      <c r="B102" s="1">
        <v>44034</v>
      </c>
      <c r="C102" t="s">
        <v>198</v>
      </c>
      <c r="D102" t="s">
        <v>199</v>
      </c>
      <c r="E102" t="s">
        <v>195</v>
      </c>
      <c r="F102" t="s">
        <v>207</v>
      </c>
      <c r="G102">
        <v>3</v>
      </c>
      <c r="H102">
        <v>1</v>
      </c>
      <c r="I102">
        <v>3</v>
      </c>
      <c r="J102">
        <v>1</v>
      </c>
      <c r="K102">
        <v>3</v>
      </c>
      <c r="L102">
        <v>1</v>
      </c>
      <c r="M102">
        <v>1</v>
      </c>
      <c r="N102">
        <v>1</v>
      </c>
      <c r="O102">
        <v>2</v>
      </c>
      <c r="P102">
        <v>2</v>
      </c>
      <c r="Q102">
        <v>1</v>
      </c>
      <c r="R102">
        <v>5</v>
      </c>
      <c r="S102">
        <v>2</v>
      </c>
      <c r="T102">
        <v>3</v>
      </c>
      <c r="U102">
        <v>1</v>
      </c>
      <c r="V102">
        <v>3</v>
      </c>
      <c r="W102">
        <v>4</v>
      </c>
      <c r="X102">
        <v>1</v>
      </c>
      <c r="Y102">
        <v>5</v>
      </c>
      <c r="Z102">
        <v>1</v>
      </c>
      <c r="AA102">
        <v>10</v>
      </c>
      <c r="AB102">
        <v>10</v>
      </c>
      <c r="AC102">
        <v>20</v>
      </c>
      <c r="AD102">
        <v>29</v>
      </c>
      <c r="AE102">
        <v>3</v>
      </c>
      <c r="AF102">
        <v>2</v>
      </c>
      <c r="AG102">
        <v>3</v>
      </c>
      <c r="AH102">
        <v>1</v>
      </c>
      <c r="AI102">
        <v>3</v>
      </c>
      <c r="AJ102">
        <v>1</v>
      </c>
      <c r="AK102">
        <v>1</v>
      </c>
      <c r="AL102">
        <v>1</v>
      </c>
      <c r="AM102">
        <v>2</v>
      </c>
      <c r="AN102">
        <v>3</v>
      </c>
      <c r="AO102">
        <v>1</v>
      </c>
      <c r="AP102">
        <v>5</v>
      </c>
      <c r="AQ102">
        <v>2</v>
      </c>
      <c r="AR102">
        <v>3</v>
      </c>
      <c r="AS102">
        <v>2</v>
      </c>
      <c r="AT102">
        <v>3</v>
      </c>
      <c r="AU102">
        <v>4</v>
      </c>
      <c r="AV102">
        <v>1</v>
      </c>
      <c r="AW102">
        <v>4</v>
      </c>
      <c r="AX102">
        <v>1</v>
      </c>
      <c r="AY102">
        <v>27</v>
      </c>
      <c r="AZ102">
        <v>27</v>
      </c>
      <c r="BA102">
        <v>30</v>
      </c>
      <c r="BB102">
        <v>21</v>
      </c>
      <c r="BC102">
        <v>3</v>
      </c>
      <c r="BD102">
        <v>1</v>
      </c>
      <c r="BE102">
        <v>2</v>
      </c>
      <c r="BF102">
        <v>1</v>
      </c>
      <c r="BG102">
        <v>4</v>
      </c>
      <c r="BH102">
        <v>1</v>
      </c>
      <c r="BI102">
        <v>1</v>
      </c>
      <c r="BJ102">
        <v>1</v>
      </c>
      <c r="BK102">
        <v>2</v>
      </c>
      <c r="BL102">
        <v>3</v>
      </c>
      <c r="BM102">
        <v>1</v>
      </c>
      <c r="BN102">
        <v>5</v>
      </c>
      <c r="BO102">
        <v>2</v>
      </c>
      <c r="BP102">
        <v>2</v>
      </c>
      <c r="BQ102">
        <v>1</v>
      </c>
      <c r="BR102">
        <v>2</v>
      </c>
      <c r="BS102">
        <v>4</v>
      </c>
      <c r="BT102">
        <v>1</v>
      </c>
      <c r="BU102">
        <v>4</v>
      </c>
      <c r="BV102">
        <v>1</v>
      </c>
      <c r="BW102">
        <v>11</v>
      </c>
      <c r="BX102">
        <v>7</v>
      </c>
      <c r="BY102">
        <v>20</v>
      </c>
      <c r="BZ102">
        <v>36</v>
      </c>
      <c r="CA102">
        <v>3</v>
      </c>
      <c r="CB102">
        <v>1</v>
      </c>
      <c r="CC102">
        <v>2</v>
      </c>
      <c r="CD102">
        <v>1</v>
      </c>
      <c r="CE102">
        <v>3</v>
      </c>
      <c r="CF102">
        <v>1</v>
      </c>
      <c r="CG102">
        <v>1</v>
      </c>
      <c r="CH102">
        <v>1</v>
      </c>
      <c r="CI102">
        <v>3</v>
      </c>
      <c r="CJ102">
        <v>2</v>
      </c>
      <c r="CK102">
        <v>1</v>
      </c>
      <c r="CL102">
        <v>4</v>
      </c>
      <c r="CM102">
        <v>1</v>
      </c>
      <c r="CN102">
        <v>3</v>
      </c>
      <c r="CO102">
        <v>1</v>
      </c>
      <c r="CP102">
        <v>3</v>
      </c>
      <c r="CQ102">
        <v>4</v>
      </c>
      <c r="CR102">
        <v>1</v>
      </c>
      <c r="CS102">
        <v>4</v>
      </c>
      <c r="CT102">
        <v>1</v>
      </c>
      <c r="CU102">
        <v>6</v>
      </c>
      <c r="CV102">
        <v>2</v>
      </c>
      <c r="CW102">
        <v>4</v>
      </c>
      <c r="CX102">
        <v>47</v>
      </c>
      <c r="CY102">
        <v>2</v>
      </c>
      <c r="CZ102">
        <v>1</v>
      </c>
      <c r="DA102">
        <v>2</v>
      </c>
      <c r="DB102">
        <v>1</v>
      </c>
      <c r="DC102">
        <v>4</v>
      </c>
      <c r="DD102">
        <v>1</v>
      </c>
      <c r="DE102">
        <v>1</v>
      </c>
      <c r="DF102">
        <v>1</v>
      </c>
      <c r="DG102">
        <v>2</v>
      </c>
      <c r="DH102">
        <v>2</v>
      </c>
      <c r="DI102">
        <v>2</v>
      </c>
      <c r="DJ102">
        <v>3</v>
      </c>
      <c r="DK102">
        <v>1</v>
      </c>
      <c r="DL102">
        <v>2</v>
      </c>
      <c r="DM102">
        <v>1</v>
      </c>
      <c r="DN102">
        <v>4</v>
      </c>
      <c r="DO102">
        <v>3</v>
      </c>
      <c r="DP102">
        <v>1</v>
      </c>
      <c r="DQ102">
        <v>3</v>
      </c>
      <c r="DR102">
        <v>1</v>
      </c>
      <c r="DS102">
        <v>3</v>
      </c>
      <c r="DT102">
        <v>3</v>
      </c>
      <c r="DU102">
        <v>3</v>
      </c>
      <c r="DV102">
        <v>44</v>
      </c>
      <c r="DW102">
        <v>2</v>
      </c>
      <c r="DX102">
        <v>1</v>
      </c>
      <c r="DY102">
        <v>2</v>
      </c>
      <c r="DZ102">
        <v>1</v>
      </c>
      <c r="EA102">
        <v>3</v>
      </c>
      <c r="EB102">
        <v>1</v>
      </c>
      <c r="EC102">
        <v>1</v>
      </c>
      <c r="ED102">
        <v>1</v>
      </c>
      <c r="EE102">
        <v>2</v>
      </c>
      <c r="EF102">
        <v>3</v>
      </c>
      <c r="EG102">
        <v>1</v>
      </c>
      <c r="EH102">
        <v>4</v>
      </c>
      <c r="EI102">
        <v>1</v>
      </c>
      <c r="EJ102">
        <v>2</v>
      </c>
      <c r="EK102">
        <v>1</v>
      </c>
      <c r="EL102">
        <v>2</v>
      </c>
      <c r="EM102">
        <v>3</v>
      </c>
      <c r="EN102">
        <v>1</v>
      </c>
      <c r="EO102">
        <v>4</v>
      </c>
      <c r="EP102">
        <v>1</v>
      </c>
      <c r="EQ102">
        <v>3</v>
      </c>
      <c r="ER102">
        <v>3</v>
      </c>
      <c r="ES102">
        <v>3</v>
      </c>
      <c r="ET102">
        <v>53</v>
      </c>
      <c r="EU102">
        <v>3</v>
      </c>
      <c r="EV102">
        <v>1</v>
      </c>
      <c r="EW102">
        <v>2</v>
      </c>
      <c r="EX102">
        <v>3</v>
      </c>
      <c r="EY102">
        <v>4</v>
      </c>
      <c r="EZ102">
        <v>5</v>
      </c>
      <c r="FA102">
        <v>4</v>
      </c>
      <c r="FB102">
        <v>5</v>
      </c>
      <c r="FC102">
        <v>4</v>
      </c>
      <c r="FD102">
        <v>3</v>
      </c>
      <c r="FE102">
        <v>4</v>
      </c>
      <c r="FF102">
        <v>3</v>
      </c>
      <c r="FG102">
        <v>3</v>
      </c>
      <c r="FH102">
        <v>2</v>
      </c>
      <c r="FI102">
        <v>1</v>
      </c>
      <c r="FJ102">
        <v>1</v>
      </c>
      <c r="FK102">
        <v>5</v>
      </c>
      <c r="FL102">
        <v>5</v>
      </c>
      <c r="FM102">
        <v>1</v>
      </c>
      <c r="FN102">
        <v>2</v>
      </c>
      <c r="FO102">
        <v>4</v>
      </c>
      <c r="FP102">
        <v>2</v>
      </c>
      <c r="FQ102">
        <v>2</v>
      </c>
      <c r="FR102">
        <v>3</v>
      </c>
      <c r="FS102">
        <v>4</v>
      </c>
      <c r="FT102">
        <v>2</v>
      </c>
      <c r="FU102">
        <v>3</v>
      </c>
      <c r="FV102">
        <v>5</v>
      </c>
      <c r="FW102">
        <v>5</v>
      </c>
      <c r="FX102">
        <v>1</v>
      </c>
      <c r="FY102">
        <v>1</v>
      </c>
      <c r="FZ102">
        <v>4</v>
      </c>
      <c r="GA102">
        <v>4</v>
      </c>
      <c r="GB102">
        <v>5</v>
      </c>
      <c r="GC102">
        <v>1</v>
      </c>
      <c r="GD102">
        <v>5</v>
      </c>
      <c r="GE102">
        <v>2</v>
      </c>
      <c r="GF102">
        <v>0</v>
      </c>
      <c r="GG102">
        <v>26</v>
      </c>
      <c r="GH102" t="s">
        <v>197</v>
      </c>
      <c r="GI102">
        <v>0</v>
      </c>
      <c r="GJ102" s="2">
        <v>0.3125</v>
      </c>
      <c r="GK102">
        <v>82</v>
      </c>
      <c r="GL102">
        <v>95</v>
      </c>
      <c r="GM102">
        <f>VLOOKUP(A102,Saliva_Sample_Encoding!A:AD, 17)</f>
        <v>41.865800070714094</v>
      </c>
      <c r="GN102">
        <f>VLOOKUP(A102,Saliva_Sample_Encoding!A:AD, 18)</f>
        <v>4.13</v>
      </c>
      <c r="GO102">
        <f>VLOOKUP(A102,Saliva_Sample_Encoding!A:AD, 19)</f>
        <v>44.821033016882154</v>
      </c>
      <c r="GP102">
        <f>VLOOKUP(A102,Saliva_Sample_Encoding!A:AD, 20)</f>
        <v>3.57</v>
      </c>
      <c r="GQ102">
        <f>VLOOKUP(A102,Saliva_Sample_Encoding!A:AD, 21)</f>
        <v>55.164348328470325</v>
      </c>
      <c r="GR102">
        <f>VLOOKUP(A102,Saliva_Sample_Encoding!A:AD, 22)</f>
        <v>2</v>
      </c>
      <c r="GS102">
        <f>VLOOKUP(A102,Saliva_Sample_Encoding!A:AD, 23)</f>
        <v>27.582174164235163</v>
      </c>
      <c r="GT102">
        <f>VLOOKUP(A102,Saliva_Sample_Encoding!A:AD, 24)</f>
        <v>1.58</v>
      </c>
      <c r="GU102">
        <f>VLOOKUP(A102,Saliva_Sample_Encoding!A:AD, 25)</f>
        <v>37.504710217351771</v>
      </c>
      <c r="GV102">
        <f>VLOOKUP(A102,Saliva_Sample_Encoding!A:AD, 26)</f>
        <v>1.49</v>
      </c>
      <c r="GW102">
        <f>VLOOKUP(A102,Saliva_Sample_Encoding!A:AD, 27)</f>
        <v>43.83595536815946</v>
      </c>
      <c r="GX102">
        <f>VLOOKUP(A102,Saliva_Sample_Encoding!A:AD, 28)</f>
        <v>0.99</v>
      </c>
      <c r="GY102">
        <f>VLOOKUP(A102,Saliva_Sample_Encoding!A:AD, 29)</f>
        <v>33.218457621082997</v>
      </c>
      <c r="GZ102">
        <f>VLOOKUP(A102,Saliva_Sample_Encoding!A:AD, 30)</f>
        <v>0.85</v>
      </c>
    </row>
    <row r="103" spans="1:208" x14ac:dyDescent="0.2">
      <c r="A103">
        <v>211</v>
      </c>
      <c r="B103" s="1">
        <v>44034</v>
      </c>
      <c r="C103" t="s">
        <v>198</v>
      </c>
      <c r="D103" t="s">
        <v>199</v>
      </c>
      <c r="E103" t="s">
        <v>201</v>
      </c>
      <c r="F103" t="s">
        <v>200</v>
      </c>
      <c r="G103">
        <v>5</v>
      </c>
      <c r="H103">
        <v>1</v>
      </c>
      <c r="I103">
        <v>2</v>
      </c>
      <c r="J103">
        <v>1</v>
      </c>
      <c r="K103">
        <v>3</v>
      </c>
      <c r="L103">
        <v>1</v>
      </c>
      <c r="M103">
        <v>1</v>
      </c>
      <c r="N103">
        <v>1</v>
      </c>
      <c r="O103">
        <v>3</v>
      </c>
      <c r="P103">
        <v>3</v>
      </c>
      <c r="Q103">
        <v>1</v>
      </c>
      <c r="R103">
        <v>5</v>
      </c>
      <c r="S103">
        <v>1</v>
      </c>
      <c r="T103">
        <v>2</v>
      </c>
      <c r="U103">
        <v>2</v>
      </c>
      <c r="V103">
        <v>5</v>
      </c>
      <c r="W103">
        <v>5</v>
      </c>
      <c r="X103">
        <v>1</v>
      </c>
      <c r="Y103">
        <v>4</v>
      </c>
      <c r="Z103">
        <v>1</v>
      </c>
      <c r="AA103">
        <v>0</v>
      </c>
      <c r="AB103">
        <v>0</v>
      </c>
      <c r="AC103">
        <v>0</v>
      </c>
      <c r="AD103">
        <v>55</v>
      </c>
      <c r="AE103">
        <v>4</v>
      </c>
      <c r="AF103">
        <v>1</v>
      </c>
      <c r="AG103">
        <v>1</v>
      </c>
      <c r="AH103">
        <v>2</v>
      </c>
      <c r="AI103">
        <v>2</v>
      </c>
      <c r="AJ103">
        <v>1</v>
      </c>
      <c r="AK103">
        <v>1</v>
      </c>
      <c r="AL103">
        <v>1</v>
      </c>
      <c r="AM103">
        <v>2</v>
      </c>
      <c r="AN103">
        <v>2</v>
      </c>
      <c r="AO103">
        <v>1</v>
      </c>
      <c r="AP103">
        <v>4</v>
      </c>
      <c r="AQ103">
        <v>2</v>
      </c>
      <c r="AR103">
        <v>2</v>
      </c>
      <c r="AS103">
        <v>2</v>
      </c>
      <c r="AT103">
        <v>4</v>
      </c>
      <c r="AU103">
        <v>4</v>
      </c>
      <c r="AV103">
        <v>1</v>
      </c>
      <c r="AW103">
        <v>3</v>
      </c>
      <c r="AX103">
        <v>1</v>
      </c>
      <c r="AY103">
        <v>45</v>
      </c>
      <c r="AZ103">
        <v>45</v>
      </c>
      <c r="BA103">
        <v>18</v>
      </c>
      <c r="BB103">
        <v>58</v>
      </c>
      <c r="BC103">
        <v>4</v>
      </c>
      <c r="BD103">
        <v>1</v>
      </c>
      <c r="BE103">
        <v>1</v>
      </c>
      <c r="BF103">
        <v>1</v>
      </c>
      <c r="BG103">
        <v>1</v>
      </c>
      <c r="BH103">
        <v>1</v>
      </c>
      <c r="BI103">
        <v>1</v>
      </c>
      <c r="BJ103">
        <v>1</v>
      </c>
      <c r="BK103">
        <v>2</v>
      </c>
      <c r="BL103">
        <v>2</v>
      </c>
      <c r="BM103">
        <v>1</v>
      </c>
      <c r="BN103">
        <v>4</v>
      </c>
      <c r="BO103">
        <v>1</v>
      </c>
      <c r="BP103">
        <v>2</v>
      </c>
      <c r="BQ103">
        <v>1</v>
      </c>
      <c r="BR103">
        <v>5</v>
      </c>
      <c r="BS103">
        <v>4</v>
      </c>
      <c r="BT103">
        <v>1</v>
      </c>
      <c r="BU103">
        <v>4</v>
      </c>
      <c r="BV103">
        <v>1</v>
      </c>
      <c r="BW103">
        <v>10</v>
      </c>
      <c r="BX103">
        <v>0</v>
      </c>
      <c r="BY103">
        <v>0</v>
      </c>
      <c r="BZ103">
        <v>84</v>
      </c>
      <c r="CA103">
        <v>3</v>
      </c>
      <c r="CB103">
        <v>1</v>
      </c>
      <c r="CC103">
        <v>2</v>
      </c>
      <c r="CD103">
        <v>1</v>
      </c>
      <c r="CE103">
        <v>1</v>
      </c>
      <c r="CF103">
        <v>1</v>
      </c>
      <c r="CG103">
        <v>1</v>
      </c>
      <c r="CH103">
        <v>1</v>
      </c>
      <c r="CI103">
        <v>3</v>
      </c>
      <c r="CJ103">
        <v>3</v>
      </c>
      <c r="CK103">
        <v>1</v>
      </c>
      <c r="CL103">
        <v>3</v>
      </c>
      <c r="CM103">
        <v>1</v>
      </c>
      <c r="CN103">
        <v>2</v>
      </c>
      <c r="CO103">
        <v>1</v>
      </c>
      <c r="CP103">
        <v>4</v>
      </c>
      <c r="CQ103">
        <v>4</v>
      </c>
      <c r="CR103">
        <v>1</v>
      </c>
      <c r="CS103">
        <v>3</v>
      </c>
      <c r="CT103">
        <v>1</v>
      </c>
      <c r="CU103">
        <v>0</v>
      </c>
      <c r="CV103">
        <v>0</v>
      </c>
      <c r="CW103">
        <v>0</v>
      </c>
      <c r="CX103">
        <v>80</v>
      </c>
      <c r="CY103">
        <v>1</v>
      </c>
      <c r="CZ103">
        <v>1</v>
      </c>
      <c r="DA103">
        <v>1</v>
      </c>
      <c r="DB103">
        <v>1</v>
      </c>
      <c r="DC103">
        <v>1</v>
      </c>
      <c r="DD103">
        <v>1</v>
      </c>
      <c r="DE103">
        <v>1</v>
      </c>
      <c r="DF103">
        <v>1</v>
      </c>
      <c r="DG103">
        <v>1</v>
      </c>
      <c r="DH103">
        <v>1</v>
      </c>
      <c r="DI103">
        <v>1</v>
      </c>
      <c r="DJ103">
        <v>2</v>
      </c>
      <c r="DK103">
        <v>1</v>
      </c>
      <c r="DL103">
        <v>1</v>
      </c>
      <c r="DM103">
        <v>1</v>
      </c>
      <c r="DN103">
        <v>1</v>
      </c>
      <c r="DO103">
        <v>1</v>
      </c>
      <c r="DP103">
        <v>1</v>
      </c>
      <c r="DQ103">
        <v>1</v>
      </c>
      <c r="DR103">
        <v>1</v>
      </c>
      <c r="DS103">
        <v>0</v>
      </c>
      <c r="DT103">
        <v>0</v>
      </c>
      <c r="DU103">
        <v>0</v>
      </c>
      <c r="DV103">
        <v>55</v>
      </c>
      <c r="DW103">
        <v>3</v>
      </c>
      <c r="DX103">
        <v>1</v>
      </c>
      <c r="DY103">
        <v>2</v>
      </c>
      <c r="DZ103">
        <v>1</v>
      </c>
      <c r="EA103">
        <v>2</v>
      </c>
      <c r="EB103">
        <v>1</v>
      </c>
      <c r="EC103">
        <v>1</v>
      </c>
      <c r="ED103">
        <v>1</v>
      </c>
      <c r="EE103">
        <v>2</v>
      </c>
      <c r="EF103">
        <v>2</v>
      </c>
      <c r="EG103">
        <v>1</v>
      </c>
      <c r="EH103">
        <v>4</v>
      </c>
      <c r="EI103">
        <v>1</v>
      </c>
      <c r="EJ103">
        <v>2</v>
      </c>
      <c r="EK103">
        <v>1</v>
      </c>
      <c r="EL103">
        <v>4</v>
      </c>
      <c r="EM103">
        <v>4</v>
      </c>
      <c r="EN103">
        <v>1</v>
      </c>
      <c r="EO103">
        <v>2</v>
      </c>
      <c r="EP103">
        <v>1</v>
      </c>
      <c r="EQ103">
        <v>0</v>
      </c>
      <c r="ER103">
        <v>12</v>
      </c>
      <c r="ES103">
        <v>2</v>
      </c>
      <c r="ET103">
        <v>48</v>
      </c>
      <c r="EU103">
        <v>3</v>
      </c>
      <c r="EV103">
        <v>1</v>
      </c>
      <c r="EW103">
        <v>2</v>
      </c>
      <c r="EX103">
        <v>3</v>
      </c>
      <c r="EY103">
        <v>4</v>
      </c>
      <c r="EZ103">
        <v>5</v>
      </c>
      <c r="FA103">
        <v>4</v>
      </c>
      <c r="FB103">
        <v>5</v>
      </c>
      <c r="FC103">
        <v>4</v>
      </c>
      <c r="FD103">
        <v>3</v>
      </c>
      <c r="FE103">
        <v>4</v>
      </c>
      <c r="FF103">
        <v>3</v>
      </c>
      <c r="FG103">
        <v>3</v>
      </c>
      <c r="FH103">
        <v>2</v>
      </c>
      <c r="FI103">
        <v>1</v>
      </c>
      <c r="FJ103">
        <v>3</v>
      </c>
      <c r="FK103">
        <v>5</v>
      </c>
      <c r="FL103">
        <v>5</v>
      </c>
      <c r="FM103">
        <v>1</v>
      </c>
      <c r="FN103">
        <v>2</v>
      </c>
      <c r="FO103">
        <v>4</v>
      </c>
      <c r="FP103">
        <v>2</v>
      </c>
      <c r="FQ103">
        <v>2</v>
      </c>
      <c r="FR103">
        <v>1</v>
      </c>
      <c r="FS103">
        <v>4</v>
      </c>
      <c r="FT103">
        <v>3</v>
      </c>
      <c r="FU103">
        <v>3</v>
      </c>
      <c r="FV103">
        <v>5</v>
      </c>
      <c r="FW103">
        <v>5</v>
      </c>
      <c r="FX103">
        <v>1</v>
      </c>
      <c r="FY103">
        <v>3</v>
      </c>
      <c r="FZ103">
        <v>2</v>
      </c>
      <c r="GA103">
        <v>4</v>
      </c>
      <c r="GB103">
        <v>5</v>
      </c>
      <c r="GC103">
        <v>1</v>
      </c>
      <c r="GD103">
        <v>5</v>
      </c>
      <c r="GE103">
        <v>2</v>
      </c>
      <c r="GF103">
        <v>0</v>
      </c>
      <c r="GG103">
        <v>29</v>
      </c>
      <c r="GH103" t="s">
        <v>215</v>
      </c>
      <c r="GI103">
        <v>1</v>
      </c>
      <c r="GJ103" s="2">
        <v>0.38541666666666669</v>
      </c>
      <c r="GK103">
        <v>72</v>
      </c>
      <c r="GL103">
        <v>76</v>
      </c>
      <c r="GM103" t="str">
        <f>VLOOKUP(A103,Saliva_Sample_Encoding!A:AD, 17)</f>
        <v>NA</v>
      </c>
      <c r="GN103">
        <f>VLOOKUP(A103,Saliva_Sample_Encoding!A:AD, 18)</f>
        <v>2.37</v>
      </c>
      <c r="GO103">
        <f>VLOOKUP(A103,Saliva_Sample_Encoding!A:AD, 19)</f>
        <v>21.179169447537721</v>
      </c>
      <c r="GP103">
        <f>VLOOKUP(A103,Saliva_Sample_Encoding!A:AD, 20)</f>
        <v>2.27</v>
      </c>
      <c r="GQ103">
        <f>VLOOKUP(A103,Saliva_Sample_Encoding!A:AD, 21)</f>
        <v>30.044868286041876</v>
      </c>
      <c r="GR103">
        <f>VLOOKUP(A103,Saliva_Sample_Encoding!A:AD, 22)</f>
        <v>1.41</v>
      </c>
      <c r="GS103" t="str">
        <f>VLOOKUP(A103,Saliva_Sample_Encoding!A:AD, 23)</f>
        <v>NA</v>
      </c>
      <c r="GT103">
        <f>VLOOKUP(A103,Saliva_Sample_Encoding!A:AD, 24)</f>
        <v>2.14</v>
      </c>
      <c r="GU103">
        <f>VLOOKUP(A103,Saliva_Sample_Encoding!A:AD, 25)</f>
        <v>20.19409179881503</v>
      </c>
      <c r="GV103">
        <f>VLOOKUP(A103,Saliva_Sample_Encoding!A:AD, 26)</f>
        <v>1.91</v>
      </c>
      <c r="GW103">
        <f>VLOOKUP(A103,Saliva_Sample_Encoding!A:AD, 27)</f>
        <v>36.940411827100668</v>
      </c>
      <c r="GX103">
        <f>VLOOKUP(A103,Saliva_Sample_Encoding!A:AD, 28)</f>
        <v>0.92</v>
      </c>
      <c r="GY103">
        <f>VLOOKUP(A103,Saliva_Sample_Encoding!A:AD, 29)</f>
        <v>29.552329461680536</v>
      </c>
      <c r="GZ103">
        <f>VLOOKUP(A103,Saliva_Sample_Encoding!A:AD, 30)</f>
        <v>0.9</v>
      </c>
    </row>
    <row r="104" spans="1:208" x14ac:dyDescent="0.2">
      <c r="A104">
        <v>214</v>
      </c>
      <c r="B104" s="1">
        <v>44048</v>
      </c>
      <c r="C104" t="s">
        <v>198</v>
      </c>
      <c r="D104" t="s">
        <v>194</v>
      </c>
      <c r="E104" t="s">
        <v>201</v>
      </c>
      <c r="F104" t="s">
        <v>205</v>
      </c>
      <c r="G104">
        <v>4</v>
      </c>
      <c r="H104">
        <v>3</v>
      </c>
      <c r="I104">
        <v>3</v>
      </c>
      <c r="J104">
        <v>2</v>
      </c>
      <c r="K104">
        <v>2</v>
      </c>
      <c r="L104">
        <v>1</v>
      </c>
      <c r="M104">
        <v>1</v>
      </c>
      <c r="N104">
        <v>1</v>
      </c>
      <c r="O104">
        <v>2</v>
      </c>
      <c r="P104">
        <v>3</v>
      </c>
      <c r="Q104">
        <v>3</v>
      </c>
      <c r="R104">
        <v>2</v>
      </c>
      <c r="S104">
        <v>1</v>
      </c>
      <c r="T104">
        <v>2</v>
      </c>
      <c r="U104">
        <v>3</v>
      </c>
      <c r="V104">
        <v>3</v>
      </c>
      <c r="W104">
        <v>3</v>
      </c>
      <c r="X104">
        <v>3</v>
      </c>
      <c r="Y104">
        <v>2</v>
      </c>
      <c r="Z104">
        <v>2</v>
      </c>
      <c r="AA104">
        <v>20</v>
      </c>
      <c r="AB104">
        <v>50</v>
      </c>
      <c r="AC104">
        <v>35</v>
      </c>
      <c r="AD104">
        <v>65</v>
      </c>
      <c r="AE104">
        <v>4</v>
      </c>
      <c r="AF104">
        <v>1</v>
      </c>
      <c r="AG104">
        <v>3</v>
      </c>
      <c r="AH104">
        <v>1</v>
      </c>
      <c r="AI104">
        <v>2</v>
      </c>
      <c r="AJ104">
        <v>1</v>
      </c>
      <c r="AK104">
        <v>2</v>
      </c>
      <c r="AL104">
        <v>1</v>
      </c>
      <c r="AM104">
        <v>3</v>
      </c>
      <c r="AN104">
        <v>2</v>
      </c>
      <c r="AO104">
        <v>2</v>
      </c>
      <c r="AP104">
        <v>4</v>
      </c>
      <c r="AQ104">
        <v>2</v>
      </c>
      <c r="AR104">
        <v>2</v>
      </c>
      <c r="AS104">
        <v>3</v>
      </c>
      <c r="AT104">
        <v>2</v>
      </c>
      <c r="AU104">
        <v>3</v>
      </c>
      <c r="AV104">
        <v>4</v>
      </c>
      <c r="AW104">
        <v>3</v>
      </c>
      <c r="AX104">
        <v>1</v>
      </c>
      <c r="AY104">
        <v>18</v>
      </c>
      <c r="AZ104">
        <v>57</v>
      </c>
      <c r="BA104">
        <v>48</v>
      </c>
      <c r="BB104">
        <v>32</v>
      </c>
      <c r="BC104">
        <v>4</v>
      </c>
      <c r="BD104">
        <v>1</v>
      </c>
      <c r="BE104">
        <v>1</v>
      </c>
      <c r="BF104">
        <v>1</v>
      </c>
      <c r="BG104">
        <v>2</v>
      </c>
      <c r="BH104">
        <v>1</v>
      </c>
      <c r="BI104">
        <v>2</v>
      </c>
      <c r="BJ104">
        <v>1</v>
      </c>
      <c r="BK104">
        <v>2</v>
      </c>
      <c r="BL104">
        <v>2</v>
      </c>
      <c r="BM104">
        <v>1</v>
      </c>
      <c r="BN104">
        <v>4</v>
      </c>
      <c r="BO104">
        <v>3</v>
      </c>
      <c r="BP104">
        <v>3</v>
      </c>
      <c r="BQ104">
        <v>2</v>
      </c>
      <c r="BR104">
        <v>2</v>
      </c>
      <c r="BS104">
        <v>3</v>
      </c>
      <c r="BT104">
        <v>4</v>
      </c>
      <c r="BU104">
        <v>3</v>
      </c>
      <c r="BV104">
        <v>1</v>
      </c>
      <c r="BW104">
        <v>20</v>
      </c>
      <c r="BX104">
        <v>60</v>
      </c>
      <c r="BY104">
        <v>40</v>
      </c>
      <c r="BZ104">
        <v>37</v>
      </c>
      <c r="CA104">
        <v>4</v>
      </c>
      <c r="CB104">
        <v>1</v>
      </c>
      <c r="CC104">
        <v>1</v>
      </c>
      <c r="CD104">
        <v>1</v>
      </c>
      <c r="CE104">
        <v>2</v>
      </c>
      <c r="CF104">
        <v>1</v>
      </c>
      <c r="CG104">
        <v>1</v>
      </c>
      <c r="CH104">
        <v>1</v>
      </c>
      <c r="CI104">
        <v>2</v>
      </c>
      <c r="CJ104">
        <v>2</v>
      </c>
      <c r="CK104">
        <v>1</v>
      </c>
      <c r="CL104">
        <v>4</v>
      </c>
      <c r="CM104">
        <v>1</v>
      </c>
      <c r="CN104">
        <v>2</v>
      </c>
      <c r="CO104">
        <v>2</v>
      </c>
      <c r="CP104">
        <v>3</v>
      </c>
      <c r="CQ104">
        <v>3</v>
      </c>
      <c r="CR104">
        <v>2</v>
      </c>
      <c r="CS104">
        <v>2</v>
      </c>
      <c r="CT104">
        <v>1</v>
      </c>
      <c r="CU104">
        <v>18</v>
      </c>
      <c r="CV104">
        <v>38</v>
      </c>
      <c r="CW104">
        <v>25</v>
      </c>
      <c r="CX104">
        <v>55</v>
      </c>
      <c r="CY104">
        <v>3</v>
      </c>
      <c r="CZ104">
        <v>1</v>
      </c>
      <c r="DA104">
        <v>1</v>
      </c>
      <c r="DB104">
        <v>1</v>
      </c>
      <c r="DC104">
        <v>2</v>
      </c>
      <c r="DD104">
        <v>1</v>
      </c>
      <c r="DE104">
        <v>1</v>
      </c>
      <c r="DF104">
        <v>1</v>
      </c>
      <c r="DG104">
        <v>2</v>
      </c>
      <c r="DH104">
        <v>1</v>
      </c>
      <c r="DI104">
        <v>1</v>
      </c>
      <c r="DJ104">
        <v>2</v>
      </c>
      <c r="DK104">
        <v>1</v>
      </c>
      <c r="DL104">
        <v>2</v>
      </c>
      <c r="DM104">
        <v>1</v>
      </c>
      <c r="DN104">
        <v>2</v>
      </c>
      <c r="DO104">
        <v>2</v>
      </c>
      <c r="DP104">
        <v>1</v>
      </c>
      <c r="DQ104">
        <v>2</v>
      </c>
      <c r="DR104">
        <v>1</v>
      </c>
      <c r="DS104">
        <v>5</v>
      </c>
      <c r="DT104">
        <v>5</v>
      </c>
      <c r="DU104">
        <v>5</v>
      </c>
      <c r="DV104">
        <v>17</v>
      </c>
      <c r="DW104">
        <v>3</v>
      </c>
      <c r="DX104">
        <v>1</v>
      </c>
      <c r="DY104">
        <v>1</v>
      </c>
      <c r="DZ104">
        <v>1</v>
      </c>
      <c r="EA104">
        <v>2</v>
      </c>
      <c r="EB104">
        <v>1</v>
      </c>
      <c r="EC104">
        <v>1</v>
      </c>
      <c r="ED104">
        <v>1</v>
      </c>
      <c r="EE104">
        <v>1</v>
      </c>
      <c r="EF104">
        <v>1</v>
      </c>
      <c r="EG104">
        <v>2</v>
      </c>
      <c r="EH104">
        <v>2</v>
      </c>
      <c r="EI104">
        <v>1</v>
      </c>
      <c r="EJ104">
        <v>2</v>
      </c>
      <c r="EK104">
        <v>1</v>
      </c>
      <c r="EL104">
        <v>2</v>
      </c>
      <c r="EM104">
        <v>2</v>
      </c>
      <c r="EN104">
        <v>1</v>
      </c>
      <c r="EO104">
        <v>2</v>
      </c>
      <c r="EP104">
        <v>1</v>
      </c>
      <c r="EQ104">
        <v>10</v>
      </c>
      <c r="ER104">
        <v>20</v>
      </c>
      <c r="ES104">
        <v>20</v>
      </c>
      <c r="ET104">
        <v>28</v>
      </c>
      <c r="EU104">
        <v>3</v>
      </c>
      <c r="EV104">
        <v>1</v>
      </c>
      <c r="EW104">
        <v>2</v>
      </c>
      <c r="EX104">
        <v>3</v>
      </c>
      <c r="EY104">
        <v>4</v>
      </c>
      <c r="EZ104">
        <v>5</v>
      </c>
      <c r="FA104">
        <v>4</v>
      </c>
      <c r="FB104">
        <v>1</v>
      </c>
      <c r="FC104">
        <v>4</v>
      </c>
      <c r="FD104">
        <v>3</v>
      </c>
      <c r="FE104">
        <v>4</v>
      </c>
      <c r="FF104">
        <v>3</v>
      </c>
      <c r="FG104">
        <v>3</v>
      </c>
      <c r="FH104">
        <v>2</v>
      </c>
      <c r="FI104">
        <v>1</v>
      </c>
      <c r="FJ104">
        <v>1</v>
      </c>
      <c r="FK104">
        <v>5</v>
      </c>
      <c r="FL104">
        <v>5</v>
      </c>
      <c r="FM104">
        <v>1</v>
      </c>
      <c r="FN104">
        <v>2</v>
      </c>
      <c r="FO104">
        <v>4</v>
      </c>
      <c r="FP104">
        <v>2</v>
      </c>
      <c r="FQ104">
        <v>4</v>
      </c>
      <c r="FR104">
        <v>3</v>
      </c>
      <c r="FS104">
        <v>5</v>
      </c>
      <c r="FT104">
        <v>3</v>
      </c>
      <c r="FU104">
        <v>3</v>
      </c>
      <c r="FV104">
        <v>5</v>
      </c>
      <c r="FW104">
        <v>2</v>
      </c>
      <c r="FX104">
        <v>1</v>
      </c>
      <c r="FY104">
        <v>5</v>
      </c>
      <c r="FZ104">
        <v>3</v>
      </c>
      <c r="GA104">
        <v>2</v>
      </c>
      <c r="GB104">
        <v>4</v>
      </c>
      <c r="GC104">
        <v>3</v>
      </c>
      <c r="GD104">
        <v>3</v>
      </c>
      <c r="GE104">
        <v>5</v>
      </c>
      <c r="GF104">
        <v>0</v>
      </c>
      <c r="GG104">
        <v>22</v>
      </c>
      <c r="GH104" t="s">
        <v>197</v>
      </c>
      <c r="GI104">
        <v>0</v>
      </c>
      <c r="GJ104" s="2">
        <v>0.4375</v>
      </c>
      <c r="GK104">
        <v>72</v>
      </c>
      <c r="GL104">
        <v>82</v>
      </c>
      <c r="GM104">
        <f>VLOOKUP(A104,Saliva_Sample_Encoding!A:AD, 17)</f>
        <v>178.70775317968065</v>
      </c>
      <c r="GN104">
        <f>VLOOKUP(A104,Saliva_Sample_Encoding!A:AD, 18)</f>
        <v>1.86</v>
      </c>
      <c r="GO104">
        <f>VLOOKUP(A104,Saliva_Sample_Encoding!A:AD, 19)</f>
        <v>137.59308337275399</v>
      </c>
      <c r="GP104">
        <f>VLOOKUP(A104,Saliva_Sample_Encoding!A:AD, 20)</f>
        <v>1.6</v>
      </c>
      <c r="GQ104">
        <f>VLOOKUP(A104,Saliva_Sample_Encoding!A:AD, 21)</f>
        <v>174.00491756968907</v>
      </c>
      <c r="GR104">
        <f>VLOOKUP(A104,Saliva_Sample_Encoding!A:AD, 22)</f>
        <v>1.19</v>
      </c>
      <c r="GS104">
        <f>VLOOKUP(A104,Saliva_Sample_Encoding!A:AD, 23)</f>
        <v>121.80344229878234</v>
      </c>
      <c r="GT104">
        <f>VLOOKUP(A104,Saliva_Sample_Encoding!A:AD, 24)</f>
        <v>2.0299999999999998</v>
      </c>
      <c r="GU104">
        <f>VLOOKUP(A104,Saliva_Sample_Encoding!A:AD, 25)</f>
        <v>138.73365049475211</v>
      </c>
      <c r="GV104">
        <f>VLOOKUP(A104,Saliva_Sample_Encoding!A:AD, 26)</f>
        <v>3.01</v>
      </c>
      <c r="GW104">
        <f>VLOOKUP(A104,Saliva_Sample_Encoding!A:AD, 27)</f>
        <v>239.37433254857226</v>
      </c>
      <c r="GX104">
        <f>VLOOKUP(A104,Saliva_Sample_Encoding!A:AD, 28)</f>
        <v>1.78</v>
      </c>
      <c r="GY104">
        <f>VLOOKUP(A104,Saliva_Sample_Encoding!A:AD, 29)</f>
        <v>110.04635327380335</v>
      </c>
      <c r="GZ104">
        <f>VLOOKUP(A104,Saliva_Sample_Encoding!A:AD, 30)</f>
        <v>1.38</v>
      </c>
    </row>
    <row r="105" spans="1:208" x14ac:dyDescent="0.2">
      <c r="A105">
        <v>215</v>
      </c>
      <c r="B105" s="1">
        <v>44043</v>
      </c>
      <c r="C105" t="s">
        <v>198</v>
      </c>
      <c r="D105" t="s">
        <v>199</v>
      </c>
      <c r="E105" t="s">
        <v>195</v>
      </c>
      <c r="F105" t="s">
        <v>207</v>
      </c>
      <c r="G105">
        <v>5</v>
      </c>
      <c r="H105">
        <v>4</v>
      </c>
      <c r="I105">
        <v>4</v>
      </c>
      <c r="J105">
        <v>1</v>
      </c>
      <c r="K105">
        <v>4</v>
      </c>
      <c r="L105">
        <v>1</v>
      </c>
      <c r="M105">
        <v>1</v>
      </c>
      <c r="N105">
        <v>1</v>
      </c>
      <c r="O105">
        <v>4</v>
      </c>
      <c r="P105">
        <v>4</v>
      </c>
      <c r="Q105">
        <v>4</v>
      </c>
      <c r="R105">
        <v>4</v>
      </c>
      <c r="S105">
        <v>1</v>
      </c>
      <c r="T105">
        <v>3</v>
      </c>
      <c r="U105">
        <v>1</v>
      </c>
      <c r="V105">
        <v>3</v>
      </c>
      <c r="W105">
        <v>4</v>
      </c>
      <c r="X105">
        <v>2</v>
      </c>
      <c r="Y105">
        <v>4</v>
      </c>
      <c r="Z105">
        <v>1</v>
      </c>
      <c r="AA105">
        <v>3</v>
      </c>
      <c r="AB105">
        <v>40</v>
      </c>
      <c r="AC105">
        <v>3</v>
      </c>
      <c r="AD105">
        <v>63</v>
      </c>
      <c r="AE105">
        <v>4</v>
      </c>
      <c r="AF105">
        <v>4</v>
      </c>
      <c r="AG105">
        <v>4</v>
      </c>
      <c r="AH105">
        <v>1</v>
      </c>
      <c r="AI105">
        <v>4</v>
      </c>
      <c r="AJ105">
        <v>1</v>
      </c>
      <c r="AK105">
        <v>1</v>
      </c>
      <c r="AL105">
        <v>1</v>
      </c>
      <c r="AM105">
        <v>4</v>
      </c>
      <c r="AN105">
        <v>4</v>
      </c>
      <c r="AO105">
        <v>3</v>
      </c>
      <c r="AP105">
        <v>4</v>
      </c>
      <c r="AQ105">
        <v>1</v>
      </c>
      <c r="AR105">
        <v>4</v>
      </c>
      <c r="AS105">
        <v>1</v>
      </c>
      <c r="AT105">
        <v>4</v>
      </c>
      <c r="AU105">
        <v>4</v>
      </c>
      <c r="AV105">
        <v>1</v>
      </c>
      <c r="AW105">
        <v>4</v>
      </c>
      <c r="AX105">
        <v>1</v>
      </c>
      <c r="AY105">
        <v>3</v>
      </c>
      <c r="AZ105">
        <v>3</v>
      </c>
      <c r="BA105">
        <v>3</v>
      </c>
      <c r="BB105">
        <v>60</v>
      </c>
      <c r="BC105">
        <v>4</v>
      </c>
      <c r="BD105">
        <v>4</v>
      </c>
      <c r="BE105">
        <v>4</v>
      </c>
      <c r="BF105">
        <v>1</v>
      </c>
      <c r="BG105">
        <v>5</v>
      </c>
      <c r="BH105">
        <v>1</v>
      </c>
      <c r="BI105">
        <v>1</v>
      </c>
      <c r="BJ105">
        <v>1</v>
      </c>
      <c r="BK105">
        <v>5</v>
      </c>
      <c r="BL105">
        <v>5</v>
      </c>
      <c r="BM105">
        <v>1</v>
      </c>
      <c r="BN105">
        <v>4</v>
      </c>
      <c r="BO105">
        <v>1</v>
      </c>
      <c r="BP105">
        <v>4</v>
      </c>
      <c r="BQ105">
        <v>1</v>
      </c>
      <c r="BR105">
        <v>4</v>
      </c>
      <c r="BS105">
        <v>4</v>
      </c>
      <c r="BT105">
        <v>1</v>
      </c>
      <c r="BU105">
        <v>4</v>
      </c>
      <c r="BV105">
        <v>1</v>
      </c>
      <c r="BW105">
        <v>5</v>
      </c>
      <c r="BX105">
        <v>5</v>
      </c>
      <c r="BY105">
        <v>5</v>
      </c>
      <c r="BZ105">
        <v>68</v>
      </c>
      <c r="CA105">
        <v>4</v>
      </c>
      <c r="CB105">
        <v>4</v>
      </c>
      <c r="CC105">
        <v>4</v>
      </c>
      <c r="CD105">
        <v>1</v>
      </c>
      <c r="CE105">
        <v>4</v>
      </c>
      <c r="CF105">
        <v>1</v>
      </c>
      <c r="CG105">
        <v>1</v>
      </c>
      <c r="CH105">
        <v>1</v>
      </c>
      <c r="CI105">
        <v>4</v>
      </c>
      <c r="CJ105">
        <v>5</v>
      </c>
      <c r="CK105">
        <v>2</v>
      </c>
      <c r="CL105">
        <v>4</v>
      </c>
      <c r="CM105">
        <v>1</v>
      </c>
      <c r="CN105">
        <v>4</v>
      </c>
      <c r="CO105">
        <v>1</v>
      </c>
      <c r="CP105">
        <v>4</v>
      </c>
      <c r="CQ105">
        <v>4</v>
      </c>
      <c r="CR105">
        <v>1</v>
      </c>
      <c r="CS105">
        <v>5</v>
      </c>
      <c r="CT105">
        <v>1</v>
      </c>
      <c r="CU105">
        <v>4</v>
      </c>
      <c r="CV105">
        <v>4</v>
      </c>
      <c r="CW105">
        <v>4</v>
      </c>
      <c r="CX105">
        <v>58</v>
      </c>
      <c r="CY105">
        <v>4</v>
      </c>
      <c r="CZ105">
        <v>4</v>
      </c>
      <c r="DA105">
        <v>4</v>
      </c>
      <c r="DB105">
        <v>1</v>
      </c>
      <c r="DC105">
        <v>4</v>
      </c>
      <c r="DD105">
        <v>1</v>
      </c>
      <c r="DE105">
        <v>1</v>
      </c>
      <c r="DF105">
        <v>1</v>
      </c>
      <c r="DG105">
        <v>4</v>
      </c>
      <c r="DH105">
        <v>4</v>
      </c>
      <c r="DI105">
        <v>3</v>
      </c>
      <c r="DJ105">
        <v>4</v>
      </c>
      <c r="DK105">
        <v>1</v>
      </c>
      <c r="DL105">
        <v>3</v>
      </c>
      <c r="DM105">
        <v>1</v>
      </c>
      <c r="DN105">
        <v>4</v>
      </c>
      <c r="DO105">
        <v>4</v>
      </c>
      <c r="DP105">
        <v>1</v>
      </c>
      <c r="DQ105">
        <v>4</v>
      </c>
      <c r="DR105">
        <v>1</v>
      </c>
      <c r="DS105">
        <v>3</v>
      </c>
      <c r="DT105">
        <v>3</v>
      </c>
      <c r="DU105">
        <v>3</v>
      </c>
      <c r="DV105">
        <v>63</v>
      </c>
      <c r="DW105">
        <v>4</v>
      </c>
      <c r="DX105">
        <v>4</v>
      </c>
      <c r="DY105">
        <v>4</v>
      </c>
      <c r="DZ105">
        <v>1</v>
      </c>
      <c r="EA105">
        <v>4</v>
      </c>
      <c r="EB105">
        <v>1</v>
      </c>
      <c r="EC105">
        <v>1</v>
      </c>
      <c r="ED105">
        <v>1</v>
      </c>
      <c r="EE105">
        <v>4</v>
      </c>
      <c r="EF105">
        <v>4</v>
      </c>
      <c r="EG105">
        <v>3</v>
      </c>
      <c r="EH105">
        <v>4</v>
      </c>
      <c r="EI105">
        <v>1</v>
      </c>
      <c r="EJ105">
        <v>3</v>
      </c>
      <c r="EK105">
        <v>1</v>
      </c>
      <c r="EL105">
        <v>5</v>
      </c>
      <c r="EM105">
        <v>5</v>
      </c>
      <c r="EN105">
        <v>1</v>
      </c>
      <c r="EO105">
        <v>4</v>
      </c>
      <c r="EP105">
        <v>1</v>
      </c>
      <c r="EQ105">
        <v>5</v>
      </c>
      <c r="ER105">
        <v>5</v>
      </c>
      <c r="ES105">
        <v>5</v>
      </c>
      <c r="ET105">
        <v>63</v>
      </c>
      <c r="EU105">
        <v>3</v>
      </c>
      <c r="EV105">
        <v>1</v>
      </c>
      <c r="EW105">
        <v>2</v>
      </c>
      <c r="EX105">
        <v>3</v>
      </c>
      <c r="EY105">
        <v>4</v>
      </c>
      <c r="EZ105">
        <v>5</v>
      </c>
      <c r="FA105">
        <v>4</v>
      </c>
      <c r="FB105">
        <v>3</v>
      </c>
      <c r="FC105">
        <v>4</v>
      </c>
      <c r="FD105">
        <v>3</v>
      </c>
      <c r="FE105">
        <v>4</v>
      </c>
      <c r="FF105">
        <v>3</v>
      </c>
      <c r="FG105">
        <v>3</v>
      </c>
      <c r="FH105">
        <v>2</v>
      </c>
      <c r="FI105">
        <v>1</v>
      </c>
      <c r="FJ105">
        <v>1</v>
      </c>
      <c r="FK105">
        <v>5</v>
      </c>
      <c r="FL105">
        <v>2</v>
      </c>
      <c r="FM105">
        <v>1</v>
      </c>
      <c r="FN105">
        <v>2</v>
      </c>
      <c r="FO105">
        <v>5</v>
      </c>
      <c r="FP105">
        <v>2</v>
      </c>
      <c r="FQ105">
        <v>1</v>
      </c>
      <c r="FR105">
        <v>3</v>
      </c>
      <c r="FS105">
        <v>4</v>
      </c>
      <c r="FT105">
        <v>3</v>
      </c>
      <c r="FU105">
        <v>3</v>
      </c>
      <c r="FV105">
        <v>5</v>
      </c>
      <c r="FW105">
        <v>3</v>
      </c>
      <c r="FX105">
        <v>1</v>
      </c>
      <c r="FY105">
        <v>2</v>
      </c>
      <c r="FZ105">
        <v>5</v>
      </c>
      <c r="GA105">
        <v>2</v>
      </c>
      <c r="GB105">
        <v>4</v>
      </c>
      <c r="GC105">
        <v>5</v>
      </c>
      <c r="GD105">
        <v>2</v>
      </c>
      <c r="GE105">
        <v>3</v>
      </c>
      <c r="GF105">
        <v>0</v>
      </c>
      <c r="GG105">
        <v>40</v>
      </c>
      <c r="GH105" t="s">
        <v>221</v>
      </c>
      <c r="GI105">
        <v>0</v>
      </c>
      <c r="GJ105" s="2">
        <v>0.375</v>
      </c>
      <c r="GK105">
        <v>84</v>
      </c>
      <c r="GL105">
        <v>90</v>
      </c>
      <c r="GM105">
        <f>VLOOKUP(A105,Saliva_Sample_Encoding!A:AD, 17)</f>
        <v>37.152401318933613</v>
      </c>
      <c r="GN105">
        <f>VLOOKUP(A105,Saliva_Sample_Encoding!A:AD, 18)</f>
        <v>5.33</v>
      </c>
      <c r="GO105">
        <f>VLOOKUP(A105,Saliva_Sample_Encoding!A:AD, 19)</f>
        <v>31.038715025944533</v>
      </c>
      <c r="GP105">
        <f>VLOOKUP(A105,Saliva_Sample_Encoding!A:AD, 20)</f>
        <v>6.17</v>
      </c>
      <c r="GQ105">
        <f>VLOOKUP(A105,Saliva_Sample_Encoding!A:AD, 21)</f>
        <v>46.058072538916797</v>
      </c>
      <c r="GR105">
        <f>VLOOKUP(A105,Saliva_Sample_Encoding!A:AD, 22)</f>
        <v>2.74</v>
      </c>
      <c r="GS105">
        <f>VLOOKUP(A105,Saliva_Sample_Encoding!A:AD, 23)</f>
        <v>53.61232595390419</v>
      </c>
      <c r="GT105">
        <f>VLOOKUP(A105,Saliva_Sample_Encoding!A:AD, 24)</f>
        <v>2.6</v>
      </c>
      <c r="GU105">
        <f>VLOOKUP(A105,Saliva_Sample_Encoding!A:AD, 25)</f>
        <v>42.795804050923529</v>
      </c>
      <c r="GV105">
        <f>VLOOKUP(A105,Saliva_Sample_Encoding!A:AD, 26)</f>
        <v>1.9</v>
      </c>
      <c r="GW105">
        <f>VLOOKUP(A105,Saliva_Sample_Encoding!A:AD, 27)</f>
        <v>39.674102684928599</v>
      </c>
      <c r="GX105">
        <f>VLOOKUP(A105,Saliva_Sample_Encoding!A:AD, 28)</f>
        <v>1</v>
      </c>
      <c r="GY105">
        <f>VLOOKUP(A105,Saliva_Sample_Encoding!A:AD, 29)</f>
        <v>37.62268487993277</v>
      </c>
      <c r="GZ105">
        <f>VLOOKUP(A105,Saliva_Sample_Encoding!A:AD, 30)</f>
        <v>0.74</v>
      </c>
    </row>
    <row r="106" spans="1:208" x14ac:dyDescent="0.2">
      <c r="A106">
        <v>216</v>
      </c>
      <c r="B106" s="1">
        <v>44043</v>
      </c>
      <c r="C106" t="s">
        <v>198</v>
      </c>
      <c r="D106" t="s">
        <v>199</v>
      </c>
      <c r="E106" t="s">
        <v>195</v>
      </c>
      <c r="F106" t="s">
        <v>207</v>
      </c>
      <c r="G106">
        <v>2</v>
      </c>
      <c r="H106">
        <v>2</v>
      </c>
      <c r="I106">
        <v>1</v>
      </c>
      <c r="J106">
        <v>2</v>
      </c>
      <c r="K106">
        <v>1</v>
      </c>
      <c r="L106">
        <v>1</v>
      </c>
      <c r="M106">
        <v>1</v>
      </c>
      <c r="N106">
        <v>1</v>
      </c>
      <c r="O106">
        <v>1</v>
      </c>
      <c r="P106">
        <v>1</v>
      </c>
      <c r="Q106">
        <v>2</v>
      </c>
      <c r="R106">
        <v>3</v>
      </c>
      <c r="S106">
        <v>1</v>
      </c>
      <c r="T106">
        <v>1</v>
      </c>
      <c r="U106">
        <v>2</v>
      </c>
      <c r="V106">
        <v>1</v>
      </c>
      <c r="W106">
        <v>3</v>
      </c>
      <c r="X106">
        <v>2</v>
      </c>
      <c r="Y106">
        <v>1</v>
      </c>
      <c r="Z106">
        <v>2</v>
      </c>
      <c r="AA106">
        <v>12</v>
      </c>
      <c r="AB106">
        <v>0</v>
      </c>
      <c r="AC106">
        <v>0</v>
      </c>
      <c r="AD106">
        <v>45</v>
      </c>
      <c r="AE106">
        <v>2</v>
      </c>
      <c r="AF106">
        <v>2</v>
      </c>
      <c r="AG106">
        <v>1</v>
      </c>
      <c r="AH106">
        <v>2</v>
      </c>
      <c r="AI106">
        <v>1</v>
      </c>
      <c r="AJ106">
        <v>1</v>
      </c>
      <c r="AK106">
        <v>1</v>
      </c>
      <c r="AL106">
        <v>1</v>
      </c>
      <c r="AM106">
        <v>1</v>
      </c>
      <c r="AN106">
        <v>1</v>
      </c>
      <c r="AO106">
        <v>3</v>
      </c>
      <c r="AP106">
        <v>3</v>
      </c>
      <c r="AQ106">
        <v>2</v>
      </c>
      <c r="AR106">
        <v>1</v>
      </c>
      <c r="AS106">
        <v>3</v>
      </c>
      <c r="AT106">
        <v>1</v>
      </c>
      <c r="AU106">
        <v>2</v>
      </c>
      <c r="AV106">
        <v>2</v>
      </c>
      <c r="AW106">
        <v>1</v>
      </c>
      <c r="AX106">
        <v>2</v>
      </c>
      <c r="AY106">
        <v>60</v>
      </c>
      <c r="AZ106">
        <v>63</v>
      </c>
      <c r="BA106">
        <v>34</v>
      </c>
      <c r="BB106">
        <v>24</v>
      </c>
      <c r="BC106">
        <v>2</v>
      </c>
      <c r="BD106">
        <v>1</v>
      </c>
      <c r="BE106">
        <v>1</v>
      </c>
      <c r="BF106">
        <v>2</v>
      </c>
      <c r="BG106">
        <v>2</v>
      </c>
      <c r="BH106">
        <v>1</v>
      </c>
      <c r="BI106">
        <v>1</v>
      </c>
      <c r="BJ106">
        <v>1</v>
      </c>
      <c r="BK106">
        <v>1</v>
      </c>
      <c r="BL106">
        <v>1</v>
      </c>
      <c r="BM106">
        <v>2</v>
      </c>
      <c r="BN106">
        <v>3</v>
      </c>
      <c r="BO106">
        <v>2</v>
      </c>
      <c r="BP106">
        <v>1</v>
      </c>
      <c r="BQ106">
        <v>2</v>
      </c>
      <c r="BR106">
        <v>1</v>
      </c>
      <c r="BS106">
        <v>3</v>
      </c>
      <c r="BT106">
        <v>2</v>
      </c>
      <c r="BU106">
        <v>1</v>
      </c>
      <c r="BV106">
        <v>1</v>
      </c>
      <c r="BW106">
        <v>35</v>
      </c>
      <c r="BX106">
        <v>32</v>
      </c>
      <c r="BY106">
        <v>28</v>
      </c>
      <c r="BZ106">
        <v>25</v>
      </c>
      <c r="CA106">
        <v>1</v>
      </c>
      <c r="CB106">
        <v>1</v>
      </c>
      <c r="CC106">
        <v>1</v>
      </c>
      <c r="CD106">
        <v>1</v>
      </c>
      <c r="CE106">
        <v>1</v>
      </c>
      <c r="CF106">
        <v>1</v>
      </c>
      <c r="CG106">
        <v>1</v>
      </c>
      <c r="CH106">
        <v>1</v>
      </c>
      <c r="CI106">
        <v>1</v>
      </c>
      <c r="CJ106">
        <v>1</v>
      </c>
      <c r="CK106">
        <v>1</v>
      </c>
      <c r="CL106">
        <v>2</v>
      </c>
      <c r="CM106">
        <v>1</v>
      </c>
      <c r="CN106">
        <v>1</v>
      </c>
      <c r="CO106">
        <v>1</v>
      </c>
      <c r="CP106">
        <v>1</v>
      </c>
      <c r="CQ106">
        <v>2</v>
      </c>
      <c r="CR106">
        <v>1</v>
      </c>
      <c r="CS106">
        <v>1</v>
      </c>
      <c r="CT106">
        <v>1</v>
      </c>
      <c r="CU106">
        <v>0</v>
      </c>
      <c r="CV106">
        <v>0</v>
      </c>
      <c r="CW106">
        <v>0</v>
      </c>
      <c r="CX106">
        <v>0</v>
      </c>
      <c r="CY106">
        <v>1</v>
      </c>
      <c r="CZ106">
        <v>1</v>
      </c>
      <c r="DA106">
        <v>1</v>
      </c>
      <c r="DB106">
        <v>2</v>
      </c>
      <c r="DC106">
        <v>1</v>
      </c>
      <c r="DD106">
        <v>1</v>
      </c>
      <c r="DE106">
        <v>1</v>
      </c>
      <c r="DF106">
        <v>1</v>
      </c>
      <c r="DG106">
        <v>1</v>
      </c>
      <c r="DH106">
        <v>1</v>
      </c>
      <c r="DI106">
        <v>2</v>
      </c>
      <c r="DJ106">
        <v>2</v>
      </c>
      <c r="DK106">
        <v>1</v>
      </c>
      <c r="DL106">
        <v>1</v>
      </c>
      <c r="DM106">
        <v>1</v>
      </c>
      <c r="DN106">
        <v>1</v>
      </c>
      <c r="DO106">
        <v>2</v>
      </c>
      <c r="DP106">
        <v>1</v>
      </c>
      <c r="DQ106">
        <v>1</v>
      </c>
      <c r="DR106">
        <v>1</v>
      </c>
      <c r="DS106">
        <v>0</v>
      </c>
      <c r="DT106">
        <v>0</v>
      </c>
      <c r="DU106">
        <v>0</v>
      </c>
      <c r="DV106">
        <v>7</v>
      </c>
      <c r="DW106">
        <v>2</v>
      </c>
      <c r="DX106">
        <v>1</v>
      </c>
      <c r="DY106">
        <v>2</v>
      </c>
      <c r="DZ106">
        <v>1</v>
      </c>
      <c r="EA106">
        <v>1</v>
      </c>
      <c r="EB106">
        <v>1</v>
      </c>
      <c r="EC106">
        <v>1</v>
      </c>
      <c r="ED106">
        <v>1</v>
      </c>
      <c r="EE106">
        <v>1</v>
      </c>
      <c r="EF106">
        <v>1</v>
      </c>
      <c r="EG106">
        <v>2</v>
      </c>
      <c r="EH106">
        <v>3</v>
      </c>
      <c r="EI106">
        <v>1</v>
      </c>
      <c r="EJ106">
        <v>1</v>
      </c>
      <c r="EK106">
        <v>2</v>
      </c>
      <c r="EL106">
        <v>1</v>
      </c>
      <c r="EM106">
        <v>2</v>
      </c>
      <c r="EN106">
        <v>1</v>
      </c>
      <c r="EO106">
        <v>1</v>
      </c>
      <c r="EP106">
        <v>1</v>
      </c>
      <c r="EQ106">
        <v>10</v>
      </c>
      <c r="ER106">
        <v>0</v>
      </c>
      <c r="ES106">
        <v>0</v>
      </c>
      <c r="ET106">
        <v>14</v>
      </c>
      <c r="EU106">
        <v>3</v>
      </c>
      <c r="EV106">
        <v>1</v>
      </c>
      <c r="EW106">
        <v>2</v>
      </c>
      <c r="EX106">
        <v>3</v>
      </c>
      <c r="EY106">
        <v>4</v>
      </c>
      <c r="EZ106">
        <v>5</v>
      </c>
      <c r="FA106">
        <v>4</v>
      </c>
      <c r="FB106">
        <v>5</v>
      </c>
      <c r="FC106">
        <v>4</v>
      </c>
      <c r="FD106">
        <v>3</v>
      </c>
      <c r="FE106">
        <v>4</v>
      </c>
      <c r="FF106">
        <v>3</v>
      </c>
      <c r="FG106">
        <v>3</v>
      </c>
      <c r="FH106">
        <v>2</v>
      </c>
      <c r="FI106">
        <v>1</v>
      </c>
      <c r="FJ106">
        <v>1</v>
      </c>
      <c r="FK106">
        <v>5</v>
      </c>
      <c r="FL106">
        <v>5</v>
      </c>
      <c r="FM106">
        <v>1</v>
      </c>
      <c r="FN106">
        <v>2</v>
      </c>
      <c r="FO106">
        <v>4</v>
      </c>
      <c r="FP106">
        <v>2</v>
      </c>
      <c r="FQ106">
        <v>2</v>
      </c>
      <c r="FR106">
        <v>3</v>
      </c>
      <c r="FS106">
        <v>4</v>
      </c>
      <c r="FT106">
        <v>3</v>
      </c>
      <c r="FU106">
        <v>3</v>
      </c>
      <c r="FV106">
        <v>5</v>
      </c>
      <c r="FW106">
        <v>5</v>
      </c>
      <c r="FX106">
        <v>1</v>
      </c>
      <c r="FY106">
        <v>4</v>
      </c>
      <c r="FZ106">
        <v>4</v>
      </c>
      <c r="GA106">
        <v>4</v>
      </c>
      <c r="GB106">
        <v>5</v>
      </c>
      <c r="GC106">
        <v>2</v>
      </c>
      <c r="GD106">
        <v>3</v>
      </c>
      <c r="GE106">
        <v>4</v>
      </c>
      <c r="GF106">
        <v>1</v>
      </c>
      <c r="GG106">
        <v>25</v>
      </c>
      <c r="GH106" t="s">
        <v>197</v>
      </c>
      <c r="GI106">
        <v>0</v>
      </c>
      <c r="GJ106" s="2">
        <v>0.22916666666666666</v>
      </c>
      <c r="GK106">
        <v>75</v>
      </c>
      <c r="GL106">
        <v>81</v>
      </c>
      <c r="GM106">
        <f>VLOOKUP(A106,Saliva_Sample_Encoding!A:AD, 17)</f>
        <v>109.57606971280418</v>
      </c>
      <c r="GN106">
        <f>VLOOKUP(A106,Saliva_Sample_Encoding!A:AD, 18)</f>
        <v>5.14</v>
      </c>
      <c r="GO106">
        <f>VLOOKUP(A106,Saliva_Sample_Encoding!A:AD, 19)</f>
        <v>102.99209985881599</v>
      </c>
      <c r="GP106">
        <f>VLOOKUP(A106,Saliva_Sample_Encoding!A:AD, 20)</f>
        <v>4.3099999999999996</v>
      </c>
      <c r="GQ106">
        <f>VLOOKUP(A106,Saliva_Sample_Encoding!A:AD, 21)</f>
        <v>182.47002166767396</v>
      </c>
      <c r="GR106">
        <f>VLOOKUP(A106,Saliva_Sample_Encoding!A:AD, 22)</f>
        <v>2.0699999999999998</v>
      </c>
      <c r="GS106">
        <f>VLOOKUP(A106,Saliva_Sample_Encoding!A:AD, 23)</f>
        <v>177.29690249668315</v>
      </c>
      <c r="GT106">
        <f>VLOOKUP(A106,Saliva_Sample_Encoding!A:AD, 24)</f>
        <v>3.92</v>
      </c>
      <c r="GU106">
        <f>VLOOKUP(A106,Saliva_Sample_Encoding!A:AD, 25)</f>
        <v>150.96102308073026</v>
      </c>
      <c r="GV106">
        <f>VLOOKUP(A106,Saliva_Sample_Encoding!A:AD, 26)</f>
        <v>4.97</v>
      </c>
      <c r="GW106">
        <f>VLOOKUP(A106,Saliva_Sample_Encoding!A:AD, 27)</f>
        <v>137.79308337275378</v>
      </c>
      <c r="GX106">
        <f>VLOOKUP(A106,Saliva_Sample_Encoding!A:AD, 28)</f>
        <v>1.72</v>
      </c>
      <c r="GY106">
        <f>VLOOKUP(A106,Saliva_Sample_Encoding!A:AD, 29)</f>
        <v>113.04991222658892</v>
      </c>
      <c r="GZ106">
        <f>VLOOKUP(A106,Saliva_Sample_Encoding!A:AD, 30)</f>
        <v>1.54</v>
      </c>
    </row>
    <row r="107" spans="1:208" x14ac:dyDescent="0.2">
      <c r="A107">
        <v>217</v>
      </c>
      <c r="B107" s="1">
        <v>44041</v>
      </c>
      <c r="C107" t="s">
        <v>198</v>
      </c>
      <c r="D107" t="s">
        <v>194</v>
      </c>
      <c r="E107" t="s">
        <v>218</v>
      </c>
      <c r="F107" t="s">
        <v>207</v>
      </c>
      <c r="G107">
        <v>4</v>
      </c>
      <c r="H107">
        <v>1</v>
      </c>
      <c r="I107">
        <v>4</v>
      </c>
      <c r="J107">
        <v>1</v>
      </c>
      <c r="K107">
        <v>4</v>
      </c>
      <c r="L107">
        <v>1</v>
      </c>
      <c r="M107">
        <v>1</v>
      </c>
      <c r="N107">
        <v>1</v>
      </c>
      <c r="O107">
        <v>4</v>
      </c>
      <c r="P107">
        <v>5</v>
      </c>
      <c r="Q107">
        <v>1</v>
      </c>
      <c r="R107">
        <v>3</v>
      </c>
      <c r="S107">
        <v>1</v>
      </c>
      <c r="T107">
        <v>5</v>
      </c>
      <c r="U107">
        <v>1</v>
      </c>
      <c r="V107">
        <v>4</v>
      </c>
      <c r="W107">
        <v>3</v>
      </c>
      <c r="X107">
        <v>1</v>
      </c>
      <c r="Y107">
        <v>2</v>
      </c>
      <c r="Z107">
        <v>1</v>
      </c>
      <c r="AA107">
        <v>6</v>
      </c>
      <c r="AB107">
        <v>0</v>
      </c>
      <c r="AC107">
        <v>0</v>
      </c>
      <c r="AD107">
        <v>83</v>
      </c>
      <c r="AE107">
        <v>3</v>
      </c>
      <c r="AF107">
        <v>1</v>
      </c>
      <c r="AG107">
        <v>3</v>
      </c>
      <c r="AH107">
        <v>1</v>
      </c>
      <c r="AI107">
        <v>4</v>
      </c>
      <c r="AJ107">
        <v>2</v>
      </c>
      <c r="AK107">
        <v>1</v>
      </c>
      <c r="AL107">
        <v>1</v>
      </c>
      <c r="AM107">
        <v>2</v>
      </c>
      <c r="AN107">
        <v>3</v>
      </c>
      <c r="AO107">
        <v>1</v>
      </c>
      <c r="AP107">
        <v>2</v>
      </c>
      <c r="AQ107">
        <v>1</v>
      </c>
      <c r="AR107">
        <v>3</v>
      </c>
      <c r="AS107">
        <v>1</v>
      </c>
      <c r="AT107">
        <v>2</v>
      </c>
      <c r="AU107">
        <v>4</v>
      </c>
      <c r="AV107">
        <v>1</v>
      </c>
      <c r="AW107">
        <v>2</v>
      </c>
      <c r="AX107">
        <v>1</v>
      </c>
      <c r="AY107">
        <v>7</v>
      </c>
      <c r="AZ107">
        <v>12</v>
      </c>
      <c r="BA107">
        <v>20</v>
      </c>
      <c r="BB107">
        <v>53</v>
      </c>
      <c r="BC107">
        <v>2</v>
      </c>
      <c r="BD107">
        <v>1</v>
      </c>
      <c r="BE107">
        <v>1</v>
      </c>
      <c r="BF107">
        <v>1</v>
      </c>
      <c r="BG107">
        <v>3</v>
      </c>
      <c r="BH107">
        <v>1</v>
      </c>
      <c r="BI107">
        <v>1</v>
      </c>
      <c r="BJ107">
        <v>1</v>
      </c>
      <c r="BK107">
        <v>1</v>
      </c>
      <c r="BL107">
        <v>2</v>
      </c>
      <c r="BM107">
        <v>2</v>
      </c>
      <c r="BN107">
        <v>2</v>
      </c>
      <c r="BO107">
        <v>1</v>
      </c>
      <c r="BP107">
        <v>2</v>
      </c>
      <c r="BQ107">
        <v>1</v>
      </c>
      <c r="BR107">
        <v>3</v>
      </c>
      <c r="BS107">
        <v>3</v>
      </c>
      <c r="BT107">
        <v>1</v>
      </c>
      <c r="BU107">
        <v>1</v>
      </c>
      <c r="BV107">
        <v>1</v>
      </c>
      <c r="BW107">
        <v>18</v>
      </c>
      <c r="BX107">
        <v>0</v>
      </c>
      <c r="BY107">
        <v>0</v>
      </c>
      <c r="BZ107">
        <v>37</v>
      </c>
      <c r="CA107">
        <v>3</v>
      </c>
      <c r="CB107">
        <v>1</v>
      </c>
      <c r="CC107">
        <v>3</v>
      </c>
      <c r="CD107">
        <v>1</v>
      </c>
      <c r="CE107">
        <v>4</v>
      </c>
      <c r="CF107">
        <v>1</v>
      </c>
      <c r="CG107">
        <v>1</v>
      </c>
      <c r="CH107">
        <v>1</v>
      </c>
      <c r="CI107">
        <v>2</v>
      </c>
      <c r="CJ107">
        <v>4</v>
      </c>
      <c r="CK107">
        <v>1</v>
      </c>
      <c r="CL107">
        <v>2</v>
      </c>
      <c r="CM107">
        <v>1</v>
      </c>
      <c r="CN107">
        <v>2</v>
      </c>
      <c r="CO107">
        <v>1</v>
      </c>
      <c r="CP107">
        <v>3</v>
      </c>
      <c r="CQ107">
        <v>3</v>
      </c>
      <c r="CR107">
        <v>1</v>
      </c>
      <c r="CS107">
        <v>2</v>
      </c>
      <c r="CT107">
        <v>1</v>
      </c>
      <c r="CU107">
        <v>12</v>
      </c>
      <c r="CV107">
        <v>0</v>
      </c>
      <c r="CW107">
        <v>0</v>
      </c>
      <c r="CX107">
        <v>62</v>
      </c>
      <c r="CY107">
        <v>3</v>
      </c>
      <c r="CZ107">
        <v>1</v>
      </c>
      <c r="DA107">
        <v>2</v>
      </c>
      <c r="DB107">
        <v>1</v>
      </c>
      <c r="DC107">
        <v>3</v>
      </c>
      <c r="DD107">
        <v>1</v>
      </c>
      <c r="DE107">
        <v>1</v>
      </c>
      <c r="DF107">
        <v>1</v>
      </c>
      <c r="DG107">
        <v>3</v>
      </c>
      <c r="DH107">
        <v>4</v>
      </c>
      <c r="DI107">
        <v>1</v>
      </c>
      <c r="DJ107">
        <v>4</v>
      </c>
      <c r="DK107">
        <v>1</v>
      </c>
      <c r="DL107">
        <v>3</v>
      </c>
      <c r="DM107">
        <v>1</v>
      </c>
      <c r="DN107">
        <v>4</v>
      </c>
      <c r="DO107">
        <v>4</v>
      </c>
      <c r="DP107">
        <v>1</v>
      </c>
      <c r="DQ107">
        <v>2</v>
      </c>
      <c r="DR107">
        <v>1</v>
      </c>
      <c r="DS107">
        <v>0</v>
      </c>
      <c r="DT107">
        <v>0</v>
      </c>
      <c r="DU107">
        <v>0</v>
      </c>
      <c r="DV107">
        <v>54</v>
      </c>
      <c r="DW107">
        <v>4</v>
      </c>
      <c r="DX107">
        <v>1</v>
      </c>
      <c r="DY107">
        <v>5</v>
      </c>
      <c r="DZ107">
        <v>1</v>
      </c>
      <c r="EA107">
        <v>4</v>
      </c>
      <c r="EB107">
        <v>1</v>
      </c>
      <c r="EC107">
        <v>1</v>
      </c>
      <c r="ED107">
        <v>1</v>
      </c>
      <c r="EE107">
        <v>3</v>
      </c>
      <c r="EF107">
        <v>5</v>
      </c>
      <c r="EG107">
        <v>1</v>
      </c>
      <c r="EH107">
        <v>4</v>
      </c>
      <c r="EI107">
        <v>1</v>
      </c>
      <c r="EJ107">
        <v>4</v>
      </c>
      <c r="EK107">
        <v>1</v>
      </c>
      <c r="EL107">
        <v>3</v>
      </c>
      <c r="EM107">
        <v>4</v>
      </c>
      <c r="EN107">
        <v>1</v>
      </c>
      <c r="EO107">
        <v>3</v>
      </c>
      <c r="EP107">
        <v>1</v>
      </c>
      <c r="EQ107">
        <v>0</v>
      </c>
      <c r="ER107">
        <v>0</v>
      </c>
      <c r="ES107">
        <v>0</v>
      </c>
      <c r="ET107">
        <v>70</v>
      </c>
      <c r="EU107">
        <v>3</v>
      </c>
      <c r="EV107">
        <v>1</v>
      </c>
      <c r="EW107">
        <v>2</v>
      </c>
      <c r="EX107">
        <v>3</v>
      </c>
      <c r="EY107">
        <v>4</v>
      </c>
      <c r="EZ107">
        <v>5</v>
      </c>
      <c r="FA107">
        <v>4</v>
      </c>
      <c r="FB107">
        <v>5</v>
      </c>
      <c r="FC107">
        <v>4</v>
      </c>
      <c r="FD107">
        <v>3</v>
      </c>
      <c r="FE107">
        <v>4</v>
      </c>
      <c r="FF107">
        <v>3</v>
      </c>
      <c r="FG107">
        <v>3</v>
      </c>
      <c r="FH107">
        <v>2</v>
      </c>
      <c r="FI107">
        <v>1</v>
      </c>
      <c r="FJ107">
        <v>1</v>
      </c>
      <c r="FK107">
        <v>5</v>
      </c>
      <c r="FL107">
        <v>5</v>
      </c>
      <c r="FM107">
        <v>1</v>
      </c>
      <c r="FN107">
        <v>2</v>
      </c>
      <c r="FO107">
        <v>4</v>
      </c>
      <c r="FP107">
        <v>2</v>
      </c>
      <c r="FQ107">
        <v>2</v>
      </c>
      <c r="FR107">
        <v>3</v>
      </c>
      <c r="FS107">
        <v>4</v>
      </c>
      <c r="FT107">
        <v>3</v>
      </c>
      <c r="FU107">
        <v>3</v>
      </c>
      <c r="FV107">
        <v>5</v>
      </c>
      <c r="FW107">
        <v>5</v>
      </c>
      <c r="FX107">
        <v>1</v>
      </c>
      <c r="FY107">
        <v>3</v>
      </c>
      <c r="FZ107">
        <v>1</v>
      </c>
      <c r="GA107">
        <v>4</v>
      </c>
      <c r="GB107">
        <v>5</v>
      </c>
      <c r="GC107">
        <v>1</v>
      </c>
      <c r="GD107">
        <v>5</v>
      </c>
      <c r="GE107">
        <v>4</v>
      </c>
      <c r="GF107">
        <v>0</v>
      </c>
      <c r="GG107">
        <v>20</v>
      </c>
      <c r="GH107" t="s">
        <v>197</v>
      </c>
      <c r="GI107">
        <v>0</v>
      </c>
      <c r="GJ107" s="2">
        <v>0.39583333333333331</v>
      </c>
      <c r="GK107">
        <v>74</v>
      </c>
      <c r="GL107">
        <v>77</v>
      </c>
      <c r="GM107">
        <f>VLOOKUP(A107,Saliva_Sample_Encoding!A:AD, 17)</f>
        <v>159.42612717871515</v>
      </c>
      <c r="GN107">
        <f>VLOOKUP(A107,Saliva_Sample_Encoding!A:AD, 18)</f>
        <v>1.98</v>
      </c>
      <c r="GO107">
        <f>VLOOKUP(A107,Saliva_Sample_Encoding!A:AD, 19)</f>
        <v>141.55535186074704</v>
      </c>
      <c r="GP107">
        <f>VLOOKUP(A107,Saliva_Sample_Encoding!A:AD, 20)</f>
        <v>1.71</v>
      </c>
      <c r="GQ107">
        <f>VLOOKUP(A107,Saliva_Sample_Encoding!A:AD, 21)</f>
        <v>179.64832030167898</v>
      </c>
      <c r="GR107">
        <f>VLOOKUP(A107,Saliva_Sample_Encoding!A:AD, 22)</f>
        <v>1.88</v>
      </c>
      <c r="GS107">
        <f>VLOOKUP(A107,Saliva_Sample_Encoding!A:AD, 23)</f>
        <v>139.20393405575126</v>
      </c>
      <c r="GT107">
        <f>VLOOKUP(A107,Saliva_Sample_Encoding!A:AD, 24)</f>
        <v>3.35</v>
      </c>
      <c r="GU107">
        <f>VLOOKUP(A107,Saliva_Sample_Encoding!A:AD, 25)</f>
        <v>136.85251625075543</v>
      </c>
      <c r="GV107">
        <f>VLOOKUP(A107,Saliva_Sample_Encoding!A:AD, 26)</f>
        <v>3.47</v>
      </c>
      <c r="GW107">
        <f>VLOOKUP(A107,Saliva_Sample_Encoding!A:AD, 27)</f>
        <v>144.8473367877412</v>
      </c>
      <c r="GX107">
        <f>VLOOKUP(A107,Saliva_Sample_Encoding!A:AD, 28)</f>
        <v>1.27</v>
      </c>
      <c r="GY107">
        <f>VLOOKUP(A107,Saliva_Sample_Encoding!A:AD, 29)</f>
        <v>148.60960527573448</v>
      </c>
      <c r="GZ107">
        <f>VLOOKUP(A107,Saliva_Sample_Encoding!A:AD, 30)</f>
        <v>1.1299999999999999</v>
      </c>
    </row>
    <row r="108" spans="1:208" x14ac:dyDescent="0.2">
      <c r="A108">
        <v>218</v>
      </c>
      <c r="B108" s="1">
        <v>44041</v>
      </c>
      <c r="C108" t="s">
        <v>198</v>
      </c>
      <c r="D108" t="s">
        <v>194</v>
      </c>
      <c r="E108" t="s">
        <v>195</v>
      </c>
      <c r="F108" t="s">
        <v>207</v>
      </c>
      <c r="G108">
        <v>4</v>
      </c>
      <c r="H108">
        <v>1</v>
      </c>
      <c r="I108">
        <v>2</v>
      </c>
      <c r="J108">
        <v>1</v>
      </c>
      <c r="K108">
        <v>2</v>
      </c>
      <c r="L108">
        <v>1</v>
      </c>
      <c r="M108">
        <v>1</v>
      </c>
      <c r="N108">
        <v>1</v>
      </c>
      <c r="O108">
        <v>1</v>
      </c>
      <c r="P108">
        <v>1</v>
      </c>
      <c r="Q108">
        <v>2</v>
      </c>
      <c r="R108">
        <v>4</v>
      </c>
      <c r="S108">
        <v>2</v>
      </c>
      <c r="T108">
        <v>4</v>
      </c>
      <c r="U108">
        <v>2</v>
      </c>
      <c r="V108">
        <v>3</v>
      </c>
      <c r="W108">
        <v>4</v>
      </c>
      <c r="X108">
        <v>2</v>
      </c>
      <c r="Y108">
        <v>2</v>
      </c>
      <c r="Z108">
        <v>1</v>
      </c>
      <c r="AA108">
        <v>10</v>
      </c>
      <c r="AB108">
        <v>30</v>
      </c>
      <c r="AC108">
        <v>10</v>
      </c>
      <c r="AD108">
        <v>40</v>
      </c>
      <c r="AE108">
        <v>4</v>
      </c>
      <c r="AF108">
        <v>2</v>
      </c>
      <c r="AG108">
        <v>2</v>
      </c>
      <c r="AH108">
        <v>2</v>
      </c>
      <c r="AI108">
        <v>1</v>
      </c>
      <c r="AJ108">
        <v>1</v>
      </c>
      <c r="AK108">
        <v>1</v>
      </c>
      <c r="AL108">
        <v>1</v>
      </c>
      <c r="AM108">
        <v>1</v>
      </c>
      <c r="AN108">
        <v>1</v>
      </c>
      <c r="AO108">
        <v>2</v>
      </c>
      <c r="AP108">
        <v>4</v>
      </c>
      <c r="AQ108">
        <v>3</v>
      </c>
      <c r="AR108">
        <v>4</v>
      </c>
      <c r="AS108">
        <v>3</v>
      </c>
      <c r="AT108">
        <v>3</v>
      </c>
      <c r="AU108">
        <v>4</v>
      </c>
      <c r="AV108">
        <v>3</v>
      </c>
      <c r="AW108">
        <v>2</v>
      </c>
      <c r="AX108">
        <v>2</v>
      </c>
      <c r="AY108">
        <v>68</v>
      </c>
      <c r="AZ108">
        <v>56</v>
      </c>
      <c r="BA108">
        <v>70</v>
      </c>
      <c r="BB108">
        <v>47</v>
      </c>
      <c r="BC108">
        <v>3</v>
      </c>
      <c r="BD108">
        <v>1</v>
      </c>
      <c r="BE108">
        <v>1</v>
      </c>
      <c r="BF108">
        <v>2</v>
      </c>
      <c r="BG108">
        <v>1</v>
      </c>
      <c r="BH108">
        <v>1</v>
      </c>
      <c r="BI108">
        <v>1</v>
      </c>
      <c r="BJ108">
        <v>1</v>
      </c>
      <c r="BK108">
        <v>1</v>
      </c>
      <c r="BL108">
        <v>1</v>
      </c>
      <c r="BM108">
        <v>2</v>
      </c>
      <c r="BN108">
        <v>4</v>
      </c>
      <c r="BO108">
        <v>3</v>
      </c>
      <c r="BP108">
        <v>3</v>
      </c>
      <c r="BQ108">
        <v>2</v>
      </c>
      <c r="BR108">
        <v>2</v>
      </c>
      <c r="BS108">
        <v>4</v>
      </c>
      <c r="BT108">
        <v>3</v>
      </c>
      <c r="BU108">
        <v>2</v>
      </c>
      <c r="BV108">
        <v>1</v>
      </c>
      <c r="BW108">
        <v>48</v>
      </c>
      <c r="BX108">
        <v>48</v>
      </c>
      <c r="BY108">
        <v>48</v>
      </c>
      <c r="BZ108">
        <v>33</v>
      </c>
      <c r="CA108">
        <v>3</v>
      </c>
      <c r="CB108">
        <v>1</v>
      </c>
      <c r="CC108">
        <v>2</v>
      </c>
      <c r="CD108">
        <v>1</v>
      </c>
      <c r="CE108">
        <v>1</v>
      </c>
      <c r="CF108">
        <v>1</v>
      </c>
      <c r="CG108">
        <v>1</v>
      </c>
      <c r="CH108">
        <v>1</v>
      </c>
      <c r="CI108">
        <v>1</v>
      </c>
      <c r="CJ108">
        <v>1</v>
      </c>
      <c r="CK108">
        <v>2</v>
      </c>
      <c r="CL108">
        <v>3</v>
      </c>
      <c r="CM108">
        <v>1</v>
      </c>
      <c r="CN108">
        <v>3</v>
      </c>
      <c r="CO108">
        <v>1</v>
      </c>
      <c r="CP108">
        <v>2</v>
      </c>
      <c r="CQ108">
        <v>3</v>
      </c>
      <c r="CR108">
        <v>2</v>
      </c>
      <c r="CS108">
        <v>2</v>
      </c>
      <c r="CT108">
        <v>1</v>
      </c>
      <c r="CU108">
        <v>45</v>
      </c>
      <c r="CV108">
        <v>45</v>
      </c>
      <c r="CW108">
        <v>32</v>
      </c>
      <c r="CX108">
        <v>47</v>
      </c>
      <c r="CY108">
        <v>4</v>
      </c>
      <c r="CZ108">
        <v>1</v>
      </c>
      <c r="DA108">
        <v>2</v>
      </c>
      <c r="DB108">
        <v>1</v>
      </c>
      <c r="DC108">
        <v>1</v>
      </c>
      <c r="DD108">
        <v>1</v>
      </c>
      <c r="DE108">
        <v>1</v>
      </c>
      <c r="DF108">
        <v>1</v>
      </c>
      <c r="DG108">
        <v>1</v>
      </c>
      <c r="DH108">
        <v>1</v>
      </c>
      <c r="DI108">
        <v>1</v>
      </c>
      <c r="DJ108">
        <v>3</v>
      </c>
      <c r="DK108">
        <v>1</v>
      </c>
      <c r="DL108">
        <v>3</v>
      </c>
      <c r="DM108">
        <v>1</v>
      </c>
      <c r="DN108">
        <v>3</v>
      </c>
      <c r="DO108">
        <v>4</v>
      </c>
      <c r="DP108">
        <v>1</v>
      </c>
      <c r="DQ108">
        <v>3</v>
      </c>
      <c r="DR108">
        <v>1</v>
      </c>
      <c r="DS108">
        <v>18</v>
      </c>
      <c r="DT108">
        <v>8</v>
      </c>
      <c r="DU108">
        <v>0</v>
      </c>
      <c r="DV108">
        <v>45</v>
      </c>
      <c r="DW108">
        <v>2</v>
      </c>
      <c r="DX108">
        <v>1</v>
      </c>
      <c r="DY108">
        <v>3</v>
      </c>
      <c r="DZ108">
        <v>1</v>
      </c>
      <c r="EA108">
        <v>1</v>
      </c>
      <c r="EB108">
        <v>1</v>
      </c>
      <c r="EC108">
        <v>1</v>
      </c>
      <c r="ED108">
        <v>1</v>
      </c>
      <c r="EE108">
        <v>1</v>
      </c>
      <c r="EF108">
        <v>1</v>
      </c>
      <c r="EG108">
        <v>1</v>
      </c>
      <c r="EH108">
        <v>3</v>
      </c>
      <c r="EI108">
        <v>1</v>
      </c>
      <c r="EJ108">
        <v>2</v>
      </c>
      <c r="EK108">
        <v>1</v>
      </c>
      <c r="EL108">
        <v>3</v>
      </c>
      <c r="EM108">
        <v>4</v>
      </c>
      <c r="EN108">
        <v>1</v>
      </c>
      <c r="EO108">
        <v>3</v>
      </c>
      <c r="EP108">
        <v>1</v>
      </c>
      <c r="EQ108">
        <v>0</v>
      </c>
      <c r="ER108">
        <v>9</v>
      </c>
      <c r="ES108">
        <v>4</v>
      </c>
      <c r="ET108">
        <v>47</v>
      </c>
      <c r="EU108">
        <v>3</v>
      </c>
      <c r="EV108">
        <v>1</v>
      </c>
      <c r="EW108">
        <v>2</v>
      </c>
      <c r="EX108">
        <v>3</v>
      </c>
      <c r="EY108">
        <v>4</v>
      </c>
      <c r="EZ108">
        <v>5</v>
      </c>
      <c r="FA108">
        <v>4</v>
      </c>
      <c r="FB108">
        <v>5</v>
      </c>
      <c r="FC108">
        <v>4</v>
      </c>
      <c r="FD108">
        <v>3</v>
      </c>
      <c r="FE108">
        <v>4</v>
      </c>
      <c r="FF108">
        <v>3</v>
      </c>
      <c r="FG108">
        <v>5</v>
      </c>
      <c r="FH108">
        <v>2</v>
      </c>
      <c r="FI108">
        <v>1</v>
      </c>
      <c r="FJ108">
        <v>1</v>
      </c>
      <c r="FK108">
        <v>5</v>
      </c>
      <c r="FL108">
        <v>5</v>
      </c>
      <c r="FM108">
        <v>1</v>
      </c>
      <c r="FN108">
        <v>2</v>
      </c>
      <c r="FO108">
        <v>4</v>
      </c>
      <c r="FP108">
        <v>2</v>
      </c>
      <c r="FQ108">
        <v>2</v>
      </c>
      <c r="FR108">
        <v>2</v>
      </c>
      <c r="FS108">
        <v>4</v>
      </c>
      <c r="FT108">
        <v>3</v>
      </c>
      <c r="FU108">
        <v>3</v>
      </c>
      <c r="FV108">
        <v>5</v>
      </c>
      <c r="FW108">
        <v>5</v>
      </c>
      <c r="FX108">
        <v>1</v>
      </c>
      <c r="FY108">
        <v>3</v>
      </c>
      <c r="FZ108">
        <v>1</v>
      </c>
      <c r="GA108">
        <v>2</v>
      </c>
      <c r="GB108">
        <v>3</v>
      </c>
      <c r="GC108">
        <v>1</v>
      </c>
      <c r="GD108">
        <v>3</v>
      </c>
      <c r="GE108">
        <v>4</v>
      </c>
      <c r="GF108">
        <v>1</v>
      </c>
      <c r="GG108">
        <v>28</v>
      </c>
      <c r="GH108" t="s">
        <v>197</v>
      </c>
      <c r="GI108">
        <v>0</v>
      </c>
      <c r="GJ108" s="2">
        <v>0.3611111111111111</v>
      </c>
      <c r="GK108">
        <v>70</v>
      </c>
      <c r="GL108">
        <v>75</v>
      </c>
      <c r="GM108">
        <f>VLOOKUP(A108,Saliva_Sample_Encoding!A:AD, 17)</f>
        <v>50.320341026910086</v>
      </c>
      <c r="GN108">
        <f>VLOOKUP(A108,Saliva_Sample_Encoding!A:AD, 18)</f>
        <v>3.5</v>
      </c>
      <c r="GO108">
        <f>VLOOKUP(A108,Saliva_Sample_Encoding!A:AD, 19)</f>
        <v>53.14204239290504</v>
      </c>
      <c r="GP108">
        <f>VLOOKUP(A108,Saliva_Sample_Encoding!A:AD, 20)</f>
        <v>5.32</v>
      </c>
      <c r="GQ108">
        <f>VLOOKUP(A108,Saliva_Sample_Encoding!A:AD, 21)</f>
        <v>46.558072538916818</v>
      </c>
      <c r="GR108">
        <f>VLOOKUP(A108,Saliva_Sample_Encoding!A:AD, 22)</f>
        <v>2.44</v>
      </c>
      <c r="GS108">
        <f>VLOOKUP(A108,Saliva_Sample_Encoding!A:AD, 23)</f>
        <v>89.353876589840326</v>
      </c>
      <c r="GT108">
        <f>VLOOKUP(A108,Saliva_Sample_Encoding!A:AD, 24)</f>
        <v>2.48</v>
      </c>
      <c r="GU108">
        <f>VLOOKUP(A108,Saliva_Sample_Encoding!A:AD, 25)</f>
        <v>39.974102684928567</v>
      </c>
      <c r="GV108">
        <f>VLOOKUP(A108,Saliva_Sample_Encoding!A:AD, 26)</f>
        <v>2.0699999999999998</v>
      </c>
      <c r="GW108">
        <f>VLOOKUP(A108,Saliva_Sample_Encoding!A:AD, 27)</f>
        <v>33.390132830940331</v>
      </c>
      <c r="GX108">
        <f>VLOOKUP(A108,Saliva_Sample_Encoding!A:AD, 28)</f>
        <v>1.67</v>
      </c>
      <c r="GY108">
        <f>VLOOKUP(A108,Saliva_Sample_Encoding!A:AD, 29)</f>
        <v>25.865595854953778</v>
      </c>
      <c r="GZ108">
        <f>VLOOKUP(A108,Saliva_Sample_Encoding!A:AD, 30)</f>
        <v>1.33</v>
      </c>
    </row>
    <row r="109" spans="1:208" x14ac:dyDescent="0.2">
      <c r="A109">
        <v>219</v>
      </c>
      <c r="B109" s="1">
        <v>44043</v>
      </c>
      <c r="C109" t="s">
        <v>198</v>
      </c>
      <c r="D109" t="s">
        <v>199</v>
      </c>
      <c r="E109" t="s">
        <v>201</v>
      </c>
      <c r="F109" t="s">
        <v>207</v>
      </c>
      <c r="G109">
        <v>4</v>
      </c>
      <c r="H109">
        <v>2</v>
      </c>
      <c r="I109">
        <v>5</v>
      </c>
      <c r="J109">
        <v>2</v>
      </c>
      <c r="K109">
        <v>5</v>
      </c>
      <c r="L109">
        <v>1</v>
      </c>
      <c r="M109">
        <v>1</v>
      </c>
      <c r="N109">
        <v>1</v>
      </c>
      <c r="O109">
        <v>3</v>
      </c>
      <c r="P109">
        <v>4</v>
      </c>
      <c r="Q109">
        <v>2</v>
      </c>
      <c r="R109">
        <v>1</v>
      </c>
      <c r="S109">
        <v>1</v>
      </c>
      <c r="T109">
        <v>3</v>
      </c>
      <c r="U109">
        <v>2</v>
      </c>
      <c r="V109">
        <v>5</v>
      </c>
      <c r="W109">
        <v>5</v>
      </c>
      <c r="X109">
        <v>2</v>
      </c>
      <c r="Y109">
        <v>4</v>
      </c>
      <c r="Z109">
        <v>1</v>
      </c>
      <c r="AA109">
        <v>15</v>
      </c>
      <c r="AB109">
        <v>0</v>
      </c>
      <c r="AC109">
        <v>0</v>
      </c>
      <c r="AD109">
        <v>85</v>
      </c>
      <c r="AE109">
        <v>4</v>
      </c>
      <c r="AF109">
        <v>1</v>
      </c>
      <c r="AG109">
        <v>3</v>
      </c>
      <c r="AH109">
        <v>1</v>
      </c>
      <c r="AI109">
        <v>5</v>
      </c>
      <c r="AJ109">
        <v>1</v>
      </c>
      <c r="AK109">
        <v>1</v>
      </c>
      <c r="AL109">
        <v>1</v>
      </c>
      <c r="AM109">
        <v>3</v>
      </c>
      <c r="AN109">
        <v>4</v>
      </c>
      <c r="AO109">
        <v>1</v>
      </c>
      <c r="AP109">
        <v>4</v>
      </c>
      <c r="AQ109">
        <v>1</v>
      </c>
      <c r="AR109">
        <v>2</v>
      </c>
      <c r="AS109">
        <v>3</v>
      </c>
      <c r="AT109">
        <v>3</v>
      </c>
      <c r="AU109">
        <v>5</v>
      </c>
      <c r="AV109">
        <v>2</v>
      </c>
      <c r="AW109">
        <v>4</v>
      </c>
      <c r="AX109">
        <v>2</v>
      </c>
      <c r="AY109">
        <v>72</v>
      </c>
      <c r="AZ109">
        <v>0</v>
      </c>
      <c r="BA109">
        <v>2</v>
      </c>
      <c r="BB109">
        <v>89</v>
      </c>
      <c r="BC109">
        <v>4</v>
      </c>
      <c r="BD109">
        <v>1</v>
      </c>
      <c r="BE109">
        <v>3</v>
      </c>
      <c r="BF109">
        <v>2</v>
      </c>
      <c r="BG109">
        <v>5</v>
      </c>
      <c r="BH109">
        <v>1</v>
      </c>
      <c r="BI109">
        <v>1</v>
      </c>
      <c r="BJ109">
        <v>1</v>
      </c>
      <c r="BK109">
        <v>4</v>
      </c>
      <c r="BL109">
        <v>5</v>
      </c>
      <c r="BM109">
        <v>2</v>
      </c>
      <c r="BN109">
        <v>5</v>
      </c>
      <c r="BO109">
        <v>2</v>
      </c>
      <c r="BP109">
        <v>3</v>
      </c>
      <c r="BQ109">
        <v>2</v>
      </c>
      <c r="BR109">
        <v>5</v>
      </c>
      <c r="BS109">
        <v>5</v>
      </c>
      <c r="BT109">
        <v>2</v>
      </c>
      <c r="BU109">
        <v>4</v>
      </c>
      <c r="BV109">
        <v>1</v>
      </c>
      <c r="BW109">
        <v>82</v>
      </c>
      <c r="BX109">
        <v>8</v>
      </c>
      <c r="BY109">
        <v>2</v>
      </c>
      <c r="BZ109">
        <v>78</v>
      </c>
      <c r="CA109">
        <v>4</v>
      </c>
      <c r="CB109">
        <v>2</v>
      </c>
      <c r="CC109">
        <v>3</v>
      </c>
      <c r="CD109">
        <v>1</v>
      </c>
      <c r="CE109">
        <v>5</v>
      </c>
      <c r="CF109">
        <v>1</v>
      </c>
      <c r="CG109">
        <v>1</v>
      </c>
      <c r="CH109">
        <v>1</v>
      </c>
      <c r="CI109">
        <v>4</v>
      </c>
      <c r="CJ109">
        <v>5</v>
      </c>
      <c r="CK109">
        <v>1</v>
      </c>
      <c r="CL109">
        <v>5</v>
      </c>
      <c r="CM109">
        <v>1</v>
      </c>
      <c r="CN109">
        <v>3</v>
      </c>
      <c r="CO109">
        <v>1</v>
      </c>
      <c r="CP109">
        <v>5</v>
      </c>
      <c r="CQ109">
        <v>5</v>
      </c>
      <c r="CR109">
        <v>1</v>
      </c>
      <c r="CS109">
        <v>4</v>
      </c>
      <c r="CT109">
        <v>1</v>
      </c>
      <c r="CU109">
        <v>82</v>
      </c>
      <c r="CV109">
        <v>4</v>
      </c>
      <c r="CW109">
        <v>0</v>
      </c>
      <c r="CX109">
        <v>78</v>
      </c>
      <c r="CY109">
        <v>4</v>
      </c>
      <c r="CZ109">
        <v>1</v>
      </c>
      <c r="DA109">
        <v>2</v>
      </c>
      <c r="DB109">
        <v>1</v>
      </c>
      <c r="DC109">
        <v>5</v>
      </c>
      <c r="DD109">
        <v>1</v>
      </c>
      <c r="DE109">
        <v>1</v>
      </c>
      <c r="DF109">
        <v>1</v>
      </c>
      <c r="DG109">
        <v>4</v>
      </c>
      <c r="DH109">
        <v>5</v>
      </c>
      <c r="DI109">
        <v>1</v>
      </c>
      <c r="DJ109">
        <v>3</v>
      </c>
      <c r="DK109">
        <v>1</v>
      </c>
      <c r="DL109">
        <v>2</v>
      </c>
      <c r="DM109">
        <v>1</v>
      </c>
      <c r="DN109">
        <v>5</v>
      </c>
      <c r="DO109">
        <v>4</v>
      </c>
      <c r="DP109">
        <v>1</v>
      </c>
      <c r="DQ109">
        <v>3</v>
      </c>
      <c r="DR109">
        <v>1</v>
      </c>
      <c r="DS109">
        <v>66</v>
      </c>
      <c r="DT109">
        <v>2</v>
      </c>
      <c r="DU109">
        <v>0</v>
      </c>
      <c r="DV109">
        <v>88</v>
      </c>
      <c r="DW109">
        <v>4</v>
      </c>
      <c r="DX109">
        <v>1</v>
      </c>
      <c r="DY109">
        <v>3</v>
      </c>
      <c r="DZ109">
        <v>1</v>
      </c>
      <c r="EA109">
        <v>5</v>
      </c>
      <c r="EB109">
        <v>1</v>
      </c>
      <c r="EC109">
        <v>1</v>
      </c>
      <c r="ED109">
        <v>1</v>
      </c>
      <c r="EE109">
        <v>4</v>
      </c>
      <c r="EF109">
        <v>5</v>
      </c>
      <c r="EG109">
        <v>1</v>
      </c>
      <c r="EH109">
        <v>3</v>
      </c>
      <c r="EI109">
        <v>1</v>
      </c>
      <c r="EJ109">
        <v>1</v>
      </c>
      <c r="EK109">
        <v>1</v>
      </c>
      <c r="EL109">
        <v>5</v>
      </c>
      <c r="EM109">
        <v>4</v>
      </c>
      <c r="EN109">
        <v>1</v>
      </c>
      <c r="EO109">
        <v>3</v>
      </c>
      <c r="EP109">
        <v>1</v>
      </c>
      <c r="EQ109">
        <v>55</v>
      </c>
      <c r="ER109">
        <v>2</v>
      </c>
      <c r="ES109">
        <v>2</v>
      </c>
      <c r="ET109">
        <v>83</v>
      </c>
      <c r="EU109">
        <v>3</v>
      </c>
      <c r="EV109">
        <v>1</v>
      </c>
      <c r="EW109">
        <v>2</v>
      </c>
      <c r="EX109">
        <v>3</v>
      </c>
      <c r="EY109">
        <v>4</v>
      </c>
      <c r="EZ109">
        <v>5</v>
      </c>
      <c r="FA109">
        <v>4</v>
      </c>
      <c r="FB109">
        <v>5</v>
      </c>
      <c r="FC109">
        <v>4</v>
      </c>
      <c r="FD109">
        <v>3</v>
      </c>
      <c r="FE109">
        <v>4</v>
      </c>
      <c r="FF109">
        <v>3</v>
      </c>
      <c r="FG109">
        <v>3</v>
      </c>
      <c r="FH109">
        <v>2</v>
      </c>
      <c r="FI109">
        <v>1</v>
      </c>
      <c r="FJ109">
        <v>1</v>
      </c>
      <c r="FK109">
        <v>5</v>
      </c>
      <c r="FL109">
        <v>5</v>
      </c>
      <c r="FM109">
        <v>1</v>
      </c>
      <c r="FN109">
        <v>2</v>
      </c>
      <c r="FO109">
        <v>4</v>
      </c>
      <c r="FP109">
        <v>2</v>
      </c>
      <c r="FQ109">
        <v>2</v>
      </c>
      <c r="FR109">
        <v>1</v>
      </c>
      <c r="FS109">
        <v>4</v>
      </c>
      <c r="FT109">
        <v>3</v>
      </c>
      <c r="FU109">
        <v>3</v>
      </c>
      <c r="FV109">
        <v>5</v>
      </c>
      <c r="FW109">
        <v>4</v>
      </c>
      <c r="FX109">
        <v>2</v>
      </c>
      <c r="FY109">
        <v>2</v>
      </c>
      <c r="FZ109">
        <v>3</v>
      </c>
      <c r="GA109">
        <v>4</v>
      </c>
      <c r="GB109">
        <v>5</v>
      </c>
      <c r="GC109">
        <v>3</v>
      </c>
      <c r="GD109">
        <v>3</v>
      </c>
      <c r="GE109">
        <v>4</v>
      </c>
      <c r="GF109">
        <v>1</v>
      </c>
      <c r="GG109">
        <v>28</v>
      </c>
      <c r="GH109" t="s">
        <v>197</v>
      </c>
      <c r="GI109">
        <v>0</v>
      </c>
      <c r="GJ109" s="2">
        <v>0.33333333333333331</v>
      </c>
      <c r="GK109">
        <v>63</v>
      </c>
      <c r="GL109">
        <v>76</v>
      </c>
      <c r="GM109">
        <f>VLOOKUP(A109,Saliva_Sample_Encoding!A:AD, 17)</f>
        <v>100.17039849282101</v>
      </c>
      <c r="GN109">
        <f>VLOOKUP(A109,Saliva_Sample_Encoding!A:AD, 18)</f>
        <v>1.88</v>
      </c>
      <c r="GO109">
        <f>VLOOKUP(A109,Saliva_Sample_Encoding!A:AD, 19)</f>
        <v>78.537354686859658</v>
      </c>
      <c r="GP109">
        <f>VLOOKUP(A109,Saliva_Sample_Encoding!A:AD, 20)</f>
        <v>2.2000000000000002</v>
      </c>
      <c r="GQ109">
        <f>VLOOKUP(A109,Saliva_Sample_Encoding!A:AD, 21)</f>
        <v>108.22787805578656</v>
      </c>
      <c r="GR109">
        <f>VLOOKUP(A109,Saliva_Sample_Encoding!A:AD, 22)</f>
        <v>1.1200000000000001</v>
      </c>
      <c r="GS109">
        <f>VLOOKUP(A109,Saliva_Sample_Encoding!A:AD, 23)</f>
        <v>149.55017239773278</v>
      </c>
      <c r="GT109">
        <f>VLOOKUP(A109,Saliva_Sample_Encoding!A:AD, 24)</f>
        <v>1.39</v>
      </c>
      <c r="GU109">
        <f>VLOOKUP(A109,Saliva_Sample_Encoding!A:AD, 25)</f>
        <v>90.764727272837831</v>
      </c>
      <c r="GV109">
        <f>VLOOKUP(A109,Saliva_Sample_Encoding!A:AD, 26)</f>
        <v>1.68</v>
      </c>
      <c r="GW109">
        <f>VLOOKUP(A109,Saliva_Sample_Encoding!A:AD, 27)</f>
        <v>121.33315873778319</v>
      </c>
      <c r="GX109">
        <f>VLOOKUP(A109,Saliva_Sample_Encoding!A:AD, 28)</f>
        <v>1.5</v>
      </c>
      <c r="GY109">
        <f>VLOOKUP(A109,Saliva_Sample_Encoding!A:AD, 29)</f>
        <v>66.780265661880662</v>
      </c>
      <c r="GZ109">
        <f>VLOOKUP(A109,Saliva_Sample_Encoding!A:AD, 30)</f>
        <v>1.26</v>
      </c>
    </row>
    <row r="110" spans="1:208" x14ac:dyDescent="0.2">
      <c r="A110">
        <v>220</v>
      </c>
      <c r="B110" s="1">
        <v>44048</v>
      </c>
      <c r="C110" t="s">
        <v>198</v>
      </c>
      <c r="D110" t="s">
        <v>194</v>
      </c>
      <c r="E110" t="s">
        <v>201</v>
      </c>
      <c r="F110" t="s">
        <v>207</v>
      </c>
      <c r="G110">
        <v>1</v>
      </c>
      <c r="H110">
        <v>1</v>
      </c>
      <c r="I110">
        <v>1</v>
      </c>
      <c r="J110">
        <v>1</v>
      </c>
      <c r="K110">
        <v>2</v>
      </c>
      <c r="L110">
        <v>1</v>
      </c>
      <c r="M110">
        <v>1</v>
      </c>
      <c r="N110">
        <v>1</v>
      </c>
      <c r="O110">
        <v>1</v>
      </c>
      <c r="P110">
        <v>1</v>
      </c>
      <c r="Q110">
        <v>2</v>
      </c>
      <c r="R110">
        <v>2</v>
      </c>
      <c r="S110">
        <v>1</v>
      </c>
      <c r="T110">
        <v>1</v>
      </c>
      <c r="U110">
        <v>1</v>
      </c>
      <c r="V110">
        <v>1</v>
      </c>
      <c r="W110">
        <v>2</v>
      </c>
      <c r="X110">
        <v>1</v>
      </c>
      <c r="Y110">
        <v>3</v>
      </c>
      <c r="Z110">
        <v>1</v>
      </c>
      <c r="AA110">
        <v>0</v>
      </c>
      <c r="AB110">
        <v>0</v>
      </c>
      <c r="AC110">
        <v>0</v>
      </c>
      <c r="AD110">
        <v>93</v>
      </c>
      <c r="AE110">
        <v>3</v>
      </c>
      <c r="AF110">
        <v>1</v>
      </c>
      <c r="AG110">
        <v>4</v>
      </c>
      <c r="AH110">
        <v>2</v>
      </c>
      <c r="AI110">
        <v>2</v>
      </c>
      <c r="AJ110">
        <v>1</v>
      </c>
      <c r="AK110">
        <v>1</v>
      </c>
      <c r="AL110">
        <v>1</v>
      </c>
      <c r="AM110">
        <v>2</v>
      </c>
      <c r="AN110">
        <v>2</v>
      </c>
      <c r="AO110">
        <v>1</v>
      </c>
      <c r="AP110">
        <v>3</v>
      </c>
      <c r="AQ110">
        <v>1</v>
      </c>
      <c r="AR110">
        <v>2</v>
      </c>
      <c r="AS110">
        <v>1</v>
      </c>
      <c r="AT110">
        <v>1</v>
      </c>
      <c r="AU110">
        <v>2</v>
      </c>
      <c r="AV110">
        <v>1</v>
      </c>
      <c r="AW110">
        <v>2</v>
      </c>
      <c r="AX110">
        <v>1</v>
      </c>
      <c r="AY110">
        <v>0</v>
      </c>
      <c r="AZ110">
        <v>0</v>
      </c>
      <c r="BA110">
        <v>0</v>
      </c>
      <c r="BB110">
        <v>93</v>
      </c>
      <c r="BC110">
        <v>2</v>
      </c>
      <c r="BD110">
        <v>1</v>
      </c>
      <c r="BE110">
        <v>1</v>
      </c>
      <c r="BF110">
        <v>1</v>
      </c>
      <c r="BG110">
        <v>2</v>
      </c>
      <c r="BH110">
        <v>1</v>
      </c>
      <c r="BI110">
        <v>1</v>
      </c>
      <c r="BJ110">
        <v>1</v>
      </c>
      <c r="BK110">
        <v>1</v>
      </c>
      <c r="BL110">
        <v>2</v>
      </c>
      <c r="BM110">
        <v>2</v>
      </c>
      <c r="BN110">
        <v>3</v>
      </c>
      <c r="BO110">
        <v>1</v>
      </c>
      <c r="BP110">
        <v>1</v>
      </c>
      <c r="BQ110">
        <v>1</v>
      </c>
      <c r="BR110">
        <v>1</v>
      </c>
      <c r="BS110">
        <v>2</v>
      </c>
      <c r="BT110">
        <v>1</v>
      </c>
      <c r="BU110">
        <v>2</v>
      </c>
      <c r="BV110">
        <v>1</v>
      </c>
      <c r="BW110">
        <v>0</v>
      </c>
      <c r="BX110">
        <v>0</v>
      </c>
      <c r="BY110">
        <v>0</v>
      </c>
      <c r="BZ110">
        <v>93</v>
      </c>
      <c r="CA110">
        <v>1</v>
      </c>
      <c r="CB110">
        <v>1</v>
      </c>
      <c r="CC110">
        <v>1</v>
      </c>
      <c r="CD110">
        <v>1</v>
      </c>
      <c r="CE110">
        <v>2</v>
      </c>
      <c r="CF110">
        <v>1</v>
      </c>
      <c r="CG110">
        <v>1</v>
      </c>
      <c r="CH110">
        <v>1</v>
      </c>
      <c r="CI110">
        <v>1</v>
      </c>
      <c r="CJ110">
        <v>2</v>
      </c>
      <c r="CK110">
        <v>3</v>
      </c>
      <c r="CL110">
        <v>3</v>
      </c>
      <c r="CM110">
        <v>1</v>
      </c>
      <c r="CN110">
        <v>1</v>
      </c>
      <c r="CO110">
        <v>1</v>
      </c>
      <c r="CP110">
        <v>1</v>
      </c>
      <c r="CQ110">
        <v>2</v>
      </c>
      <c r="CR110">
        <v>1</v>
      </c>
      <c r="CS110">
        <v>2</v>
      </c>
      <c r="CT110">
        <v>1</v>
      </c>
      <c r="CU110">
        <v>0</v>
      </c>
      <c r="CV110">
        <v>0</v>
      </c>
      <c r="CW110">
        <v>0</v>
      </c>
      <c r="CX110">
        <v>93</v>
      </c>
      <c r="CY110">
        <v>1</v>
      </c>
      <c r="CZ110">
        <v>1</v>
      </c>
      <c r="DA110">
        <v>1</v>
      </c>
      <c r="DB110">
        <v>1</v>
      </c>
      <c r="DC110">
        <v>2</v>
      </c>
      <c r="DD110">
        <v>1</v>
      </c>
      <c r="DE110">
        <v>1</v>
      </c>
      <c r="DF110">
        <v>1</v>
      </c>
      <c r="DG110">
        <v>1</v>
      </c>
      <c r="DH110">
        <v>1</v>
      </c>
      <c r="DI110">
        <v>2</v>
      </c>
      <c r="DJ110">
        <v>2</v>
      </c>
      <c r="DK110">
        <v>1</v>
      </c>
      <c r="DL110">
        <v>1</v>
      </c>
      <c r="DM110">
        <v>1</v>
      </c>
      <c r="DN110">
        <v>1</v>
      </c>
      <c r="DO110">
        <v>2</v>
      </c>
      <c r="DP110">
        <v>1</v>
      </c>
      <c r="DQ110">
        <v>2</v>
      </c>
      <c r="DR110">
        <v>1</v>
      </c>
      <c r="DS110">
        <v>3</v>
      </c>
      <c r="DT110">
        <v>0</v>
      </c>
      <c r="DU110">
        <v>0</v>
      </c>
      <c r="DV110">
        <v>90</v>
      </c>
      <c r="DW110">
        <v>1</v>
      </c>
      <c r="DX110">
        <v>1</v>
      </c>
      <c r="DY110">
        <v>1</v>
      </c>
      <c r="DZ110">
        <v>1</v>
      </c>
      <c r="EA110">
        <v>2</v>
      </c>
      <c r="EB110">
        <v>1</v>
      </c>
      <c r="EC110">
        <v>1</v>
      </c>
      <c r="ED110">
        <v>1</v>
      </c>
      <c r="EE110">
        <v>1</v>
      </c>
      <c r="EF110">
        <v>2</v>
      </c>
      <c r="EG110">
        <v>2</v>
      </c>
      <c r="EH110">
        <v>3</v>
      </c>
      <c r="EI110">
        <v>1</v>
      </c>
      <c r="EJ110">
        <v>1</v>
      </c>
      <c r="EK110">
        <v>1</v>
      </c>
      <c r="EL110">
        <v>1</v>
      </c>
      <c r="EM110">
        <v>2</v>
      </c>
      <c r="EN110">
        <v>1</v>
      </c>
      <c r="EO110">
        <v>2</v>
      </c>
      <c r="EP110">
        <v>1</v>
      </c>
      <c r="EQ110">
        <v>0</v>
      </c>
      <c r="ER110">
        <v>0</v>
      </c>
      <c r="ES110">
        <v>3</v>
      </c>
      <c r="ET110">
        <v>93</v>
      </c>
      <c r="EU110">
        <v>3</v>
      </c>
      <c r="EV110">
        <v>1</v>
      </c>
      <c r="EW110">
        <v>2</v>
      </c>
      <c r="EX110">
        <v>3</v>
      </c>
      <c r="EY110">
        <v>4</v>
      </c>
      <c r="EZ110">
        <v>5</v>
      </c>
      <c r="FA110">
        <v>4</v>
      </c>
      <c r="FB110">
        <v>5</v>
      </c>
      <c r="FC110">
        <v>4</v>
      </c>
      <c r="FD110">
        <v>3</v>
      </c>
      <c r="FE110">
        <v>4</v>
      </c>
      <c r="FF110">
        <v>3</v>
      </c>
      <c r="FG110">
        <v>3</v>
      </c>
      <c r="FH110">
        <v>2</v>
      </c>
      <c r="FI110">
        <v>1</v>
      </c>
      <c r="FJ110">
        <v>1</v>
      </c>
      <c r="FK110">
        <v>5</v>
      </c>
      <c r="FL110">
        <v>5</v>
      </c>
      <c r="FM110">
        <v>1</v>
      </c>
      <c r="FN110">
        <v>2</v>
      </c>
      <c r="FO110">
        <v>4</v>
      </c>
      <c r="FP110">
        <v>2</v>
      </c>
      <c r="FQ110">
        <v>2</v>
      </c>
      <c r="FR110">
        <v>3</v>
      </c>
      <c r="FS110">
        <v>4</v>
      </c>
      <c r="FU110">
        <v>2</v>
      </c>
      <c r="FV110">
        <v>5</v>
      </c>
      <c r="FW110">
        <v>5</v>
      </c>
      <c r="FX110">
        <v>1</v>
      </c>
      <c r="FY110">
        <v>2</v>
      </c>
      <c r="FZ110">
        <v>2</v>
      </c>
      <c r="GA110">
        <v>4</v>
      </c>
      <c r="GB110">
        <v>5</v>
      </c>
      <c r="GC110">
        <v>5</v>
      </c>
      <c r="GD110">
        <v>5</v>
      </c>
      <c r="GE110">
        <v>5</v>
      </c>
      <c r="GF110">
        <v>0</v>
      </c>
      <c r="GG110">
        <v>28</v>
      </c>
      <c r="GH110" t="s">
        <v>216</v>
      </c>
      <c r="GI110">
        <v>1</v>
      </c>
      <c r="GJ110" s="2">
        <v>0.22916666666666666</v>
      </c>
      <c r="GK110">
        <v>81</v>
      </c>
      <c r="GL110">
        <v>81</v>
      </c>
      <c r="GM110">
        <f>VLOOKUP(A110,Saliva_Sample_Encoding!A:AD, 17)</f>
        <v>55.493460197900845</v>
      </c>
      <c r="GN110">
        <f>VLOOKUP(A110,Saliva_Sample_Encoding!A:AD, 18)</f>
        <v>2.37</v>
      </c>
      <c r="GO110">
        <f>VLOOKUP(A110,Saliva_Sample_Encoding!A:AD, 19)</f>
        <v>47.02835609991596</v>
      </c>
      <c r="GP110">
        <f>VLOOKUP(A110,Saliva_Sample_Encoding!A:AD, 20)</f>
        <v>2.13</v>
      </c>
      <c r="GQ110">
        <f>VLOOKUP(A110,Saliva_Sample_Encoding!A:AD, 21)</f>
        <v>64.428847856884857</v>
      </c>
      <c r="GR110">
        <f>VLOOKUP(A110,Saliva_Sample_Encoding!A:AD, 22)</f>
        <v>1</v>
      </c>
      <c r="GS110">
        <f>VLOOKUP(A110,Saliva_Sample_Encoding!A:AD, 23)</f>
        <v>85.12132454084788</v>
      </c>
      <c r="GT110">
        <f>VLOOKUP(A110,Saliva_Sample_Encoding!A:AD, 24)</f>
        <v>0.96</v>
      </c>
      <c r="GU110" t="str">
        <f>VLOOKUP(A110,Saliva_Sample_Encoding!A:AD, 25)</f>
        <v>NA</v>
      </c>
      <c r="GV110" t="str">
        <f>VLOOKUP(A110,Saliva_Sample_Encoding!A:AD, 26)</f>
        <v>NA</v>
      </c>
      <c r="GW110">
        <f>VLOOKUP(A110,Saliva_Sample_Encoding!A:AD, 27)</f>
        <v>69.131683466876467</v>
      </c>
      <c r="GX110">
        <f>VLOOKUP(A110,Saliva_Sample_Encoding!A:AD, 28)</f>
        <v>0.45</v>
      </c>
      <c r="GY110">
        <f>VLOOKUP(A110,Saliva_Sample_Encoding!A:AD, 29)</f>
        <v>73.834519076868062</v>
      </c>
      <c r="GZ110">
        <f>VLOOKUP(A110,Saliva_Sample_Encoding!A:AD, 30)</f>
        <v>0.46</v>
      </c>
    </row>
    <row r="111" spans="1:208" x14ac:dyDescent="0.2">
      <c r="A111">
        <v>221</v>
      </c>
      <c r="B111" s="1">
        <v>44041</v>
      </c>
      <c r="C111" t="s">
        <v>198</v>
      </c>
      <c r="D111" t="s">
        <v>194</v>
      </c>
      <c r="E111" t="s">
        <v>201</v>
      </c>
      <c r="F111" t="s">
        <v>200</v>
      </c>
      <c r="G111">
        <v>3</v>
      </c>
      <c r="H111">
        <v>1</v>
      </c>
      <c r="I111">
        <v>2</v>
      </c>
      <c r="J111">
        <v>1</v>
      </c>
      <c r="K111">
        <v>1</v>
      </c>
      <c r="L111">
        <v>1</v>
      </c>
      <c r="M111">
        <v>1</v>
      </c>
      <c r="N111">
        <v>1</v>
      </c>
      <c r="O111">
        <v>1</v>
      </c>
      <c r="P111">
        <v>1</v>
      </c>
      <c r="Q111">
        <v>1</v>
      </c>
      <c r="R111">
        <v>4</v>
      </c>
      <c r="S111">
        <v>1</v>
      </c>
      <c r="T111">
        <v>2</v>
      </c>
      <c r="U111">
        <v>2</v>
      </c>
      <c r="V111">
        <v>3</v>
      </c>
      <c r="W111">
        <v>4</v>
      </c>
      <c r="X111">
        <v>1</v>
      </c>
      <c r="Y111">
        <v>4</v>
      </c>
      <c r="Z111">
        <v>1</v>
      </c>
      <c r="AA111">
        <v>12</v>
      </c>
      <c r="AB111">
        <v>8</v>
      </c>
      <c r="AC111">
        <v>5</v>
      </c>
      <c r="AD111">
        <v>50</v>
      </c>
      <c r="AE111">
        <v>3</v>
      </c>
      <c r="AF111">
        <v>1</v>
      </c>
      <c r="AG111">
        <v>2</v>
      </c>
      <c r="AH111">
        <v>1</v>
      </c>
      <c r="AI111">
        <v>2</v>
      </c>
      <c r="AJ111">
        <v>1</v>
      </c>
      <c r="AK111">
        <v>1</v>
      </c>
      <c r="AL111">
        <v>1</v>
      </c>
      <c r="AM111">
        <v>2</v>
      </c>
      <c r="AN111">
        <v>2</v>
      </c>
      <c r="AO111">
        <v>1</v>
      </c>
      <c r="AP111">
        <v>4</v>
      </c>
      <c r="AQ111">
        <v>2</v>
      </c>
      <c r="AR111">
        <v>2</v>
      </c>
      <c r="AS111">
        <v>2</v>
      </c>
      <c r="AT111">
        <v>3</v>
      </c>
      <c r="AU111">
        <v>4</v>
      </c>
      <c r="AV111">
        <v>2</v>
      </c>
      <c r="AW111">
        <v>4</v>
      </c>
      <c r="AX111">
        <v>1</v>
      </c>
      <c r="AY111">
        <v>35</v>
      </c>
      <c r="AZ111">
        <v>12</v>
      </c>
      <c r="BA111">
        <v>3</v>
      </c>
      <c r="BB111">
        <v>40</v>
      </c>
      <c r="BC111">
        <v>2</v>
      </c>
      <c r="BD111">
        <v>1</v>
      </c>
      <c r="BE111">
        <v>1</v>
      </c>
      <c r="BF111">
        <v>1</v>
      </c>
      <c r="BG111">
        <v>1</v>
      </c>
      <c r="BH111">
        <v>1</v>
      </c>
      <c r="BI111">
        <v>1</v>
      </c>
      <c r="BJ111">
        <v>1</v>
      </c>
      <c r="BK111">
        <v>1</v>
      </c>
      <c r="BL111">
        <v>2</v>
      </c>
      <c r="BM111">
        <v>1</v>
      </c>
      <c r="BN111">
        <v>3</v>
      </c>
      <c r="BO111">
        <v>1</v>
      </c>
      <c r="BP111">
        <v>1</v>
      </c>
      <c r="BQ111">
        <v>1</v>
      </c>
      <c r="BR111">
        <v>1</v>
      </c>
      <c r="BS111">
        <v>4</v>
      </c>
      <c r="BT111">
        <v>1</v>
      </c>
      <c r="BU111">
        <v>3</v>
      </c>
      <c r="BV111">
        <v>1</v>
      </c>
      <c r="BW111">
        <v>18</v>
      </c>
      <c r="BX111">
        <v>6</v>
      </c>
      <c r="BY111">
        <v>3</v>
      </c>
      <c r="BZ111">
        <v>42</v>
      </c>
      <c r="CA111">
        <v>2</v>
      </c>
      <c r="CB111">
        <v>1</v>
      </c>
      <c r="CC111">
        <v>2</v>
      </c>
      <c r="CD111">
        <v>1</v>
      </c>
      <c r="CE111">
        <v>2</v>
      </c>
      <c r="CF111">
        <v>1</v>
      </c>
      <c r="CG111">
        <v>1</v>
      </c>
      <c r="CH111">
        <v>1</v>
      </c>
      <c r="CI111">
        <v>1</v>
      </c>
      <c r="CJ111">
        <v>1</v>
      </c>
      <c r="CK111">
        <v>1</v>
      </c>
      <c r="CL111">
        <v>2</v>
      </c>
      <c r="CM111">
        <v>1</v>
      </c>
      <c r="CN111">
        <v>2</v>
      </c>
      <c r="CO111">
        <v>1</v>
      </c>
      <c r="CP111">
        <v>2</v>
      </c>
      <c r="CQ111">
        <v>3</v>
      </c>
      <c r="CR111">
        <v>1</v>
      </c>
      <c r="CS111">
        <v>3</v>
      </c>
      <c r="CT111">
        <v>1</v>
      </c>
      <c r="CU111">
        <v>10</v>
      </c>
      <c r="CV111">
        <v>10</v>
      </c>
      <c r="CW111">
        <v>3</v>
      </c>
      <c r="CX111">
        <v>33</v>
      </c>
      <c r="CY111">
        <v>3</v>
      </c>
      <c r="CZ111">
        <v>1</v>
      </c>
      <c r="DA111">
        <v>1</v>
      </c>
      <c r="DB111">
        <v>1</v>
      </c>
      <c r="DC111">
        <v>1</v>
      </c>
      <c r="DD111">
        <v>1</v>
      </c>
      <c r="DE111">
        <v>1</v>
      </c>
      <c r="DF111">
        <v>1</v>
      </c>
      <c r="DG111">
        <v>1</v>
      </c>
      <c r="DH111">
        <v>2</v>
      </c>
      <c r="DI111">
        <v>1</v>
      </c>
      <c r="DJ111">
        <v>2</v>
      </c>
      <c r="DK111">
        <v>1</v>
      </c>
      <c r="DL111">
        <v>1</v>
      </c>
      <c r="DM111">
        <v>2</v>
      </c>
      <c r="DN111">
        <v>2</v>
      </c>
      <c r="DO111">
        <v>3</v>
      </c>
      <c r="DP111">
        <v>1</v>
      </c>
      <c r="DQ111">
        <v>3</v>
      </c>
      <c r="DR111">
        <v>1</v>
      </c>
      <c r="DS111">
        <v>10</v>
      </c>
      <c r="DT111">
        <v>5</v>
      </c>
      <c r="DU111">
        <v>5</v>
      </c>
      <c r="DV111">
        <v>40</v>
      </c>
      <c r="DW111">
        <v>2</v>
      </c>
      <c r="DX111">
        <v>1</v>
      </c>
      <c r="DY111">
        <v>1</v>
      </c>
      <c r="DZ111">
        <v>1</v>
      </c>
      <c r="EA111">
        <v>1</v>
      </c>
      <c r="EB111">
        <v>1</v>
      </c>
      <c r="EC111">
        <v>1</v>
      </c>
      <c r="ED111">
        <v>1</v>
      </c>
      <c r="EE111">
        <v>1</v>
      </c>
      <c r="EF111">
        <v>2</v>
      </c>
      <c r="EG111">
        <v>1</v>
      </c>
      <c r="EH111">
        <v>3</v>
      </c>
      <c r="EI111">
        <v>1</v>
      </c>
      <c r="EJ111">
        <v>1</v>
      </c>
      <c r="EK111">
        <v>1</v>
      </c>
      <c r="EL111">
        <v>2</v>
      </c>
      <c r="EM111">
        <v>3</v>
      </c>
      <c r="EN111">
        <v>1</v>
      </c>
      <c r="EO111">
        <v>2</v>
      </c>
      <c r="EP111">
        <v>1</v>
      </c>
      <c r="EQ111">
        <v>6</v>
      </c>
      <c r="ER111">
        <v>5</v>
      </c>
      <c r="ES111">
        <v>5</v>
      </c>
      <c r="ET111">
        <v>56</v>
      </c>
      <c r="EU111">
        <v>3</v>
      </c>
      <c r="EV111">
        <v>1</v>
      </c>
      <c r="EW111">
        <v>2</v>
      </c>
      <c r="EX111">
        <v>3</v>
      </c>
      <c r="EY111">
        <v>4</v>
      </c>
      <c r="EZ111">
        <v>5</v>
      </c>
      <c r="FA111">
        <v>4</v>
      </c>
      <c r="FB111">
        <v>5</v>
      </c>
      <c r="FC111">
        <v>4</v>
      </c>
      <c r="FD111">
        <v>3</v>
      </c>
      <c r="FE111">
        <v>4</v>
      </c>
      <c r="FF111">
        <v>3</v>
      </c>
      <c r="FG111">
        <v>3</v>
      </c>
      <c r="FH111">
        <v>2</v>
      </c>
      <c r="FI111">
        <v>1</v>
      </c>
      <c r="FJ111">
        <v>3</v>
      </c>
      <c r="FK111">
        <v>5</v>
      </c>
      <c r="FL111">
        <v>5</v>
      </c>
      <c r="FM111">
        <v>1</v>
      </c>
      <c r="FN111">
        <v>2</v>
      </c>
      <c r="FO111">
        <v>4</v>
      </c>
      <c r="FP111">
        <v>2</v>
      </c>
      <c r="FQ111">
        <v>2</v>
      </c>
      <c r="FR111">
        <v>3</v>
      </c>
      <c r="FS111">
        <v>2</v>
      </c>
      <c r="FT111">
        <v>3</v>
      </c>
      <c r="FU111">
        <v>3</v>
      </c>
      <c r="FV111">
        <v>5</v>
      </c>
      <c r="FW111">
        <v>2</v>
      </c>
      <c r="FX111">
        <v>2</v>
      </c>
      <c r="FY111">
        <v>1</v>
      </c>
      <c r="FZ111">
        <v>5</v>
      </c>
      <c r="GA111">
        <v>4</v>
      </c>
      <c r="GB111">
        <v>3</v>
      </c>
      <c r="GC111">
        <v>3</v>
      </c>
      <c r="GD111">
        <v>4</v>
      </c>
      <c r="GE111">
        <v>5</v>
      </c>
      <c r="GF111">
        <v>0</v>
      </c>
      <c r="GG111">
        <v>28</v>
      </c>
      <c r="GH111" t="s">
        <v>208</v>
      </c>
      <c r="GI111">
        <v>1</v>
      </c>
      <c r="GJ111" s="2">
        <v>0.25</v>
      </c>
      <c r="GK111">
        <v>72</v>
      </c>
      <c r="GL111">
        <v>107</v>
      </c>
      <c r="GM111">
        <f>VLOOKUP(A111,Saliva_Sample_Encoding!A:AD, 17)</f>
        <v>158.01527649571767</v>
      </c>
      <c r="GN111">
        <f>VLOOKUP(A111,Saliva_Sample_Encoding!A:AD, 18)</f>
        <v>2.94</v>
      </c>
      <c r="GO111">
        <f>VLOOKUP(A111,Saliva_Sample_Encoding!A:AD, 19)</f>
        <v>119.45202449378655</v>
      </c>
      <c r="GP111">
        <f>VLOOKUP(A111,Saliva_Sample_Encoding!A:AD, 20)</f>
        <v>4.16</v>
      </c>
      <c r="GQ111">
        <f>VLOOKUP(A111,Saliva_Sample_Encoding!A:AD, 21)</f>
        <v>282.17013659949578</v>
      </c>
      <c r="GR111">
        <f>VLOOKUP(A111,Saliva_Sample_Encoding!A:AD, 22)</f>
        <v>5.24</v>
      </c>
      <c r="GS111">
        <f>VLOOKUP(A111,Saliva_Sample_Encoding!A:AD, 23)</f>
        <v>200.81108054664116</v>
      </c>
      <c r="GT111">
        <f>VLOOKUP(A111,Saliva_Sample_Encoding!A:AD, 24)</f>
        <v>4.26</v>
      </c>
      <c r="GU111">
        <f>VLOOKUP(A111,Saliva_Sample_Encoding!A:AD, 25)</f>
        <v>87.943025906842863</v>
      </c>
      <c r="GV111">
        <f>VLOOKUP(A111,Saliva_Sample_Encoding!A:AD, 26)</f>
        <v>4.1399999999999997</v>
      </c>
      <c r="GW111">
        <f>VLOOKUP(A111,Saliva_Sample_Encoding!A:AD, 27)</f>
        <v>63.958564295885708</v>
      </c>
      <c r="GX111">
        <f>VLOOKUP(A111,Saliva_Sample_Encoding!A:AD, 28)</f>
        <v>2.81</v>
      </c>
      <c r="GY111">
        <f>VLOOKUP(A111,Saliva_Sample_Encoding!A:AD, 29)</f>
        <v>34.330699952938659</v>
      </c>
      <c r="GZ111">
        <f>VLOOKUP(A111,Saliva_Sample_Encoding!A:AD, 30)</f>
        <v>2.52</v>
      </c>
    </row>
    <row r="112" spans="1:208" x14ac:dyDescent="0.2">
      <c r="A112">
        <v>223</v>
      </c>
      <c r="B112" s="1">
        <v>44048</v>
      </c>
      <c r="C112" t="s">
        <v>198</v>
      </c>
      <c r="D112" t="s">
        <v>194</v>
      </c>
      <c r="E112" t="s">
        <v>201</v>
      </c>
      <c r="F112" t="s">
        <v>207</v>
      </c>
      <c r="G112">
        <v>4</v>
      </c>
      <c r="H112">
        <v>2</v>
      </c>
      <c r="I112">
        <v>2</v>
      </c>
      <c r="J112">
        <v>1</v>
      </c>
      <c r="K112">
        <v>1</v>
      </c>
      <c r="L112">
        <v>2</v>
      </c>
      <c r="M112">
        <v>1</v>
      </c>
      <c r="N112">
        <v>1</v>
      </c>
      <c r="O112">
        <v>3</v>
      </c>
      <c r="P112">
        <v>2</v>
      </c>
      <c r="Q112">
        <v>1</v>
      </c>
      <c r="R112">
        <v>3</v>
      </c>
      <c r="S112">
        <v>1</v>
      </c>
      <c r="T112">
        <v>4</v>
      </c>
      <c r="U112">
        <v>2</v>
      </c>
      <c r="V112">
        <v>4</v>
      </c>
      <c r="W112">
        <v>4</v>
      </c>
      <c r="X112">
        <v>2</v>
      </c>
      <c r="Y112">
        <v>2</v>
      </c>
      <c r="Z112">
        <v>1</v>
      </c>
      <c r="AA112">
        <v>45</v>
      </c>
      <c r="AB112">
        <v>22</v>
      </c>
      <c r="AC112">
        <v>4</v>
      </c>
      <c r="AD112">
        <v>65</v>
      </c>
      <c r="AE112">
        <v>5</v>
      </c>
      <c r="AF112">
        <v>1</v>
      </c>
      <c r="AG112">
        <v>4</v>
      </c>
      <c r="AH112">
        <v>1</v>
      </c>
      <c r="AI112">
        <v>3</v>
      </c>
      <c r="AJ112">
        <v>1</v>
      </c>
      <c r="AK112">
        <v>1</v>
      </c>
      <c r="AL112">
        <v>1</v>
      </c>
      <c r="AM112">
        <v>4</v>
      </c>
      <c r="AN112">
        <v>1</v>
      </c>
      <c r="AO112">
        <v>1</v>
      </c>
      <c r="AP112">
        <v>4</v>
      </c>
      <c r="AQ112">
        <v>2</v>
      </c>
      <c r="AR112">
        <v>3</v>
      </c>
      <c r="AS112">
        <v>2</v>
      </c>
      <c r="AT112">
        <v>4</v>
      </c>
      <c r="AU112">
        <v>4</v>
      </c>
      <c r="AV112">
        <v>3</v>
      </c>
      <c r="AW112">
        <v>4</v>
      </c>
      <c r="AX112">
        <v>1</v>
      </c>
      <c r="AY112">
        <v>25</v>
      </c>
      <c r="AZ112">
        <v>41</v>
      </c>
      <c r="BA112">
        <v>8</v>
      </c>
      <c r="BB112">
        <v>63</v>
      </c>
      <c r="BC112">
        <v>4</v>
      </c>
      <c r="BD112">
        <v>2</v>
      </c>
      <c r="BE112">
        <v>3</v>
      </c>
      <c r="BF112">
        <v>1</v>
      </c>
      <c r="BG112">
        <v>3</v>
      </c>
      <c r="BH112">
        <v>1</v>
      </c>
      <c r="BI112">
        <v>1</v>
      </c>
      <c r="BJ112">
        <v>1</v>
      </c>
      <c r="BK112">
        <v>4</v>
      </c>
      <c r="BL112">
        <v>2</v>
      </c>
      <c r="BM112">
        <v>1</v>
      </c>
      <c r="BN112">
        <v>4</v>
      </c>
      <c r="BO112">
        <v>1</v>
      </c>
      <c r="BP112">
        <v>5</v>
      </c>
      <c r="BQ112">
        <v>1</v>
      </c>
      <c r="BR112">
        <v>2</v>
      </c>
      <c r="BS112">
        <v>4</v>
      </c>
      <c r="BT112">
        <v>2</v>
      </c>
      <c r="BU112">
        <v>4</v>
      </c>
      <c r="BV112">
        <v>1</v>
      </c>
      <c r="BW112">
        <v>25</v>
      </c>
      <c r="BX112">
        <v>30</v>
      </c>
      <c r="BY112">
        <v>1</v>
      </c>
      <c r="BZ112">
        <v>70</v>
      </c>
      <c r="CA112">
        <v>3</v>
      </c>
      <c r="CB112">
        <v>1</v>
      </c>
      <c r="CC112">
        <v>2</v>
      </c>
      <c r="CD112">
        <v>1</v>
      </c>
      <c r="CE112">
        <v>3</v>
      </c>
      <c r="CF112">
        <v>1</v>
      </c>
      <c r="CG112">
        <v>1</v>
      </c>
      <c r="CH112">
        <v>1</v>
      </c>
      <c r="CI112">
        <v>3</v>
      </c>
      <c r="CJ112">
        <v>1</v>
      </c>
      <c r="CK112">
        <v>1</v>
      </c>
      <c r="CL112">
        <v>3</v>
      </c>
      <c r="CM112">
        <v>1</v>
      </c>
      <c r="CN112">
        <v>3</v>
      </c>
      <c r="CO112">
        <v>1</v>
      </c>
      <c r="CP112">
        <v>2</v>
      </c>
      <c r="CQ112">
        <v>4</v>
      </c>
      <c r="CR112">
        <v>2</v>
      </c>
      <c r="CS112">
        <v>2</v>
      </c>
      <c r="CT112">
        <v>1</v>
      </c>
      <c r="CU112">
        <v>6</v>
      </c>
      <c r="CV112">
        <v>0</v>
      </c>
      <c r="CW112">
        <v>0</v>
      </c>
      <c r="CX112">
        <v>68</v>
      </c>
      <c r="CY112">
        <v>4</v>
      </c>
      <c r="CZ112">
        <v>1</v>
      </c>
      <c r="DA112">
        <v>2</v>
      </c>
      <c r="DB112">
        <v>1</v>
      </c>
      <c r="DC112">
        <v>2</v>
      </c>
      <c r="DD112">
        <v>1</v>
      </c>
      <c r="DE112">
        <v>1</v>
      </c>
      <c r="DF112">
        <v>1</v>
      </c>
      <c r="DG112">
        <v>3</v>
      </c>
      <c r="DH112">
        <v>1</v>
      </c>
      <c r="DI112">
        <v>1</v>
      </c>
      <c r="DJ112">
        <v>2</v>
      </c>
      <c r="DK112">
        <v>1</v>
      </c>
      <c r="DL112">
        <v>3</v>
      </c>
      <c r="DM112">
        <v>1</v>
      </c>
      <c r="DN112">
        <v>3</v>
      </c>
      <c r="DO112">
        <v>3</v>
      </c>
      <c r="DP112">
        <v>1</v>
      </c>
      <c r="DQ112">
        <v>2</v>
      </c>
      <c r="DR112">
        <v>1</v>
      </c>
      <c r="DS112">
        <v>0</v>
      </c>
      <c r="DT112">
        <v>18</v>
      </c>
      <c r="DU112">
        <v>3</v>
      </c>
      <c r="DV112">
        <v>70</v>
      </c>
      <c r="DW112">
        <v>3</v>
      </c>
      <c r="DX112">
        <v>1</v>
      </c>
      <c r="DY112">
        <v>2</v>
      </c>
      <c r="DZ112">
        <v>1</v>
      </c>
      <c r="EA112">
        <v>3</v>
      </c>
      <c r="EB112">
        <v>1</v>
      </c>
      <c r="EC112">
        <v>1</v>
      </c>
      <c r="ED112">
        <v>1</v>
      </c>
      <c r="EE112">
        <v>2</v>
      </c>
      <c r="EF112">
        <v>2</v>
      </c>
      <c r="EG112">
        <v>1</v>
      </c>
      <c r="EH112">
        <v>2</v>
      </c>
      <c r="EI112">
        <v>1</v>
      </c>
      <c r="EJ112">
        <v>3</v>
      </c>
      <c r="EK112">
        <v>1</v>
      </c>
      <c r="EL112">
        <v>3</v>
      </c>
      <c r="EM112">
        <v>4</v>
      </c>
      <c r="EN112">
        <v>2</v>
      </c>
      <c r="EO112">
        <v>2</v>
      </c>
      <c r="EP112">
        <v>1</v>
      </c>
      <c r="EQ112">
        <v>0</v>
      </c>
      <c r="ER112">
        <v>8</v>
      </c>
      <c r="ES112">
        <v>0</v>
      </c>
      <c r="ET112">
        <v>67</v>
      </c>
      <c r="EU112">
        <v>3</v>
      </c>
      <c r="EV112">
        <v>1</v>
      </c>
      <c r="EW112">
        <v>2</v>
      </c>
      <c r="EX112">
        <v>3</v>
      </c>
      <c r="EY112">
        <v>4</v>
      </c>
      <c r="EZ112">
        <v>5</v>
      </c>
      <c r="FA112">
        <v>4</v>
      </c>
      <c r="FB112">
        <v>5</v>
      </c>
      <c r="FC112">
        <v>4</v>
      </c>
      <c r="FD112">
        <v>3</v>
      </c>
      <c r="FE112">
        <v>4</v>
      </c>
      <c r="FF112">
        <v>3</v>
      </c>
      <c r="FG112">
        <v>3</v>
      </c>
      <c r="FH112">
        <v>2</v>
      </c>
      <c r="FI112">
        <v>1</v>
      </c>
      <c r="FJ112">
        <v>1</v>
      </c>
      <c r="FK112">
        <v>5</v>
      </c>
      <c r="FL112">
        <v>5</v>
      </c>
      <c r="FM112">
        <v>1</v>
      </c>
      <c r="FN112">
        <v>2</v>
      </c>
      <c r="FO112">
        <v>3</v>
      </c>
      <c r="FP112">
        <v>2</v>
      </c>
      <c r="FQ112">
        <v>2</v>
      </c>
      <c r="FR112">
        <v>1</v>
      </c>
      <c r="FS112">
        <v>4</v>
      </c>
      <c r="FT112">
        <v>3</v>
      </c>
      <c r="FU112">
        <v>3</v>
      </c>
      <c r="FV112">
        <v>5</v>
      </c>
      <c r="FW112">
        <v>2</v>
      </c>
      <c r="FX112">
        <v>4</v>
      </c>
      <c r="FY112">
        <v>5</v>
      </c>
      <c r="FZ112">
        <v>4</v>
      </c>
      <c r="GA112">
        <v>3</v>
      </c>
      <c r="GB112">
        <v>3</v>
      </c>
      <c r="GC112">
        <v>3</v>
      </c>
      <c r="GD112">
        <v>5</v>
      </c>
      <c r="GE112">
        <v>3</v>
      </c>
      <c r="GF112">
        <v>0</v>
      </c>
      <c r="GG112">
        <v>22</v>
      </c>
      <c r="GH112" t="s">
        <v>208</v>
      </c>
      <c r="GI112">
        <v>1</v>
      </c>
      <c r="GJ112" s="2">
        <v>0.34375</v>
      </c>
      <c r="GK112">
        <v>76</v>
      </c>
      <c r="GL112">
        <v>90</v>
      </c>
      <c r="GM112">
        <f>VLOOKUP(A112,Saliva_Sample_Encoding!A:AD, 17)</f>
        <v>132.14968064076388</v>
      </c>
      <c r="GN112">
        <f>VLOOKUP(A112,Saliva_Sample_Encoding!A:AD, 18)</f>
        <v>4.09</v>
      </c>
      <c r="GO112">
        <f>VLOOKUP(A112,Saliva_Sample_Encoding!A:AD, 19)</f>
        <v>87.743025906842902</v>
      </c>
      <c r="GP112">
        <f>VLOOKUP(A112,Saliva_Sample_Encoding!A:AD, 20)</f>
        <v>3.53</v>
      </c>
      <c r="GQ112">
        <f>VLOOKUP(A112,Saliva_Sample_Encoding!A:AD, 21)</f>
        <v>109.10578615180503</v>
      </c>
      <c r="GR112">
        <f>VLOOKUP(A112,Saliva_Sample_Encoding!A:AD, 22)</f>
        <v>2.13</v>
      </c>
      <c r="GS112">
        <f>VLOOKUP(A112,Saliva_Sample_Encoding!A:AD, 23)</f>
        <v>71.012817710873108</v>
      </c>
      <c r="GT112">
        <f>VLOOKUP(A112,Saliva_Sample_Encoding!A:AD, 24)</f>
        <v>1.8</v>
      </c>
      <c r="GU112">
        <f>VLOOKUP(A112,Saliva_Sample_Encoding!A:AD, 25)</f>
        <v>77.126504003862181</v>
      </c>
      <c r="GV112">
        <f>VLOOKUP(A112,Saliva_Sample_Encoding!A:AD, 26)</f>
        <v>1.55</v>
      </c>
      <c r="GW112">
        <f>VLOOKUP(A112,Saliva_Sample_Encoding!A:AD, 27)</f>
        <v>63.017997173887395</v>
      </c>
      <c r="GX112">
        <f>VLOOKUP(A112,Saliva_Sample_Encoding!A:AD, 28)</f>
        <v>1.49</v>
      </c>
      <c r="GY112">
        <f>VLOOKUP(A112,Saliva_Sample_Encoding!A:AD, 29)</f>
        <v>59.726012246893276</v>
      </c>
      <c r="GZ112">
        <f>VLOOKUP(A112,Saliva_Sample_Encoding!A:AD, 30)</f>
        <v>1.49</v>
      </c>
    </row>
    <row r="113" spans="1:208" x14ac:dyDescent="0.2">
      <c r="A113">
        <v>224</v>
      </c>
      <c r="B113" s="1">
        <v>44133</v>
      </c>
      <c r="C113" t="s">
        <v>193</v>
      </c>
      <c r="D113" t="s">
        <v>194</v>
      </c>
      <c r="E113" t="s">
        <v>201</v>
      </c>
      <c r="F113" t="s">
        <v>200</v>
      </c>
      <c r="G113">
        <v>4</v>
      </c>
      <c r="H113">
        <v>1</v>
      </c>
      <c r="I113">
        <v>2</v>
      </c>
      <c r="J113">
        <v>1</v>
      </c>
      <c r="K113">
        <v>1</v>
      </c>
      <c r="L113">
        <v>1</v>
      </c>
      <c r="M113">
        <v>1</v>
      </c>
      <c r="N113">
        <v>1</v>
      </c>
      <c r="O113">
        <v>2</v>
      </c>
      <c r="P113">
        <v>3</v>
      </c>
      <c r="Q113">
        <v>1</v>
      </c>
      <c r="R113">
        <v>4</v>
      </c>
      <c r="S113">
        <v>1</v>
      </c>
      <c r="T113">
        <v>2</v>
      </c>
      <c r="U113">
        <v>3</v>
      </c>
      <c r="V113">
        <v>2</v>
      </c>
      <c r="W113">
        <v>4</v>
      </c>
      <c r="X113">
        <v>1</v>
      </c>
      <c r="Y113">
        <v>4</v>
      </c>
      <c r="Z113">
        <v>1</v>
      </c>
      <c r="AA113">
        <v>23</v>
      </c>
      <c r="AB113">
        <v>4</v>
      </c>
      <c r="AC113">
        <v>1</v>
      </c>
      <c r="AD113">
        <v>46</v>
      </c>
      <c r="AE113">
        <v>2</v>
      </c>
      <c r="AF113">
        <v>2</v>
      </c>
      <c r="AG113">
        <v>1</v>
      </c>
      <c r="AH113">
        <v>1</v>
      </c>
      <c r="AI113">
        <v>3</v>
      </c>
      <c r="AJ113">
        <v>1</v>
      </c>
      <c r="AK113">
        <v>1</v>
      </c>
      <c r="AL113">
        <v>1</v>
      </c>
      <c r="AM113">
        <v>2</v>
      </c>
      <c r="AN113">
        <v>2</v>
      </c>
      <c r="AO113">
        <v>1</v>
      </c>
      <c r="AP113">
        <v>4</v>
      </c>
      <c r="AQ113">
        <v>2</v>
      </c>
      <c r="AR113">
        <v>3</v>
      </c>
      <c r="AS113">
        <v>3</v>
      </c>
      <c r="AT113">
        <v>3</v>
      </c>
      <c r="AU113">
        <v>4</v>
      </c>
      <c r="AV113">
        <v>2</v>
      </c>
      <c r="AW113">
        <v>4</v>
      </c>
      <c r="AX113">
        <v>3</v>
      </c>
      <c r="AY113">
        <v>58</v>
      </c>
      <c r="AZ113">
        <v>43</v>
      </c>
      <c r="BA113">
        <v>45</v>
      </c>
      <c r="BB113">
        <v>5</v>
      </c>
      <c r="BC113">
        <v>2</v>
      </c>
      <c r="BD113">
        <v>1</v>
      </c>
      <c r="BE113">
        <v>1</v>
      </c>
      <c r="BF113">
        <v>1</v>
      </c>
      <c r="BG113">
        <v>3</v>
      </c>
      <c r="BH113">
        <v>1</v>
      </c>
      <c r="BI113">
        <v>1</v>
      </c>
      <c r="BJ113">
        <v>1</v>
      </c>
      <c r="BK113">
        <v>3</v>
      </c>
      <c r="BL113">
        <v>3</v>
      </c>
      <c r="BM113">
        <v>1</v>
      </c>
      <c r="BN113">
        <v>4</v>
      </c>
      <c r="BO113">
        <v>1</v>
      </c>
      <c r="BP113">
        <v>3</v>
      </c>
      <c r="BQ113">
        <v>3</v>
      </c>
      <c r="BR113">
        <v>3</v>
      </c>
      <c r="BS113">
        <v>4</v>
      </c>
      <c r="BT113">
        <v>2</v>
      </c>
      <c r="BU113">
        <v>4</v>
      </c>
      <c r="BV113">
        <v>2</v>
      </c>
      <c r="BW113">
        <v>28</v>
      </c>
      <c r="BX113">
        <v>20</v>
      </c>
      <c r="BY113">
        <v>29</v>
      </c>
      <c r="BZ113">
        <v>66</v>
      </c>
      <c r="CA113">
        <v>2</v>
      </c>
      <c r="CB113">
        <v>1</v>
      </c>
      <c r="CC113">
        <v>2</v>
      </c>
      <c r="CD113">
        <v>1</v>
      </c>
      <c r="CE113">
        <v>2</v>
      </c>
      <c r="CF113">
        <v>1</v>
      </c>
      <c r="CG113">
        <v>1</v>
      </c>
      <c r="CH113">
        <v>1</v>
      </c>
      <c r="CI113">
        <v>4</v>
      </c>
      <c r="CJ113">
        <v>2</v>
      </c>
      <c r="CK113">
        <v>1</v>
      </c>
      <c r="CL113">
        <v>4</v>
      </c>
      <c r="CM113">
        <v>1</v>
      </c>
      <c r="CN113">
        <v>2</v>
      </c>
      <c r="CO113">
        <v>2</v>
      </c>
      <c r="CP113">
        <v>2</v>
      </c>
      <c r="CQ113">
        <v>4</v>
      </c>
      <c r="CR113">
        <v>1</v>
      </c>
      <c r="CS113">
        <v>4</v>
      </c>
      <c r="CT113">
        <v>1</v>
      </c>
      <c r="CU113">
        <v>20</v>
      </c>
      <c r="CV113">
        <v>5</v>
      </c>
      <c r="CW113">
        <v>2</v>
      </c>
      <c r="CX113">
        <v>57</v>
      </c>
      <c r="CY113">
        <v>2</v>
      </c>
      <c r="CZ113">
        <v>1</v>
      </c>
      <c r="DA113">
        <v>1</v>
      </c>
      <c r="DB113">
        <v>1</v>
      </c>
      <c r="DC113">
        <v>1</v>
      </c>
      <c r="DD113">
        <v>1</v>
      </c>
      <c r="DE113">
        <v>1</v>
      </c>
      <c r="DF113">
        <v>1</v>
      </c>
      <c r="DG113">
        <v>1</v>
      </c>
      <c r="DH113">
        <v>2</v>
      </c>
      <c r="DI113">
        <v>2</v>
      </c>
      <c r="DJ113">
        <v>3</v>
      </c>
      <c r="DK113">
        <v>1</v>
      </c>
      <c r="DL113">
        <v>2</v>
      </c>
      <c r="DM113">
        <v>2</v>
      </c>
      <c r="DN113">
        <v>1</v>
      </c>
      <c r="DO113">
        <v>3</v>
      </c>
      <c r="DP113">
        <v>1</v>
      </c>
      <c r="DQ113">
        <v>3</v>
      </c>
      <c r="DR113">
        <v>1</v>
      </c>
      <c r="DS113">
        <v>2</v>
      </c>
      <c r="DT113">
        <v>2</v>
      </c>
      <c r="DU113">
        <v>2</v>
      </c>
      <c r="DV113">
        <v>53</v>
      </c>
      <c r="DW113">
        <v>2</v>
      </c>
      <c r="DX113">
        <v>1</v>
      </c>
      <c r="DY113">
        <v>1</v>
      </c>
      <c r="DZ113">
        <v>1</v>
      </c>
      <c r="EA113">
        <v>1</v>
      </c>
      <c r="EB113">
        <v>1</v>
      </c>
      <c r="EC113">
        <v>1</v>
      </c>
      <c r="ED113">
        <v>1</v>
      </c>
      <c r="EE113">
        <v>1</v>
      </c>
      <c r="EF113">
        <v>2</v>
      </c>
      <c r="EG113">
        <v>2</v>
      </c>
      <c r="EH113">
        <v>2</v>
      </c>
      <c r="EI113">
        <v>1</v>
      </c>
      <c r="EJ113">
        <v>1</v>
      </c>
      <c r="EK113">
        <v>1</v>
      </c>
      <c r="EL113">
        <v>1</v>
      </c>
      <c r="EM113">
        <v>2</v>
      </c>
      <c r="EN113">
        <v>1</v>
      </c>
      <c r="EO113">
        <v>2</v>
      </c>
      <c r="EP113">
        <v>1</v>
      </c>
      <c r="EQ113">
        <v>1</v>
      </c>
      <c r="ER113">
        <v>1</v>
      </c>
      <c r="ES113">
        <v>1</v>
      </c>
      <c r="ET113">
        <v>60</v>
      </c>
      <c r="EU113">
        <v>3</v>
      </c>
      <c r="EV113">
        <v>1</v>
      </c>
      <c r="EW113">
        <v>2</v>
      </c>
      <c r="EX113">
        <v>3</v>
      </c>
      <c r="EY113">
        <v>4</v>
      </c>
      <c r="EZ113">
        <v>5</v>
      </c>
      <c r="FA113">
        <v>4</v>
      </c>
      <c r="FB113">
        <v>5</v>
      </c>
      <c r="FC113">
        <v>4</v>
      </c>
      <c r="FD113">
        <v>3</v>
      </c>
      <c r="FE113">
        <v>3</v>
      </c>
      <c r="FF113">
        <v>3</v>
      </c>
      <c r="FG113">
        <v>1</v>
      </c>
      <c r="FH113">
        <v>2</v>
      </c>
      <c r="FI113">
        <v>1</v>
      </c>
      <c r="FJ113">
        <v>2</v>
      </c>
      <c r="FK113">
        <v>5</v>
      </c>
      <c r="FL113">
        <v>5</v>
      </c>
      <c r="FM113">
        <v>1</v>
      </c>
      <c r="FN113">
        <v>2</v>
      </c>
      <c r="FO113">
        <v>2</v>
      </c>
      <c r="FP113">
        <v>2</v>
      </c>
      <c r="FQ113">
        <v>2</v>
      </c>
      <c r="FR113">
        <v>3</v>
      </c>
      <c r="FS113">
        <v>4</v>
      </c>
      <c r="FT113">
        <v>3</v>
      </c>
      <c r="FU113">
        <v>4</v>
      </c>
      <c r="FV113">
        <v>5</v>
      </c>
      <c r="FW113">
        <v>4</v>
      </c>
      <c r="FX113">
        <v>3</v>
      </c>
      <c r="FY113">
        <v>4</v>
      </c>
      <c r="FZ113">
        <v>2</v>
      </c>
      <c r="GA113">
        <v>1</v>
      </c>
      <c r="GB113">
        <v>5</v>
      </c>
      <c r="GC113">
        <v>3</v>
      </c>
      <c r="GD113">
        <v>5</v>
      </c>
      <c r="GE113">
        <v>4</v>
      </c>
      <c r="GF113">
        <v>0</v>
      </c>
      <c r="GG113">
        <v>20</v>
      </c>
      <c r="GH113" t="s">
        <v>197</v>
      </c>
      <c r="GI113">
        <v>0</v>
      </c>
      <c r="GJ113" s="2">
        <v>0.29166666666666669</v>
      </c>
      <c r="GK113">
        <v>79</v>
      </c>
      <c r="GL113">
        <v>81</v>
      </c>
      <c r="GM113">
        <f>VLOOKUP(A113,Saliva_Sample_Encoding!A:AD, 17)</f>
        <v>389.86507206830328</v>
      </c>
      <c r="GN113">
        <f>VLOOKUP(A113,Saliva_Sample_Encoding!A:AD, 18)</f>
        <v>2</v>
      </c>
      <c r="GO113">
        <f>VLOOKUP(A113,Saliva_Sample_Encoding!A:AD, 19)</f>
        <v>364.46975977434874</v>
      </c>
      <c r="GP113">
        <f>VLOOKUP(A113,Saliva_Sample_Encoding!A:AD, 20)</f>
        <v>1.98</v>
      </c>
      <c r="GQ113">
        <f>VLOOKUP(A113,Saliva_Sample_Encoding!A:AD, 21)</f>
        <v>858.85786397735558</v>
      </c>
      <c r="GR113">
        <f>VLOOKUP(A113,Saliva_Sample_Encoding!A:AD, 22)</f>
        <v>1.33</v>
      </c>
      <c r="GS113">
        <f>VLOOKUP(A113,Saliva_Sample_Encoding!A:AD, 23)</f>
        <v>607.04052394656514</v>
      </c>
      <c r="GT113">
        <f>VLOOKUP(A113,Saliva_Sample_Encoding!A:AD, 24)</f>
        <v>1.8</v>
      </c>
      <c r="GU113">
        <f>VLOOKUP(A113,Saliva_Sample_Encoding!A:AD, 25)</f>
        <v>489.09490343912609</v>
      </c>
      <c r="GV113">
        <f>VLOOKUP(A113,Saliva_Sample_Encoding!A:AD, 26)</f>
        <v>1.5</v>
      </c>
      <c r="GW113">
        <f>VLOOKUP(A113,Saliva_Sample_Encoding!A:AD, 27)</f>
        <v>451.94250212019239</v>
      </c>
      <c r="GX113">
        <f>VLOOKUP(A113,Saliva_Sample_Encoding!A:AD, 28)</f>
        <v>0.8</v>
      </c>
      <c r="GY113">
        <f>VLOOKUP(A113,Saliva_Sample_Encoding!A:AD, 29)</f>
        <v>473.57554592615378</v>
      </c>
      <c r="GZ113">
        <f>VLOOKUP(A113,Saliva_Sample_Encoding!A:AD, 30)</f>
        <v>0.74</v>
      </c>
    </row>
    <row r="114" spans="1:208" x14ac:dyDescent="0.2">
      <c r="A114">
        <v>225</v>
      </c>
      <c r="B114" s="1">
        <v>44133</v>
      </c>
      <c r="C114" t="s">
        <v>193</v>
      </c>
      <c r="D114" t="s">
        <v>194</v>
      </c>
      <c r="E114" t="s">
        <v>201</v>
      </c>
      <c r="F114" t="s">
        <v>200</v>
      </c>
      <c r="G114">
        <v>3</v>
      </c>
      <c r="H114">
        <v>2</v>
      </c>
      <c r="I114">
        <v>1</v>
      </c>
      <c r="J114">
        <v>1</v>
      </c>
      <c r="K114">
        <v>3</v>
      </c>
      <c r="L114">
        <v>1</v>
      </c>
      <c r="M114">
        <v>1</v>
      </c>
      <c r="N114">
        <v>1</v>
      </c>
      <c r="O114">
        <v>1</v>
      </c>
      <c r="P114">
        <v>2</v>
      </c>
      <c r="Q114">
        <v>2</v>
      </c>
      <c r="R114">
        <v>3</v>
      </c>
      <c r="S114">
        <v>1</v>
      </c>
      <c r="T114">
        <v>2</v>
      </c>
      <c r="U114">
        <v>1</v>
      </c>
      <c r="V114">
        <v>4</v>
      </c>
      <c r="W114">
        <v>4</v>
      </c>
      <c r="X114">
        <v>1</v>
      </c>
      <c r="Y114">
        <v>3</v>
      </c>
      <c r="Z114">
        <v>1</v>
      </c>
      <c r="AA114">
        <v>0</v>
      </c>
      <c r="AB114">
        <v>0</v>
      </c>
      <c r="AC114">
        <v>0</v>
      </c>
      <c r="AD114">
        <v>70</v>
      </c>
      <c r="AE114">
        <v>2</v>
      </c>
      <c r="AF114">
        <v>1</v>
      </c>
      <c r="AG114">
        <v>3</v>
      </c>
      <c r="AH114">
        <v>2</v>
      </c>
      <c r="AI114">
        <v>3</v>
      </c>
      <c r="AK114">
        <v>1</v>
      </c>
      <c r="AL114">
        <v>1</v>
      </c>
      <c r="AN114">
        <v>4</v>
      </c>
      <c r="AO114">
        <v>3</v>
      </c>
      <c r="AP114">
        <v>4</v>
      </c>
      <c r="AQ114">
        <v>1</v>
      </c>
      <c r="AR114">
        <v>4</v>
      </c>
      <c r="AS114">
        <v>2</v>
      </c>
      <c r="AT114">
        <v>5</v>
      </c>
      <c r="AU114">
        <v>4</v>
      </c>
      <c r="AV114">
        <v>1</v>
      </c>
      <c r="AW114">
        <v>4</v>
      </c>
      <c r="AX114">
        <v>1</v>
      </c>
      <c r="AY114">
        <v>33</v>
      </c>
      <c r="AZ114">
        <v>22</v>
      </c>
      <c r="BA114">
        <v>1</v>
      </c>
      <c r="BB114">
        <v>70</v>
      </c>
      <c r="BC114">
        <v>2</v>
      </c>
      <c r="BD114">
        <v>1</v>
      </c>
      <c r="BE114">
        <v>2</v>
      </c>
      <c r="BF114">
        <v>1</v>
      </c>
      <c r="BG114">
        <v>3</v>
      </c>
      <c r="BH114">
        <v>1</v>
      </c>
      <c r="BI114">
        <v>1</v>
      </c>
      <c r="BJ114">
        <v>2</v>
      </c>
      <c r="BK114">
        <v>1</v>
      </c>
      <c r="BL114">
        <v>4</v>
      </c>
      <c r="BM114">
        <v>3</v>
      </c>
      <c r="BN114">
        <v>4</v>
      </c>
      <c r="BO114">
        <v>1</v>
      </c>
      <c r="BP114">
        <v>1</v>
      </c>
      <c r="BQ114">
        <v>1</v>
      </c>
      <c r="BR114">
        <v>3</v>
      </c>
      <c r="BS114">
        <v>4</v>
      </c>
      <c r="BT114">
        <v>1</v>
      </c>
      <c r="BU114">
        <v>4</v>
      </c>
      <c r="BV114">
        <v>1</v>
      </c>
      <c r="BW114">
        <v>18</v>
      </c>
      <c r="BX114">
        <v>0</v>
      </c>
      <c r="BY114">
        <v>0</v>
      </c>
      <c r="BZ114">
        <v>65</v>
      </c>
      <c r="CA114">
        <v>2</v>
      </c>
      <c r="CB114">
        <v>1</v>
      </c>
      <c r="CC114">
        <v>2</v>
      </c>
      <c r="CD114">
        <v>1</v>
      </c>
      <c r="CE114">
        <v>3</v>
      </c>
      <c r="CF114">
        <v>1</v>
      </c>
      <c r="CG114">
        <v>1</v>
      </c>
      <c r="CH114">
        <v>1</v>
      </c>
      <c r="CI114">
        <v>2</v>
      </c>
      <c r="CJ114">
        <v>3</v>
      </c>
      <c r="CK114">
        <v>3</v>
      </c>
      <c r="CL114">
        <v>3</v>
      </c>
      <c r="CM114">
        <v>1</v>
      </c>
      <c r="CN114">
        <v>2</v>
      </c>
      <c r="CO114">
        <v>1</v>
      </c>
      <c r="CP114">
        <v>3</v>
      </c>
      <c r="CQ114">
        <v>3</v>
      </c>
      <c r="CR114">
        <v>1</v>
      </c>
      <c r="CS114">
        <v>3</v>
      </c>
      <c r="CT114">
        <v>1</v>
      </c>
      <c r="CU114">
        <v>0</v>
      </c>
      <c r="CV114">
        <v>0</v>
      </c>
      <c r="CW114">
        <v>0</v>
      </c>
      <c r="CX114">
        <v>76</v>
      </c>
      <c r="CY114">
        <v>1</v>
      </c>
      <c r="CZ114">
        <v>1</v>
      </c>
      <c r="DA114">
        <v>1</v>
      </c>
      <c r="DB114">
        <v>1</v>
      </c>
      <c r="DC114">
        <v>3</v>
      </c>
      <c r="DD114">
        <v>1</v>
      </c>
      <c r="DE114">
        <v>1</v>
      </c>
      <c r="DF114">
        <v>1</v>
      </c>
      <c r="DG114">
        <v>1</v>
      </c>
      <c r="DH114">
        <v>1</v>
      </c>
      <c r="DI114">
        <v>2</v>
      </c>
      <c r="DJ114">
        <v>3</v>
      </c>
      <c r="DK114">
        <v>1</v>
      </c>
      <c r="DL114">
        <v>1</v>
      </c>
      <c r="DM114">
        <v>1</v>
      </c>
      <c r="DN114">
        <v>2</v>
      </c>
      <c r="DO114">
        <v>2</v>
      </c>
      <c r="DP114">
        <v>1</v>
      </c>
      <c r="DQ114">
        <v>2</v>
      </c>
      <c r="DR114">
        <v>1</v>
      </c>
      <c r="DS114">
        <v>0</v>
      </c>
      <c r="DT114">
        <v>0</v>
      </c>
      <c r="DU114">
        <v>0</v>
      </c>
      <c r="DV114">
        <v>71</v>
      </c>
      <c r="DW114">
        <v>2</v>
      </c>
      <c r="DX114">
        <v>1</v>
      </c>
      <c r="DY114">
        <v>2</v>
      </c>
      <c r="DZ114">
        <v>1</v>
      </c>
      <c r="EA114">
        <v>3</v>
      </c>
      <c r="EB114">
        <v>1</v>
      </c>
      <c r="EC114">
        <v>1</v>
      </c>
      <c r="ED114">
        <v>1</v>
      </c>
      <c r="EE114">
        <v>1</v>
      </c>
      <c r="EF114">
        <v>2</v>
      </c>
      <c r="EG114">
        <v>2</v>
      </c>
      <c r="EH114">
        <v>3</v>
      </c>
      <c r="EI114">
        <v>1</v>
      </c>
      <c r="EJ114">
        <v>2</v>
      </c>
      <c r="EK114">
        <v>1</v>
      </c>
      <c r="EL114">
        <v>2</v>
      </c>
      <c r="EM114">
        <v>3</v>
      </c>
      <c r="EN114">
        <v>1</v>
      </c>
      <c r="EO114">
        <v>3</v>
      </c>
      <c r="EP114">
        <v>1</v>
      </c>
      <c r="EQ114">
        <v>0</v>
      </c>
      <c r="ER114">
        <v>0</v>
      </c>
      <c r="ES114">
        <v>0</v>
      </c>
      <c r="ET114">
        <v>76</v>
      </c>
      <c r="EU114">
        <v>3</v>
      </c>
      <c r="EV114">
        <v>1</v>
      </c>
      <c r="EW114">
        <v>2</v>
      </c>
      <c r="EX114">
        <v>3</v>
      </c>
      <c r="EY114">
        <v>4</v>
      </c>
      <c r="EZ114">
        <v>5</v>
      </c>
      <c r="FA114">
        <v>4</v>
      </c>
      <c r="FB114">
        <v>5</v>
      </c>
      <c r="FC114">
        <v>4</v>
      </c>
      <c r="FD114">
        <v>3</v>
      </c>
      <c r="FE114">
        <v>4</v>
      </c>
      <c r="FF114">
        <v>3</v>
      </c>
      <c r="FG114">
        <v>3</v>
      </c>
      <c r="FH114">
        <v>2</v>
      </c>
      <c r="FI114">
        <v>1</v>
      </c>
      <c r="FJ114">
        <v>1</v>
      </c>
      <c r="FK114">
        <v>5</v>
      </c>
      <c r="FL114">
        <v>5</v>
      </c>
      <c r="FM114">
        <v>1</v>
      </c>
      <c r="FN114">
        <v>2</v>
      </c>
      <c r="FO114">
        <v>4</v>
      </c>
      <c r="FP114">
        <v>2</v>
      </c>
      <c r="FQ114">
        <v>2</v>
      </c>
      <c r="FR114">
        <v>3</v>
      </c>
      <c r="FS114">
        <v>4</v>
      </c>
      <c r="FT114">
        <v>3</v>
      </c>
      <c r="FU114">
        <v>3</v>
      </c>
      <c r="FV114">
        <v>5</v>
      </c>
      <c r="FW114">
        <v>5</v>
      </c>
      <c r="FX114">
        <v>3</v>
      </c>
      <c r="FY114">
        <v>3</v>
      </c>
      <c r="FZ114">
        <v>2</v>
      </c>
      <c r="GA114">
        <v>4</v>
      </c>
      <c r="GB114">
        <v>5</v>
      </c>
      <c r="GC114">
        <v>3</v>
      </c>
      <c r="GD114">
        <v>3</v>
      </c>
      <c r="GE114">
        <v>4</v>
      </c>
      <c r="GF114">
        <v>0</v>
      </c>
      <c r="GG114">
        <v>22</v>
      </c>
      <c r="GH114" t="s">
        <v>197</v>
      </c>
      <c r="GI114">
        <v>0</v>
      </c>
      <c r="GJ114" s="2">
        <v>0.28125</v>
      </c>
      <c r="GK114">
        <v>74</v>
      </c>
      <c r="GL114">
        <v>83</v>
      </c>
      <c r="GM114">
        <f>VLOOKUP(A114,Saliva_Sample_Encoding!A:AD, 17)</f>
        <v>18.341058878967221</v>
      </c>
      <c r="GN114">
        <f>VLOOKUP(A114,Saliva_Sample_Encoding!A:AD, 18)</f>
        <v>2.25</v>
      </c>
      <c r="GO114">
        <f>VLOOKUP(A114,Saliva_Sample_Encoding!A:AD, 19)</f>
        <v>15.519357512972267</v>
      </c>
      <c r="GP114">
        <f>VLOOKUP(A114,Saliva_Sample_Encoding!A:AD, 20)</f>
        <v>2.34</v>
      </c>
      <c r="GQ114">
        <f>VLOOKUP(A114,Saliva_Sample_Encoding!A:AD, 21)</f>
        <v>49.850057465910936</v>
      </c>
      <c r="GR114">
        <f>VLOOKUP(A114,Saliva_Sample_Encoding!A:AD, 22)</f>
        <v>2.06</v>
      </c>
      <c r="GS114">
        <f>VLOOKUP(A114,Saliva_Sample_Encoding!A:AD, 23)</f>
        <v>56.904310880898315</v>
      </c>
      <c r="GT114">
        <f>VLOOKUP(A114,Saliva_Sample_Encoding!A:AD, 24)</f>
        <v>3.44</v>
      </c>
      <c r="GU114">
        <f>VLOOKUP(A114,Saliva_Sample_Encoding!A:AD, 25)</f>
        <v>27.746730098950422</v>
      </c>
      <c r="GV114">
        <f>VLOOKUP(A114,Saliva_Sample_Encoding!A:AD, 26)</f>
        <v>2.68</v>
      </c>
      <c r="GW114">
        <f>VLOOKUP(A114,Saliva_Sample_Encoding!A:AD, 27)</f>
        <v>25.265595854953801</v>
      </c>
      <c r="GX114">
        <f>VLOOKUP(A114,Saliva_Sample_Encoding!A:AD, 28)</f>
        <v>2.48</v>
      </c>
      <c r="GY114">
        <f>VLOOKUP(A114,Saliva_Sample_Encoding!A:AD, 29)</f>
        <v>44.676938294920163</v>
      </c>
      <c r="GZ114">
        <f>VLOOKUP(A114,Saliva_Sample_Encoding!A:AD, 30)</f>
        <v>2.62</v>
      </c>
    </row>
    <row r="115" spans="1:208" x14ac:dyDescent="0.2">
      <c r="A115">
        <v>227</v>
      </c>
      <c r="B115" s="1">
        <v>44133</v>
      </c>
      <c r="C115" t="s">
        <v>193</v>
      </c>
      <c r="D115" t="s">
        <v>194</v>
      </c>
      <c r="E115" t="s">
        <v>201</v>
      </c>
      <c r="F115" t="s">
        <v>207</v>
      </c>
      <c r="G115">
        <v>3</v>
      </c>
      <c r="H115">
        <v>1</v>
      </c>
      <c r="I115">
        <v>1</v>
      </c>
      <c r="J115">
        <v>1</v>
      </c>
      <c r="K115">
        <v>2</v>
      </c>
      <c r="L115">
        <v>2</v>
      </c>
      <c r="M115">
        <v>1</v>
      </c>
      <c r="N115">
        <v>1</v>
      </c>
      <c r="O115">
        <v>2</v>
      </c>
      <c r="P115">
        <v>2</v>
      </c>
      <c r="Q115">
        <v>1</v>
      </c>
      <c r="R115">
        <v>1</v>
      </c>
      <c r="S115">
        <v>2</v>
      </c>
      <c r="T115">
        <v>2</v>
      </c>
      <c r="U115">
        <v>3</v>
      </c>
      <c r="V115">
        <v>3</v>
      </c>
      <c r="W115">
        <v>3</v>
      </c>
      <c r="X115">
        <v>1</v>
      </c>
      <c r="Y115">
        <v>2</v>
      </c>
      <c r="Z115">
        <v>1</v>
      </c>
      <c r="AA115">
        <v>36</v>
      </c>
      <c r="AB115">
        <v>57</v>
      </c>
      <c r="AC115">
        <v>32</v>
      </c>
      <c r="AD115">
        <v>69</v>
      </c>
      <c r="AE115">
        <v>3</v>
      </c>
      <c r="AF115">
        <v>1</v>
      </c>
      <c r="AG115">
        <v>2</v>
      </c>
      <c r="AH115">
        <v>1</v>
      </c>
      <c r="AI115">
        <v>3</v>
      </c>
      <c r="AJ115">
        <v>1</v>
      </c>
      <c r="AK115">
        <v>1</v>
      </c>
      <c r="AL115">
        <v>1</v>
      </c>
      <c r="AM115">
        <v>2</v>
      </c>
      <c r="AN115">
        <v>3</v>
      </c>
      <c r="AO115">
        <v>1</v>
      </c>
      <c r="AP115">
        <v>4</v>
      </c>
      <c r="AQ115">
        <v>1</v>
      </c>
      <c r="AR115">
        <v>2</v>
      </c>
      <c r="AS115">
        <v>2</v>
      </c>
      <c r="AT115">
        <v>3</v>
      </c>
      <c r="AU115">
        <v>3</v>
      </c>
      <c r="AV115">
        <v>1</v>
      </c>
      <c r="AW115">
        <v>3</v>
      </c>
      <c r="AX115">
        <v>1</v>
      </c>
      <c r="AY115">
        <v>30</v>
      </c>
      <c r="AZ115">
        <v>29</v>
      </c>
      <c r="BA115">
        <v>14</v>
      </c>
      <c r="BB115">
        <v>68</v>
      </c>
      <c r="BC115">
        <v>3</v>
      </c>
      <c r="BD115">
        <v>1</v>
      </c>
      <c r="BE115">
        <v>2</v>
      </c>
      <c r="BF115">
        <v>1</v>
      </c>
      <c r="BG115">
        <v>3</v>
      </c>
      <c r="BH115">
        <v>1</v>
      </c>
      <c r="BI115">
        <v>1</v>
      </c>
      <c r="BJ115">
        <v>1</v>
      </c>
      <c r="BK115">
        <v>3</v>
      </c>
      <c r="BL115">
        <v>3</v>
      </c>
      <c r="BM115">
        <v>1</v>
      </c>
      <c r="BN115">
        <v>3</v>
      </c>
      <c r="BO115">
        <v>1</v>
      </c>
      <c r="BP115">
        <v>3</v>
      </c>
      <c r="BQ115">
        <v>1</v>
      </c>
      <c r="BR115">
        <v>4</v>
      </c>
      <c r="BS115">
        <v>3</v>
      </c>
      <c r="BT115">
        <v>1</v>
      </c>
      <c r="BU115">
        <v>3</v>
      </c>
      <c r="BV115">
        <v>1</v>
      </c>
      <c r="BW115">
        <v>22</v>
      </c>
      <c r="BX115">
        <v>15</v>
      </c>
      <c r="BY115">
        <v>17</v>
      </c>
      <c r="BZ115">
        <v>82</v>
      </c>
      <c r="CA115">
        <v>2</v>
      </c>
      <c r="CB115">
        <v>1</v>
      </c>
      <c r="CC115">
        <v>2</v>
      </c>
      <c r="CD115">
        <v>1</v>
      </c>
      <c r="CE115">
        <v>3</v>
      </c>
      <c r="CF115">
        <v>1</v>
      </c>
      <c r="CG115">
        <v>1</v>
      </c>
      <c r="CH115">
        <v>1</v>
      </c>
      <c r="CI115">
        <v>1</v>
      </c>
      <c r="CJ115">
        <v>2</v>
      </c>
      <c r="CK115">
        <v>2</v>
      </c>
      <c r="CL115">
        <v>1</v>
      </c>
      <c r="CM115">
        <v>1</v>
      </c>
      <c r="CN115">
        <v>1</v>
      </c>
      <c r="CO115">
        <v>1</v>
      </c>
      <c r="CP115">
        <v>3</v>
      </c>
      <c r="CQ115">
        <v>3</v>
      </c>
      <c r="CR115">
        <v>1</v>
      </c>
      <c r="CS115">
        <v>2</v>
      </c>
      <c r="CT115">
        <v>1</v>
      </c>
      <c r="CU115">
        <v>10</v>
      </c>
      <c r="CV115">
        <v>12</v>
      </c>
      <c r="CW115">
        <v>11</v>
      </c>
      <c r="CX115">
        <v>62</v>
      </c>
      <c r="CY115">
        <v>1</v>
      </c>
      <c r="CZ115">
        <v>1</v>
      </c>
      <c r="DA115">
        <v>2</v>
      </c>
      <c r="DB115">
        <v>1</v>
      </c>
      <c r="DC115">
        <v>1</v>
      </c>
      <c r="DD115">
        <v>1</v>
      </c>
      <c r="DE115">
        <v>1</v>
      </c>
      <c r="DF115">
        <v>1</v>
      </c>
      <c r="DG115">
        <v>1</v>
      </c>
      <c r="DH115">
        <v>3</v>
      </c>
      <c r="DI115">
        <v>1</v>
      </c>
      <c r="DJ115">
        <v>1</v>
      </c>
      <c r="DK115">
        <v>1</v>
      </c>
      <c r="DL115">
        <v>1</v>
      </c>
      <c r="DM115">
        <v>1</v>
      </c>
      <c r="DN115">
        <v>3</v>
      </c>
      <c r="DO115">
        <v>1</v>
      </c>
      <c r="DP115">
        <v>1</v>
      </c>
      <c r="DQ115">
        <v>1</v>
      </c>
      <c r="DR115">
        <v>1</v>
      </c>
      <c r="DS115">
        <v>0</v>
      </c>
      <c r="DT115">
        <v>0</v>
      </c>
      <c r="DU115">
        <v>0</v>
      </c>
      <c r="DV115">
        <v>67</v>
      </c>
      <c r="DW115">
        <v>1</v>
      </c>
      <c r="DX115">
        <v>1</v>
      </c>
      <c r="DY115">
        <v>1</v>
      </c>
      <c r="DZ115">
        <v>1</v>
      </c>
      <c r="EA115">
        <v>3</v>
      </c>
      <c r="EB115">
        <v>1</v>
      </c>
      <c r="EC115">
        <v>1</v>
      </c>
      <c r="ED115">
        <v>1</v>
      </c>
      <c r="EE115">
        <v>2</v>
      </c>
      <c r="EF115">
        <v>2</v>
      </c>
      <c r="EG115">
        <v>2</v>
      </c>
      <c r="EH115">
        <v>1</v>
      </c>
      <c r="EI115">
        <v>1</v>
      </c>
      <c r="EJ115">
        <v>1</v>
      </c>
      <c r="EK115">
        <v>1</v>
      </c>
      <c r="EL115">
        <v>3</v>
      </c>
      <c r="EM115">
        <v>2</v>
      </c>
      <c r="EN115">
        <v>1</v>
      </c>
      <c r="EO115">
        <v>1</v>
      </c>
      <c r="EP115">
        <v>1</v>
      </c>
      <c r="EQ115">
        <v>2</v>
      </c>
      <c r="ER115">
        <v>2</v>
      </c>
      <c r="ES115">
        <v>1</v>
      </c>
      <c r="ET115">
        <v>65</v>
      </c>
      <c r="EU115">
        <v>3</v>
      </c>
      <c r="EV115">
        <v>1</v>
      </c>
      <c r="EW115">
        <v>2</v>
      </c>
      <c r="EX115">
        <v>3</v>
      </c>
      <c r="EY115">
        <v>4</v>
      </c>
      <c r="EZ115">
        <v>5</v>
      </c>
      <c r="FA115">
        <v>4</v>
      </c>
      <c r="FB115">
        <v>5</v>
      </c>
      <c r="FC115">
        <v>4</v>
      </c>
      <c r="FD115">
        <v>3</v>
      </c>
      <c r="FE115">
        <v>4</v>
      </c>
      <c r="FF115">
        <v>3</v>
      </c>
      <c r="FG115">
        <v>3</v>
      </c>
      <c r="FH115">
        <v>2</v>
      </c>
      <c r="FI115">
        <v>1</v>
      </c>
      <c r="FJ115">
        <v>1</v>
      </c>
      <c r="FK115">
        <v>5</v>
      </c>
      <c r="FL115">
        <v>5</v>
      </c>
      <c r="FM115">
        <v>1</v>
      </c>
      <c r="FN115">
        <v>2</v>
      </c>
      <c r="FO115">
        <v>4</v>
      </c>
      <c r="FP115">
        <v>2</v>
      </c>
      <c r="FQ115">
        <v>2</v>
      </c>
      <c r="FR115">
        <v>2</v>
      </c>
      <c r="FS115">
        <v>4</v>
      </c>
      <c r="FT115">
        <v>3</v>
      </c>
      <c r="FU115">
        <v>3</v>
      </c>
      <c r="FV115">
        <v>5</v>
      </c>
      <c r="FW115">
        <v>5</v>
      </c>
      <c r="FX115">
        <v>1</v>
      </c>
      <c r="FY115">
        <v>2</v>
      </c>
      <c r="FZ115">
        <v>1</v>
      </c>
      <c r="GA115">
        <v>4</v>
      </c>
      <c r="GB115">
        <v>3</v>
      </c>
      <c r="GC115">
        <v>1</v>
      </c>
      <c r="GD115">
        <v>3</v>
      </c>
      <c r="GE115">
        <v>4</v>
      </c>
      <c r="GF115">
        <v>0</v>
      </c>
      <c r="GG115">
        <v>25</v>
      </c>
      <c r="GH115" t="s">
        <v>208</v>
      </c>
      <c r="GI115">
        <v>1</v>
      </c>
      <c r="GJ115" s="2">
        <v>0.25</v>
      </c>
      <c r="GK115">
        <v>75</v>
      </c>
      <c r="GL115">
        <v>81</v>
      </c>
      <c r="GM115">
        <f>VLOOKUP(A115,Saliva_Sample_Encoding!A:AD, 17)</f>
        <v>104.40295054181347</v>
      </c>
      <c r="GN115">
        <f>VLOOKUP(A115,Saliva_Sample_Encoding!A:AD, 18)</f>
        <v>8.0299999999999994</v>
      </c>
      <c r="GO115">
        <f>VLOOKUP(A115,Saliva_Sample_Encoding!A:AD, 19)</f>
        <v>97.818980687825217</v>
      </c>
      <c r="GP115">
        <f>VLOOKUP(A115,Saliva_Sample_Encoding!A:AD, 20)</f>
        <v>8.6199999999999992</v>
      </c>
      <c r="GQ115">
        <f>VLOOKUP(A115,Saliva_Sample_Encoding!A:AD, 21)</f>
        <v>253.95312293954623</v>
      </c>
      <c r="GR115">
        <f>VLOOKUP(A115,Saliva_Sample_Encoding!A:AD, 22)</f>
        <v>6.15</v>
      </c>
      <c r="GS115">
        <f>VLOOKUP(A115,Saliva_Sample_Encoding!A:AD, 23)</f>
        <v>180.33194348777155</v>
      </c>
      <c r="GT115">
        <f>VLOOKUP(A115,Saliva_Sample_Encoding!A:AD, 24)</f>
        <v>8.6</v>
      </c>
      <c r="GU115">
        <f>VLOOKUP(A115,Saliva_Sample_Encoding!A:AD, 25)</f>
        <v>94.203254060776189</v>
      </c>
      <c r="GV115">
        <f>VLOOKUP(A115,Saliva_Sample_Encoding!A:AD, 26)</f>
        <v>7.75</v>
      </c>
      <c r="GW115">
        <f>VLOOKUP(A115,Saliva_Sample_Encoding!A:AD, 27)</f>
        <v>74.465429400423062</v>
      </c>
      <c r="GX115">
        <f>VLOOKUP(A115,Saliva_Sample_Encoding!A:AD, 28)</f>
        <v>3.1</v>
      </c>
      <c r="GY115">
        <f>VLOOKUP(A115,Saliva_Sample_Encoding!A:AD, 29)</f>
        <v>58.31630013286145</v>
      </c>
      <c r="GZ115">
        <f>VLOOKUP(A115,Saliva_Sample_Encoding!A:AD, 30)</f>
        <v>2.71</v>
      </c>
    </row>
    <row r="116" spans="1:208" x14ac:dyDescent="0.2">
      <c r="A116">
        <v>228</v>
      </c>
      <c r="B116" s="1">
        <v>44148</v>
      </c>
      <c r="C116" t="s">
        <v>193</v>
      </c>
      <c r="D116" t="s">
        <v>194</v>
      </c>
      <c r="E116" t="s">
        <v>201</v>
      </c>
      <c r="F116" t="s">
        <v>207</v>
      </c>
      <c r="G116">
        <v>4</v>
      </c>
      <c r="H116">
        <v>1</v>
      </c>
      <c r="I116">
        <v>3</v>
      </c>
      <c r="J116">
        <v>1</v>
      </c>
      <c r="K116">
        <v>1</v>
      </c>
      <c r="L116">
        <v>1</v>
      </c>
      <c r="M116">
        <v>2</v>
      </c>
      <c r="N116">
        <v>1</v>
      </c>
      <c r="O116">
        <v>3</v>
      </c>
      <c r="P116">
        <v>1</v>
      </c>
      <c r="Q116">
        <v>1</v>
      </c>
      <c r="R116">
        <v>3</v>
      </c>
      <c r="S116">
        <v>2</v>
      </c>
      <c r="T116">
        <v>1</v>
      </c>
      <c r="U116">
        <v>2</v>
      </c>
      <c r="V116">
        <v>2</v>
      </c>
      <c r="W116">
        <v>4</v>
      </c>
      <c r="X116">
        <v>3</v>
      </c>
      <c r="Y116">
        <v>3</v>
      </c>
      <c r="Z116">
        <v>1</v>
      </c>
      <c r="AA116">
        <v>27</v>
      </c>
      <c r="AB116">
        <v>32</v>
      </c>
      <c r="AC116">
        <v>8</v>
      </c>
      <c r="AD116">
        <v>32</v>
      </c>
      <c r="AE116">
        <v>3</v>
      </c>
      <c r="AF116">
        <v>2</v>
      </c>
      <c r="AG116">
        <v>3</v>
      </c>
      <c r="AH116">
        <v>2</v>
      </c>
      <c r="AI116">
        <v>1</v>
      </c>
      <c r="AJ116">
        <v>1</v>
      </c>
      <c r="AK116">
        <v>2</v>
      </c>
      <c r="AL116">
        <v>1</v>
      </c>
      <c r="AM116">
        <v>3</v>
      </c>
      <c r="AN116">
        <v>1</v>
      </c>
      <c r="AO116">
        <v>1</v>
      </c>
      <c r="AP116">
        <v>4</v>
      </c>
      <c r="AQ116">
        <v>2</v>
      </c>
      <c r="AR116">
        <v>3</v>
      </c>
      <c r="AS116">
        <v>4</v>
      </c>
      <c r="AT116">
        <v>2</v>
      </c>
      <c r="AU116">
        <v>3</v>
      </c>
      <c r="AV116">
        <v>4</v>
      </c>
      <c r="AW116">
        <v>3</v>
      </c>
      <c r="AX116">
        <v>2</v>
      </c>
      <c r="AY116">
        <v>66</v>
      </c>
      <c r="AZ116">
        <v>73</v>
      </c>
      <c r="BA116">
        <v>40</v>
      </c>
      <c r="BB116">
        <v>42</v>
      </c>
      <c r="BC116">
        <v>4</v>
      </c>
      <c r="BD116">
        <v>2</v>
      </c>
      <c r="BE116">
        <v>4</v>
      </c>
      <c r="BF116">
        <v>1</v>
      </c>
      <c r="BG116">
        <v>2</v>
      </c>
      <c r="BH116">
        <v>1</v>
      </c>
      <c r="BI116">
        <v>1</v>
      </c>
      <c r="BJ116">
        <v>1</v>
      </c>
      <c r="BK116">
        <v>3</v>
      </c>
      <c r="BL116">
        <v>4</v>
      </c>
      <c r="BM116">
        <v>1</v>
      </c>
      <c r="BN116">
        <v>5</v>
      </c>
      <c r="BO116">
        <v>2</v>
      </c>
      <c r="BP116">
        <v>2</v>
      </c>
      <c r="BQ116">
        <v>2</v>
      </c>
      <c r="BR116">
        <v>2</v>
      </c>
      <c r="BS116">
        <v>3</v>
      </c>
      <c r="BT116">
        <v>3</v>
      </c>
      <c r="BU116">
        <v>4</v>
      </c>
      <c r="BV116">
        <v>1</v>
      </c>
      <c r="BW116">
        <v>32</v>
      </c>
      <c r="BX116">
        <v>25</v>
      </c>
      <c r="BY116">
        <v>14</v>
      </c>
      <c r="BZ116">
        <v>42</v>
      </c>
      <c r="CA116">
        <v>4</v>
      </c>
      <c r="CB116">
        <v>1</v>
      </c>
      <c r="CC116">
        <v>3</v>
      </c>
      <c r="CD116">
        <v>1</v>
      </c>
      <c r="CE116">
        <v>1</v>
      </c>
      <c r="CF116">
        <v>1</v>
      </c>
      <c r="CG116">
        <v>1</v>
      </c>
      <c r="CH116">
        <v>1</v>
      </c>
      <c r="CI116">
        <v>3</v>
      </c>
      <c r="CJ116">
        <v>3</v>
      </c>
      <c r="CK116">
        <v>1</v>
      </c>
      <c r="CL116">
        <v>5</v>
      </c>
      <c r="CM116">
        <v>2</v>
      </c>
      <c r="CN116">
        <v>1</v>
      </c>
      <c r="CO116">
        <v>2</v>
      </c>
      <c r="CP116">
        <v>1</v>
      </c>
      <c r="CQ116">
        <v>4</v>
      </c>
      <c r="CR116">
        <v>2</v>
      </c>
      <c r="CS116">
        <v>4</v>
      </c>
      <c r="CT116">
        <v>1</v>
      </c>
      <c r="CU116">
        <v>27</v>
      </c>
      <c r="CV116">
        <v>17</v>
      </c>
      <c r="CW116">
        <v>12</v>
      </c>
      <c r="CX116">
        <v>45</v>
      </c>
      <c r="CY116">
        <v>3</v>
      </c>
      <c r="CZ116">
        <v>1</v>
      </c>
      <c r="DA116">
        <v>2</v>
      </c>
      <c r="DB116">
        <v>2</v>
      </c>
      <c r="DC116">
        <v>1</v>
      </c>
      <c r="DD116">
        <v>1</v>
      </c>
      <c r="DE116">
        <v>1</v>
      </c>
      <c r="DF116">
        <v>1</v>
      </c>
      <c r="DG116">
        <v>1</v>
      </c>
      <c r="DH116">
        <v>1</v>
      </c>
      <c r="DI116">
        <v>2</v>
      </c>
      <c r="DJ116">
        <v>2</v>
      </c>
      <c r="DK116">
        <v>2</v>
      </c>
      <c r="DL116">
        <v>2</v>
      </c>
      <c r="DM116">
        <v>1</v>
      </c>
      <c r="DN116">
        <v>1</v>
      </c>
      <c r="DO116">
        <v>2</v>
      </c>
      <c r="DP116">
        <v>2</v>
      </c>
      <c r="DQ116">
        <v>1</v>
      </c>
      <c r="DR116">
        <v>1</v>
      </c>
      <c r="DS116">
        <v>16</v>
      </c>
      <c r="DT116">
        <v>52</v>
      </c>
      <c r="DU116">
        <v>19</v>
      </c>
      <c r="DV116">
        <v>32</v>
      </c>
      <c r="DW116">
        <v>3</v>
      </c>
      <c r="DX116">
        <v>1</v>
      </c>
      <c r="DY116">
        <v>3</v>
      </c>
      <c r="DZ116">
        <v>1</v>
      </c>
      <c r="EA116">
        <v>1</v>
      </c>
      <c r="EB116">
        <v>1</v>
      </c>
      <c r="EC116">
        <v>1</v>
      </c>
      <c r="ED116">
        <v>1</v>
      </c>
      <c r="EE116">
        <v>3</v>
      </c>
      <c r="EF116">
        <v>1</v>
      </c>
      <c r="EG116">
        <v>2</v>
      </c>
      <c r="EH116">
        <v>2</v>
      </c>
      <c r="EI116">
        <v>2</v>
      </c>
      <c r="EJ116">
        <v>2</v>
      </c>
      <c r="EK116">
        <v>2</v>
      </c>
      <c r="EL116">
        <v>1</v>
      </c>
      <c r="EM116">
        <v>3</v>
      </c>
      <c r="EN116">
        <v>1</v>
      </c>
      <c r="EO116">
        <v>3</v>
      </c>
      <c r="EP116">
        <v>1</v>
      </c>
      <c r="EQ116">
        <v>18</v>
      </c>
      <c r="ER116">
        <v>11</v>
      </c>
      <c r="ES116">
        <v>7</v>
      </c>
      <c r="ET116">
        <v>22</v>
      </c>
      <c r="EU116">
        <v>3</v>
      </c>
      <c r="EV116">
        <v>1</v>
      </c>
      <c r="EW116">
        <v>2</v>
      </c>
      <c r="EX116">
        <v>3</v>
      </c>
      <c r="EY116">
        <v>4</v>
      </c>
      <c r="EZ116">
        <v>5</v>
      </c>
      <c r="FA116">
        <v>4</v>
      </c>
      <c r="FB116">
        <v>5</v>
      </c>
      <c r="FC116">
        <v>4</v>
      </c>
      <c r="FD116">
        <v>3</v>
      </c>
      <c r="FE116">
        <v>3</v>
      </c>
      <c r="FF116">
        <v>3</v>
      </c>
      <c r="FG116">
        <v>3</v>
      </c>
      <c r="FH116">
        <v>2</v>
      </c>
      <c r="FI116">
        <v>1</v>
      </c>
      <c r="FJ116">
        <v>2</v>
      </c>
      <c r="FK116">
        <v>5</v>
      </c>
      <c r="FL116">
        <v>5</v>
      </c>
      <c r="FM116">
        <v>1</v>
      </c>
      <c r="FN116">
        <v>2</v>
      </c>
      <c r="FO116">
        <v>4</v>
      </c>
      <c r="FP116">
        <v>2</v>
      </c>
      <c r="FQ116">
        <v>2</v>
      </c>
      <c r="FR116">
        <v>3</v>
      </c>
      <c r="FS116">
        <v>4</v>
      </c>
      <c r="FT116">
        <v>3</v>
      </c>
      <c r="FU116">
        <v>3</v>
      </c>
      <c r="FV116">
        <v>5</v>
      </c>
      <c r="FW116">
        <v>1</v>
      </c>
      <c r="FX116">
        <v>5</v>
      </c>
      <c r="FY116">
        <v>5</v>
      </c>
      <c r="FZ116">
        <v>5</v>
      </c>
      <c r="GA116">
        <v>4</v>
      </c>
      <c r="GB116">
        <v>5</v>
      </c>
      <c r="GC116">
        <v>1</v>
      </c>
      <c r="GD116">
        <v>2</v>
      </c>
      <c r="GE116">
        <v>4</v>
      </c>
      <c r="GF116">
        <v>1</v>
      </c>
      <c r="GG116">
        <v>18</v>
      </c>
      <c r="GH116" t="s">
        <v>197</v>
      </c>
      <c r="GI116">
        <v>0</v>
      </c>
      <c r="GJ116" s="2">
        <v>0.20486111111111113</v>
      </c>
      <c r="GK116">
        <v>87</v>
      </c>
      <c r="GL116">
        <v>93</v>
      </c>
      <c r="GM116">
        <f>VLOOKUP(A116,Saliva_Sample_Encoding!A:AD, 17)</f>
        <v>138.16477262247173</v>
      </c>
      <c r="GN116">
        <f>VLOOKUP(A116,Saliva_Sample_Encoding!A:AD, 18)</f>
        <v>1.05</v>
      </c>
      <c r="GO116">
        <f>VLOOKUP(A116,Saliva_Sample_Encoding!A:AD, 19)</f>
        <v>121.11846950671226</v>
      </c>
      <c r="GP116">
        <f>VLOOKUP(A116,Saliva_Sample_Encoding!A:AD, 20)</f>
        <v>1.01</v>
      </c>
      <c r="GQ116">
        <f>VLOOKUP(A116,Saliva_Sample_Encoding!A:AD, 21)</f>
        <v>437.37225099646082</v>
      </c>
      <c r="GR116">
        <f>VLOOKUP(A116,Saliva_Sample_Encoding!A:AD, 22)</f>
        <v>0.68</v>
      </c>
      <c r="GS116">
        <f>VLOOKUP(A116,Saliva_Sample_Encoding!A:AD, 23)</f>
        <v>321.18823765483688</v>
      </c>
      <c r="GT116">
        <f>VLOOKUP(A116,Saliva_Sample_Encoding!A:AD, 24)</f>
        <v>1.03</v>
      </c>
      <c r="GU116">
        <f>VLOOKUP(A116,Saliva_Sample_Encoding!A:AD, 25)</f>
        <v>185.26639965285983</v>
      </c>
      <c r="GV116">
        <f>VLOOKUP(A116,Saliva_Sample_Encoding!A:AD, 26)</f>
        <v>0.95</v>
      </c>
      <c r="GW116">
        <f>VLOOKUP(A116,Saliva_Sample_Encoding!A:AD, 27)</f>
        <v>132.78172953328453</v>
      </c>
      <c r="GX116">
        <f>VLOOKUP(A116,Saliva_Sample_Encoding!A:AD, 28)</f>
        <v>0.67</v>
      </c>
      <c r="GY116">
        <f>VLOOKUP(A116,Saliva_Sample_Encoding!A:AD, 29)</f>
        <v>126.05292567180052</v>
      </c>
      <c r="GZ116">
        <f>VLOOKUP(A116,Saliva_Sample_Encoding!A:AD, 30)</f>
        <v>0.65</v>
      </c>
    </row>
    <row r="117" spans="1:208" x14ac:dyDescent="0.2">
      <c r="A117">
        <v>229</v>
      </c>
      <c r="B117" s="1">
        <v>44142</v>
      </c>
      <c r="C117" t="s">
        <v>193</v>
      </c>
      <c r="D117" t="s">
        <v>199</v>
      </c>
      <c r="E117" t="s">
        <v>201</v>
      </c>
      <c r="F117" t="s">
        <v>207</v>
      </c>
      <c r="G117">
        <v>3</v>
      </c>
      <c r="H117">
        <v>1</v>
      </c>
      <c r="I117">
        <v>2</v>
      </c>
      <c r="J117">
        <v>1</v>
      </c>
      <c r="K117">
        <v>2</v>
      </c>
      <c r="L117">
        <v>1</v>
      </c>
      <c r="M117">
        <v>1</v>
      </c>
      <c r="N117">
        <v>1</v>
      </c>
      <c r="O117">
        <v>1</v>
      </c>
      <c r="P117">
        <v>3</v>
      </c>
      <c r="Q117">
        <v>1</v>
      </c>
      <c r="R117">
        <v>3</v>
      </c>
      <c r="S117">
        <v>1</v>
      </c>
      <c r="T117">
        <v>1</v>
      </c>
      <c r="U117">
        <v>1</v>
      </c>
      <c r="V117">
        <v>4</v>
      </c>
      <c r="W117">
        <v>4</v>
      </c>
      <c r="X117">
        <v>1</v>
      </c>
      <c r="Y117">
        <v>2</v>
      </c>
      <c r="Z117">
        <v>1</v>
      </c>
      <c r="AA117">
        <v>3</v>
      </c>
      <c r="AB117">
        <v>3</v>
      </c>
      <c r="AC117">
        <v>4</v>
      </c>
      <c r="AD117">
        <v>54</v>
      </c>
      <c r="AE117">
        <v>4</v>
      </c>
      <c r="AF117">
        <v>1</v>
      </c>
      <c r="AG117">
        <v>3</v>
      </c>
      <c r="AH117">
        <v>2</v>
      </c>
      <c r="AI117">
        <v>3</v>
      </c>
      <c r="AJ117">
        <v>1</v>
      </c>
      <c r="AK117">
        <v>2</v>
      </c>
      <c r="AL117">
        <v>1</v>
      </c>
      <c r="AM117">
        <v>4</v>
      </c>
      <c r="AN117">
        <v>4</v>
      </c>
      <c r="AO117">
        <v>1</v>
      </c>
      <c r="AP117">
        <v>5</v>
      </c>
      <c r="AQ117">
        <v>2</v>
      </c>
      <c r="AR117">
        <v>2</v>
      </c>
      <c r="AS117">
        <v>1</v>
      </c>
      <c r="AT117">
        <v>4</v>
      </c>
      <c r="AU117">
        <v>5</v>
      </c>
      <c r="AV117">
        <v>1</v>
      </c>
      <c r="AW117">
        <v>4</v>
      </c>
      <c r="AX117">
        <v>1</v>
      </c>
      <c r="AY117">
        <v>7</v>
      </c>
      <c r="AZ117">
        <v>13</v>
      </c>
      <c r="BA117">
        <v>10</v>
      </c>
      <c r="BB117">
        <v>58</v>
      </c>
      <c r="BC117">
        <v>3</v>
      </c>
      <c r="BD117">
        <v>1</v>
      </c>
      <c r="BE117">
        <v>3</v>
      </c>
      <c r="BF117">
        <v>1</v>
      </c>
      <c r="BG117">
        <v>3</v>
      </c>
      <c r="BH117">
        <v>1</v>
      </c>
      <c r="BI117">
        <v>2</v>
      </c>
      <c r="BJ117">
        <v>1</v>
      </c>
      <c r="BK117">
        <v>4</v>
      </c>
      <c r="BL117">
        <v>4</v>
      </c>
      <c r="BM117">
        <v>2</v>
      </c>
      <c r="BN117">
        <v>4</v>
      </c>
      <c r="BO117">
        <v>2</v>
      </c>
      <c r="BP117">
        <v>1</v>
      </c>
      <c r="BQ117">
        <v>1</v>
      </c>
      <c r="BR117">
        <v>3</v>
      </c>
      <c r="BS117">
        <v>4</v>
      </c>
      <c r="BT117">
        <v>1</v>
      </c>
      <c r="BU117">
        <v>4</v>
      </c>
      <c r="BV117">
        <v>1</v>
      </c>
      <c r="CA117">
        <v>2</v>
      </c>
      <c r="CB117">
        <v>1</v>
      </c>
      <c r="CC117">
        <v>2</v>
      </c>
      <c r="CD117">
        <v>1</v>
      </c>
      <c r="CE117">
        <v>3</v>
      </c>
      <c r="CF117">
        <v>1</v>
      </c>
      <c r="CG117">
        <v>1</v>
      </c>
      <c r="CH117">
        <v>1</v>
      </c>
      <c r="CI117">
        <v>2</v>
      </c>
      <c r="CJ117">
        <v>1</v>
      </c>
      <c r="CK117">
        <v>1</v>
      </c>
      <c r="CL117">
        <v>3</v>
      </c>
      <c r="CM117">
        <v>1</v>
      </c>
      <c r="CN117">
        <v>1</v>
      </c>
      <c r="CO117">
        <v>1</v>
      </c>
      <c r="CP117">
        <v>2</v>
      </c>
      <c r="CQ117">
        <v>3</v>
      </c>
      <c r="CR117">
        <v>1</v>
      </c>
      <c r="CS117">
        <v>3</v>
      </c>
      <c r="CT117">
        <v>1</v>
      </c>
      <c r="CU117">
        <v>5</v>
      </c>
      <c r="CV117">
        <v>5</v>
      </c>
      <c r="CW117">
        <v>5</v>
      </c>
      <c r="CX117">
        <v>55</v>
      </c>
      <c r="CY117">
        <v>3</v>
      </c>
      <c r="CZ117">
        <v>1</v>
      </c>
      <c r="DA117">
        <v>3</v>
      </c>
      <c r="DB117">
        <v>1</v>
      </c>
      <c r="DC117">
        <v>3</v>
      </c>
      <c r="DD117">
        <v>1</v>
      </c>
      <c r="DE117">
        <v>1</v>
      </c>
      <c r="DF117">
        <v>1</v>
      </c>
      <c r="DG117">
        <v>2</v>
      </c>
      <c r="DH117">
        <v>3</v>
      </c>
      <c r="DI117">
        <v>1</v>
      </c>
      <c r="DJ117">
        <v>2</v>
      </c>
      <c r="DK117">
        <v>1</v>
      </c>
      <c r="DL117">
        <v>1</v>
      </c>
      <c r="DM117">
        <v>1</v>
      </c>
      <c r="DN117">
        <v>2</v>
      </c>
      <c r="DO117">
        <v>2</v>
      </c>
      <c r="DP117">
        <v>1</v>
      </c>
      <c r="DQ117">
        <v>1</v>
      </c>
      <c r="DR117">
        <v>1</v>
      </c>
      <c r="DS117">
        <v>5</v>
      </c>
      <c r="DT117">
        <v>5</v>
      </c>
      <c r="DU117">
        <v>5</v>
      </c>
      <c r="DV117">
        <v>94</v>
      </c>
      <c r="DW117">
        <v>1</v>
      </c>
      <c r="DX117">
        <v>1</v>
      </c>
      <c r="DY117">
        <v>3</v>
      </c>
      <c r="DZ117">
        <v>1</v>
      </c>
      <c r="EA117">
        <v>3</v>
      </c>
      <c r="EB117">
        <v>1</v>
      </c>
      <c r="EC117">
        <v>1</v>
      </c>
      <c r="ED117">
        <v>1</v>
      </c>
      <c r="EE117">
        <v>1</v>
      </c>
      <c r="EF117">
        <v>1</v>
      </c>
      <c r="EG117">
        <v>1</v>
      </c>
      <c r="EH117">
        <v>2</v>
      </c>
      <c r="EI117">
        <v>1</v>
      </c>
      <c r="EJ117">
        <v>2</v>
      </c>
      <c r="EK117">
        <v>1</v>
      </c>
      <c r="EL117">
        <v>4</v>
      </c>
      <c r="EM117">
        <v>3</v>
      </c>
      <c r="EN117">
        <v>1</v>
      </c>
      <c r="EO117">
        <v>2</v>
      </c>
      <c r="EP117">
        <v>1</v>
      </c>
      <c r="EQ117">
        <v>1</v>
      </c>
      <c r="ER117">
        <v>1</v>
      </c>
      <c r="ES117">
        <v>1</v>
      </c>
      <c r="ET117">
        <v>72</v>
      </c>
      <c r="EU117">
        <v>3</v>
      </c>
      <c r="EV117">
        <v>1</v>
      </c>
      <c r="EW117">
        <v>2</v>
      </c>
      <c r="EX117">
        <v>3</v>
      </c>
      <c r="EY117">
        <v>4</v>
      </c>
      <c r="EZ117">
        <v>5</v>
      </c>
      <c r="FA117">
        <v>4</v>
      </c>
      <c r="FB117">
        <v>5</v>
      </c>
      <c r="FC117">
        <v>4</v>
      </c>
      <c r="FD117">
        <v>3</v>
      </c>
      <c r="FE117">
        <v>4</v>
      </c>
      <c r="FF117">
        <v>3</v>
      </c>
      <c r="FG117">
        <v>3</v>
      </c>
      <c r="FH117">
        <v>2</v>
      </c>
      <c r="FI117">
        <v>1</v>
      </c>
      <c r="FJ117">
        <v>1</v>
      </c>
      <c r="FK117">
        <v>5</v>
      </c>
      <c r="FL117">
        <v>5</v>
      </c>
      <c r="FM117">
        <v>3</v>
      </c>
      <c r="FN117">
        <v>2</v>
      </c>
      <c r="FO117">
        <v>4</v>
      </c>
      <c r="FP117">
        <v>2</v>
      </c>
      <c r="FQ117">
        <v>2</v>
      </c>
      <c r="FR117">
        <v>3</v>
      </c>
      <c r="FS117">
        <v>5</v>
      </c>
      <c r="FT117">
        <v>3</v>
      </c>
      <c r="FU117">
        <v>3</v>
      </c>
      <c r="FV117">
        <v>5</v>
      </c>
      <c r="FW117">
        <v>5</v>
      </c>
      <c r="FX117">
        <v>5</v>
      </c>
      <c r="FY117">
        <v>2</v>
      </c>
      <c r="FZ117">
        <v>4</v>
      </c>
      <c r="GA117">
        <v>2</v>
      </c>
      <c r="GB117">
        <v>5</v>
      </c>
      <c r="GC117">
        <v>5</v>
      </c>
      <c r="GD117">
        <v>3</v>
      </c>
      <c r="GE117">
        <v>2</v>
      </c>
      <c r="GF117">
        <v>1</v>
      </c>
      <c r="GG117">
        <v>20</v>
      </c>
      <c r="GH117" t="s">
        <v>197</v>
      </c>
      <c r="GI117">
        <v>0</v>
      </c>
      <c r="GJ117" s="2">
        <v>0.375</v>
      </c>
      <c r="GK117">
        <v>76</v>
      </c>
      <c r="GL117">
        <v>86</v>
      </c>
      <c r="GM117">
        <f>VLOOKUP(A117,Saliva_Sample_Encoding!A:AD, 17)</f>
        <v>17.145010385075096</v>
      </c>
      <c r="GN117">
        <f>VLOOKUP(A117,Saliva_Sample_Encoding!A:AD, 18)</f>
        <v>4.5199999999999996</v>
      </c>
      <c r="GO117">
        <f>VLOOKUP(A117,Saliva_Sample_Encoding!A:AD, 19)</f>
        <v>15.0918840869407</v>
      </c>
      <c r="GP117">
        <f>VLOOKUP(A117,Saliva_Sample_Encoding!A:AD, 20)</f>
        <v>3.58</v>
      </c>
      <c r="GQ117">
        <f>VLOOKUP(A117,Saliva_Sample_Encoding!A:AD, 21)</f>
        <v>80.745646337808154</v>
      </c>
      <c r="GR117">
        <f>VLOOKUP(A117,Saliva_Sample_Encoding!A:AD, 22)</f>
        <v>3.22</v>
      </c>
      <c r="GS117">
        <f>VLOOKUP(A117,Saliva_Sample_Encoding!A:AD, 23)</f>
        <v>69.530973235334812</v>
      </c>
      <c r="GT117">
        <f>VLOOKUP(A117,Saliva_Sample_Encoding!A:AD, 24)</f>
        <v>4.46</v>
      </c>
      <c r="GU117">
        <f>VLOOKUP(A117,Saliva_Sample_Encoding!A:AD, 25)</f>
        <v>56.970539360564644</v>
      </c>
      <c r="GV117">
        <f>VLOOKUP(A117,Saliva_Sample_Encoding!A:AD, 26)</f>
        <v>5.14</v>
      </c>
      <c r="GW117">
        <f>VLOOKUP(A117,Saliva_Sample_Encoding!A:AD, 27)</f>
        <v>52.484670119575298</v>
      </c>
      <c r="GX117">
        <f>VLOOKUP(A117,Saliva_Sample_Encoding!A:AD, 28)</f>
        <v>2.42</v>
      </c>
      <c r="GY117">
        <f>VLOOKUP(A117,Saliva_Sample_Encoding!A:AD, 29)</f>
        <v>43.064344713497697</v>
      </c>
      <c r="GZ117">
        <f>VLOOKUP(A117,Saliva_Sample_Encoding!A:AD, 30)</f>
        <v>1.86</v>
      </c>
    </row>
    <row r="118" spans="1:208" x14ac:dyDescent="0.2">
      <c r="A118">
        <v>230</v>
      </c>
      <c r="B118" s="1">
        <v>44142</v>
      </c>
      <c r="C118" t="s">
        <v>193</v>
      </c>
      <c r="D118" t="s">
        <v>199</v>
      </c>
      <c r="E118" t="s">
        <v>204</v>
      </c>
      <c r="F118" t="s">
        <v>207</v>
      </c>
      <c r="G118">
        <v>4</v>
      </c>
      <c r="H118">
        <v>3</v>
      </c>
      <c r="I118">
        <v>3</v>
      </c>
      <c r="J118">
        <v>1</v>
      </c>
      <c r="K118">
        <v>1</v>
      </c>
      <c r="L118">
        <v>1</v>
      </c>
      <c r="M118">
        <v>2</v>
      </c>
      <c r="N118">
        <v>1</v>
      </c>
      <c r="O118">
        <v>4</v>
      </c>
      <c r="P118">
        <v>3</v>
      </c>
      <c r="Q118">
        <v>2</v>
      </c>
      <c r="R118">
        <v>4</v>
      </c>
      <c r="S118">
        <v>2</v>
      </c>
      <c r="T118">
        <v>1</v>
      </c>
      <c r="U118">
        <v>3</v>
      </c>
      <c r="V118">
        <v>4</v>
      </c>
      <c r="W118">
        <v>5</v>
      </c>
      <c r="X118">
        <v>2</v>
      </c>
      <c r="Y118">
        <v>4</v>
      </c>
      <c r="Z118">
        <v>2</v>
      </c>
      <c r="AA118">
        <v>43</v>
      </c>
      <c r="AB118">
        <v>30</v>
      </c>
      <c r="AC118">
        <v>17</v>
      </c>
      <c r="AD118">
        <v>40</v>
      </c>
      <c r="AE118">
        <v>4</v>
      </c>
      <c r="AF118">
        <v>4</v>
      </c>
      <c r="AG118">
        <v>2</v>
      </c>
      <c r="AH118">
        <v>2</v>
      </c>
      <c r="AI118">
        <v>2</v>
      </c>
      <c r="AJ118">
        <v>1</v>
      </c>
      <c r="AK118">
        <v>3</v>
      </c>
      <c r="AL118">
        <v>2</v>
      </c>
      <c r="AM118">
        <v>2</v>
      </c>
      <c r="AN118">
        <v>3</v>
      </c>
      <c r="AO118">
        <v>3</v>
      </c>
      <c r="AP118">
        <v>5</v>
      </c>
      <c r="AQ118">
        <v>2</v>
      </c>
      <c r="AR118">
        <v>3</v>
      </c>
      <c r="AS118">
        <v>4</v>
      </c>
      <c r="AT118">
        <v>3</v>
      </c>
      <c r="AU118">
        <v>4</v>
      </c>
      <c r="AV118">
        <v>2</v>
      </c>
      <c r="AW118">
        <v>4</v>
      </c>
      <c r="AX118">
        <v>3</v>
      </c>
      <c r="AY118">
        <v>82</v>
      </c>
      <c r="AZ118">
        <v>73</v>
      </c>
      <c r="BA118">
        <v>44</v>
      </c>
      <c r="BB118">
        <v>50</v>
      </c>
      <c r="BC118">
        <v>2</v>
      </c>
      <c r="BD118">
        <v>3</v>
      </c>
      <c r="BE118">
        <v>1</v>
      </c>
      <c r="BF118">
        <v>4</v>
      </c>
      <c r="BG118">
        <v>1</v>
      </c>
      <c r="BH118">
        <v>2</v>
      </c>
      <c r="BI118">
        <v>3</v>
      </c>
      <c r="BJ118">
        <v>2</v>
      </c>
      <c r="BK118">
        <v>1</v>
      </c>
      <c r="BL118">
        <v>1</v>
      </c>
      <c r="BM118">
        <v>3</v>
      </c>
      <c r="BN118">
        <v>4</v>
      </c>
      <c r="BO118">
        <v>3</v>
      </c>
      <c r="BP118">
        <v>2</v>
      </c>
      <c r="BQ118">
        <v>4</v>
      </c>
      <c r="BR118">
        <v>2</v>
      </c>
      <c r="BS118">
        <v>4</v>
      </c>
      <c r="BT118">
        <v>3</v>
      </c>
      <c r="BU118">
        <v>3</v>
      </c>
      <c r="BV118">
        <v>3</v>
      </c>
      <c r="BW118">
        <v>83</v>
      </c>
      <c r="BX118">
        <v>77</v>
      </c>
      <c r="BY118">
        <v>67</v>
      </c>
      <c r="BZ118">
        <v>14</v>
      </c>
      <c r="CA118">
        <v>2</v>
      </c>
      <c r="CB118">
        <v>2</v>
      </c>
      <c r="CC118">
        <v>1</v>
      </c>
      <c r="CD118">
        <v>2</v>
      </c>
      <c r="CE118">
        <v>2</v>
      </c>
      <c r="CF118">
        <v>1</v>
      </c>
      <c r="CG118">
        <v>1</v>
      </c>
      <c r="CH118">
        <v>1</v>
      </c>
      <c r="CI118">
        <v>2</v>
      </c>
      <c r="CJ118">
        <v>2</v>
      </c>
      <c r="CK118">
        <v>3</v>
      </c>
      <c r="CL118">
        <v>4</v>
      </c>
      <c r="CM118">
        <v>2</v>
      </c>
      <c r="CN118">
        <v>2</v>
      </c>
      <c r="CO118">
        <v>2</v>
      </c>
      <c r="CP118">
        <v>4</v>
      </c>
      <c r="CQ118">
        <v>5</v>
      </c>
      <c r="CR118">
        <v>2</v>
      </c>
      <c r="CS118">
        <v>4</v>
      </c>
      <c r="CT118">
        <v>2</v>
      </c>
      <c r="CU118">
        <v>21</v>
      </c>
      <c r="CV118">
        <v>12</v>
      </c>
      <c r="CW118">
        <v>18</v>
      </c>
      <c r="CX118">
        <v>32</v>
      </c>
      <c r="CY118">
        <v>4</v>
      </c>
      <c r="CZ118">
        <v>2</v>
      </c>
      <c r="DA118">
        <v>3</v>
      </c>
      <c r="DB118">
        <v>1</v>
      </c>
      <c r="DC118">
        <v>4</v>
      </c>
      <c r="DD118">
        <v>1</v>
      </c>
      <c r="DE118">
        <v>1</v>
      </c>
      <c r="DF118">
        <v>1</v>
      </c>
      <c r="DG118">
        <v>3</v>
      </c>
      <c r="DH118">
        <v>4</v>
      </c>
      <c r="DI118">
        <v>2</v>
      </c>
      <c r="DJ118">
        <v>3</v>
      </c>
      <c r="DK118">
        <v>1</v>
      </c>
      <c r="DL118">
        <v>3</v>
      </c>
      <c r="DM118">
        <v>1</v>
      </c>
      <c r="DN118">
        <v>4</v>
      </c>
      <c r="DO118">
        <v>5</v>
      </c>
      <c r="DP118">
        <v>1</v>
      </c>
      <c r="DQ118">
        <v>3</v>
      </c>
      <c r="DR118">
        <v>1</v>
      </c>
      <c r="DS118">
        <v>2</v>
      </c>
      <c r="DT118">
        <v>1</v>
      </c>
      <c r="DU118">
        <v>1</v>
      </c>
      <c r="DV118">
        <v>82</v>
      </c>
      <c r="DW118">
        <v>1</v>
      </c>
      <c r="DX118">
        <v>1</v>
      </c>
      <c r="DY118">
        <v>1</v>
      </c>
      <c r="DZ118">
        <v>1</v>
      </c>
      <c r="EA118">
        <v>2</v>
      </c>
      <c r="EB118">
        <v>1</v>
      </c>
      <c r="EC118">
        <v>1</v>
      </c>
      <c r="ED118">
        <v>1</v>
      </c>
      <c r="EE118">
        <v>2</v>
      </c>
      <c r="EF118">
        <v>2</v>
      </c>
      <c r="EG118">
        <v>2</v>
      </c>
      <c r="EH118">
        <v>3</v>
      </c>
      <c r="EI118">
        <v>1</v>
      </c>
      <c r="EJ118">
        <v>2</v>
      </c>
      <c r="EK118">
        <v>1</v>
      </c>
      <c r="EL118">
        <v>3</v>
      </c>
      <c r="EM118">
        <v>3</v>
      </c>
      <c r="EN118">
        <v>2</v>
      </c>
      <c r="EO118">
        <v>3</v>
      </c>
      <c r="EP118">
        <v>1</v>
      </c>
      <c r="EQ118">
        <v>1</v>
      </c>
      <c r="ER118">
        <v>1</v>
      </c>
      <c r="ES118">
        <v>2</v>
      </c>
      <c r="ET118">
        <v>66</v>
      </c>
      <c r="EU118">
        <v>3</v>
      </c>
      <c r="EV118">
        <v>1</v>
      </c>
      <c r="EW118">
        <v>2</v>
      </c>
      <c r="EX118">
        <v>3</v>
      </c>
      <c r="EY118">
        <v>4</v>
      </c>
      <c r="EZ118">
        <v>5</v>
      </c>
      <c r="FA118">
        <v>4</v>
      </c>
      <c r="FB118">
        <v>4</v>
      </c>
      <c r="FC118">
        <v>4</v>
      </c>
      <c r="FD118">
        <v>3</v>
      </c>
      <c r="FE118">
        <v>4</v>
      </c>
      <c r="FF118">
        <v>3</v>
      </c>
      <c r="FG118">
        <v>3</v>
      </c>
      <c r="FH118">
        <v>2</v>
      </c>
      <c r="FI118">
        <v>1</v>
      </c>
      <c r="FJ118">
        <v>2</v>
      </c>
      <c r="FK118">
        <v>5</v>
      </c>
      <c r="FL118">
        <v>1</v>
      </c>
      <c r="FM118">
        <v>1</v>
      </c>
      <c r="FN118">
        <v>2</v>
      </c>
      <c r="FO118">
        <v>4</v>
      </c>
      <c r="FP118">
        <v>2</v>
      </c>
      <c r="FQ118">
        <v>2</v>
      </c>
      <c r="FR118">
        <v>3</v>
      </c>
      <c r="FS118">
        <v>3</v>
      </c>
      <c r="FT118">
        <v>3</v>
      </c>
      <c r="FU118">
        <v>3</v>
      </c>
      <c r="FV118">
        <v>5</v>
      </c>
      <c r="FW118">
        <v>3</v>
      </c>
      <c r="FX118">
        <v>1</v>
      </c>
      <c r="FY118">
        <v>3</v>
      </c>
      <c r="FZ118">
        <v>2</v>
      </c>
      <c r="GA118">
        <v>4</v>
      </c>
      <c r="GB118">
        <v>5</v>
      </c>
      <c r="GC118">
        <v>1</v>
      </c>
      <c r="GD118">
        <v>2</v>
      </c>
      <c r="GE118">
        <v>4</v>
      </c>
      <c r="GF118">
        <v>1</v>
      </c>
      <c r="GG118">
        <v>19</v>
      </c>
      <c r="GH118" t="s">
        <v>197</v>
      </c>
      <c r="GI118">
        <v>0</v>
      </c>
      <c r="GJ118" s="2">
        <v>0.27777777777777779</v>
      </c>
      <c r="GK118">
        <v>80</v>
      </c>
      <c r="GL118">
        <v>111</v>
      </c>
      <c r="GM118">
        <f>VLOOKUP(A118,Saliva_Sample_Encoding!A:AD, 17)</f>
        <v>124.70716489950371</v>
      </c>
      <c r="GN118">
        <f>VLOOKUP(A118,Saliva_Sample_Encoding!A:AD, 18)</f>
        <v>1.25</v>
      </c>
      <c r="GO118">
        <f>VLOOKUP(A118,Saliva_Sample_Encoding!A:AD, 19)</f>
        <v>115.73542641752503</v>
      </c>
      <c r="GP118">
        <f>VLOOKUP(A118,Saliva_Sample_Encoding!A:AD, 20)</f>
        <v>1.53</v>
      </c>
      <c r="GQ118">
        <f>VLOOKUP(A118,Saliva_Sample_Encoding!A:AD, 21)</f>
        <v>157.00542343462695</v>
      </c>
      <c r="GR118">
        <f>VLOOKUP(A118,Saliva_Sample_Encoding!A:AD, 22)</f>
        <v>5.72</v>
      </c>
      <c r="GS118">
        <f>VLOOKUP(A118,Saliva_Sample_Encoding!A:AD, 23)</f>
        <v>141.75346801526319</v>
      </c>
      <c r="GT118">
        <f>VLOOKUP(A118,Saliva_Sample_Encoding!A:AD, 24)</f>
        <v>12.67</v>
      </c>
      <c r="GU118">
        <f>VLOOKUP(A118,Saliva_Sample_Encoding!A:AD, 25)</f>
        <v>137.71618569837281</v>
      </c>
      <c r="GV118">
        <f>VLOOKUP(A118,Saliva_Sample_Encoding!A:AD, 26)</f>
        <v>17.13</v>
      </c>
      <c r="GW118">
        <f>VLOOKUP(A118,Saliva_Sample_Encoding!A:AD, 27)</f>
        <v>105.86651408734846</v>
      </c>
      <c r="GX118">
        <f>VLOOKUP(A118,Saliva_Sample_Encoding!A:AD, 28)</f>
        <v>4.84</v>
      </c>
      <c r="GY118">
        <f>VLOOKUP(A118,Saliva_Sample_Encoding!A:AD, 29)</f>
        <v>123.36140412720692</v>
      </c>
      <c r="GZ118">
        <f>VLOOKUP(A118,Saliva_Sample_Encoding!A:AD, 30)</f>
        <v>3.96</v>
      </c>
    </row>
    <row r="119" spans="1:208" x14ac:dyDescent="0.2">
      <c r="A119">
        <v>231</v>
      </c>
      <c r="B119" s="1">
        <v>44149</v>
      </c>
      <c r="C119" t="s">
        <v>193</v>
      </c>
      <c r="D119" t="s">
        <v>194</v>
      </c>
      <c r="E119" t="s">
        <v>201</v>
      </c>
      <c r="F119" t="s">
        <v>200</v>
      </c>
      <c r="G119">
        <v>2</v>
      </c>
      <c r="H119">
        <v>2</v>
      </c>
      <c r="I119">
        <v>2</v>
      </c>
      <c r="J119">
        <v>1</v>
      </c>
      <c r="K119">
        <v>3</v>
      </c>
      <c r="L119">
        <v>1</v>
      </c>
      <c r="M119">
        <v>1</v>
      </c>
      <c r="N119">
        <v>1</v>
      </c>
      <c r="O119">
        <v>1</v>
      </c>
      <c r="P119">
        <v>2</v>
      </c>
      <c r="Q119">
        <v>1</v>
      </c>
      <c r="R119">
        <v>3</v>
      </c>
      <c r="S119">
        <v>1</v>
      </c>
      <c r="T119">
        <v>2</v>
      </c>
      <c r="U119">
        <v>2</v>
      </c>
      <c r="V119">
        <v>3</v>
      </c>
      <c r="W119">
        <v>4</v>
      </c>
      <c r="X119">
        <v>1</v>
      </c>
      <c r="Y119">
        <v>2</v>
      </c>
      <c r="Z119">
        <v>1</v>
      </c>
      <c r="AA119">
        <v>24</v>
      </c>
      <c r="AB119">
        <v>15</v>
      </c>
      <c r="AC119">
        <v>7</v>
      </c>
      <c r="AD119">
        <v>42</v>
      </c>
      <c r="AE119">
        <v>3</v>
      </c>
      <c r="AF119">
        <v>1</v>
      </c>
      <c r="AG119">
        <v>2</v>
      </c>
      <c r="AH119">
        <v>1</v>
      </c>
      <c r="AI119">
        <v>3</v>
      </c>
      <c r="AJ119">
        <v>1</v>
      </c>
      <c r="AK119">
        <v>1</v>
      </c>
      <c r="AL119">
        <v>1</v>
      </c>
      <c r="AM119">
        <v>2</v>
      </c>
      <c r="AN119">
        <v>4</v>
      </c>
      <c r="AO119">
        <v>1</v>
      </c>
      <c r="AP119">
        <v>4</v>
      </c>
      <c r="AQ119">
        <v>1</v>
      </c>
      <c r="AR119">
        <v>3</v>
      </c>
      <c r="AS119">
        <v>2</v>
      </c>
      <c r="AT119">
        <v>3</v>
      </c>
      <c r="AU119">
        <v>3</v>
      </c>
      <c r="AV119">
        <v>2</v>
      </c>
      <c r="AW119">
        <v>4</v>
      </c>
      <c r="AX119">
        <v>2</v>
      </c>
      <c r="AY119">
        <v>60</v>
      </c>
      <c r="AZ119">
        <v>34</v>
      </c>
      <c r="BA119">
        <v>5</v>
      </c>
      <c r="BB119">
        <v>46</v>
      </c>
      <c r="BC119">
        <v>3</v>
      </c>
      <c r="BD119">
        <v>1</v>
      </c>
      <c r="BE119">
        <v>2</v>
      </c>
      <c r="BF119">
        <v>1</v>
      </c>
      <c r="BG119">
        <v>3</v>
      </c>
      <c r="BH119">
        <v>1</v>
      </c>
      <c r="BI119">
        <v>1</v>
      </c>
      <c r="BJ119">
        <v>1</v>
      </c>
      <c r="BK119">
        <v>3</v>
      </c>
      <c r="BL119">
        <v>3</v>
      </c>
      <c r="BM119">
        <v>1</v>
      </c>
      <c r="BN119">
        <v>4</v>
      </c>
      <c r="BO119">
        <v>1</v>
      </c>
      <c r="BP119">
        <v>4</v>
      </c>
      <c r="BQ119">
        <v>1</v>
      </c>
      <c r="BR119">
        <v>3</v>
      </c>
      <c r="BS119">
        <v>4</v>
      </c>
      <c r="BT119">
        <v>1</v>
      </c>
      <c r="BU119">
        <v>4</v>
      </c>
      <c r="BV119">
        <v>1</v>
      </c>
      <c r="BW119">
        <v>6</v>
      </c>
      <c r="BX119">
        <v>9</v>
      </c>
      <c r="BY119">
        <v>3</v>
      </c>
      <c r="BZ119">
        <v>50</v>
      </c>
      <c r="CA119">
        <v>3</v>
      </c>
      <c r="CB119">
        <v>1</v>
      </c>
      <c r="CC119">
        <v>1</v>
      </c>
      <c r="CD119">
        <v>1</v>
      </c>
      <c r="CE119">
        <v>2</v>
      </c>
      <c r="CF119">
        <v>1</v>
      </c>
      <c r="CG119">
        <v>1</v>
      </c>
      <c r="CH119">
        <v>1</v>
      </c>
      <c r="CI119">
        <v>2</v>
      </c>
      <c r="CJ119">
        <v>3</v>
      </c>
      <c r="CK119">
        <v>1</v>
      </c>
      <c r="CL119">
        <v>3</v>
      </c>
      <c r="CM119">
        <v>1</v>
      </c>
      <c r="CN119">
        <v>3</v>
      </c>
      <c r="CO119">
        <v>1</v>
      </c>
      <c r="CP119">
        <v>2</v>
      </c>
      <c r="CQ119">
        <v>3</v>
      </c>
      <c r="CR119">
        <v>1</v>
      </c>
      <c r="CS119">
        <v>2</v>
      </c>
      <c r="CT119">
        <v>1</v>
      </c>
      <c r="CU119">
        <v>7</v>
      </c>
      <c r="CV119">
        <v>8</v>
      </c>
      <c r="CW119">
        <v>4</v>
      </c>
      <c r="CX119">
        <v>42</v>
      </c>
      <c r="CY119">
        <v>2</v>
      </c>
      <c r="CZ119">
        <v>1</v>
      </c>
      <c r="DA119">
        <v>1</v>
      </c>
      <c r="DB119">
        <v>1</v>
      </c>
      <c r="DC119">
        <v>2</v>
      </c>
      <c r="DD119">
        <v>1</v>
      </c>
      <c r="DE119">
        <v>1</v>
      </c>
      <c r="DF119">
        <v>1</v>
      </c>
      <c r="DG119">
        <v>1</v>
      </c>
      <c r="DH119">
        <v>2</v>
      </c>
      <c r="DI119">
        <v>1</v>
      </c>
      <c r="DJ119">
        <v>3</v>
      </c>
      <c r="DK119">
        <v>1</v>
      </c>
      <c r="DL119">
        <v>2</v>
      </c>
      <c r="DM119">
        <v>1</v>
      </c>
      <c r="DN119">
        <v>2</v>
      </c>
      <c r="DO119">
        <v>2</v>
      </c>
      <c r="DP119">
        <v>1</v>
      </c>
      <c r="DQ119">
        <v>2</v>
      </c>
      <c r="DR119">
        <v>1</v>
      </c>
      <c r="DS119">
        <v>9</v>
      </c>
      <c r="DT119">
        <v>4</v>
      </c>
      <c r="DU119">
        <v>3</v>
      </c>
      <c r="DV119">
        <v>46</v>
      </c>
      <c r="DW119">
        <v>1</v>
      </c>
      <c r="DX119">
        <v>1</v>
      </c>
      <c r="DY119">
        <v>1</v>
      </c>
      <c r="DZ119">
        <v>1</v>
      </c>
      <c r="EA119">
        <v>2</v>
      </c>
      <c r="EB119">
        <v>1</v>
      </c>
      <c r="EC119">
        <v>1</v>
      </c>
      <c r="ED119">
        <v>1</v>
      </c>
      <c r="EE119">
        <v>1</v>
      </c>
      <c r="EF119">
        <v>2</v>
      </c>
      <c r="EG119">
        <v>1</v>
      </c>
      <c r="EH119">
        <v>2</v>
      </c>
      <c r="EI119">
        <v>1</v>
      </c>
      <c r="EJ119">
        <v>1</v>
      </c>
      <c r="EK119">
        <v>1</v>
      </c>
      <c r="EL119">
        <v>2</v>
      </c>
      <c r="EM119">
        <v>2</v>
      </c>
      <c r="EN119">
        <v>1</v>
      </c>
      <c r="EO119">
        <v>2</v>
      </c>
      <c r="EP119">
        <v>1</v>
      </c>
      <c r="EQ119">
        <v>3</v>
      </c>
      <c r="ER119">
        <v>3</v>
      </c>
      <c r="ES119">
        <v>5</v>
      </c>
      <c r="ET119">
        <v>44</v>
      </c>
      <c r="EU119">
        <v>3</v>
      </c>
      <c r="EV119">
        <v>1</v>
      </c>
      <c r="EW119">
        <v>2</v>
      </c>
      <c r="EX119">
        <v>3</v>
      </c>
      <c r="EY119">
        <v>4</v>
      </c>
      <c r="EZ119">
        <v>5</v>
      </c>
      <c r="FA119">
        <v>4</v>
      </c>
      <c r="FB119">
        <v>5</v>
      </c>
      <c r="FC119">
        <v>4</v>
      </c>
      <c r="FD119">
        <v>3</v>
      </c>
      <c r="FE119">
        <v>4</v>
      </c>
      <c r="FF119">
        <v>3</v>
      </c>
      <c r="FG119">
        <v>1</v>
      </c>
      <c r="FH119">
        <v>2</v>
      </c>
      <c r="FI119">
        <v>1</v>
      </c>
      <c r="FJ119">
        <v>1</v>
      </c>
      <c r="FK119">
        <v>5</v>
      </c>
      <c r="FL119">
        <v>5</v>
      </c>
      <c r="FM119">
        <v>1</v>
      </c>
      <c r="FN119">
        <v>2</v>
      </c>
      <c r="FO119">
        <v>2</v>
      </c>
      <c r="FP119">
        <v>2</v>
      </c>
      <c r="FQ119">
        <v>2</v>
      </c>
      <c r="FR119">
        <v>1</v>
      </c>
      <c r="FS119">
        <v>4</v>
      </c>
      <c r="FT119">
        <v>3</v>
      </c>
      <c r="FU119">
        <v>3</v>
      </c>
      <c r="FV119">
        <v>5</v>
      </c>
      <c r="FW119">
        <v>5</v>
      </c>
      <c r="FX119">
        <v>4</v>
      </c>
      <c r="FY119">
        <v>3</v>
      </c>
      <c r="FZ119">
        <v>1</v>
      </c>
      <c r="GA119">
        <v>4</v>
      </c>
      <c r="GB119">
        <v>5</v>
      </c>
      <c r="GC119">
        <v>1</v>
      </c>
      <c r="GD119">
        <v>3</v>
      </c>
      <c r="GE119">
        <v>2</v>
      </c>
      <c r="GF119">
        <v>1</v>
      </c>
      <c r="GG119">
        <v>20</v>
      </c>
      <c r="GH119" t="s">
        <v>197</v>
      </c>
      <c r="GI119">
        <v>0</v>
      </c>
      <c r="GJ119" s="2">
        <v>0.29166666666666669</v>
      </c>
      <c r="GK119">
        <v>74</v>
      </c>
      <c r="GL119">
        <v>79</v>
      </c>
      <c r="GM119">
        <f>VLOOKUP(A119,Saliva_Sample_Encoding!A:AD, 17)</f>
        <v>4.1091470479671752</v>
      </c>
      <c r="GN119">
        <f>VLOOKUP(A119,Saliva_Sample_Encoding!A:AD, 18)</f>
        <v>1.39</v>
      </c>
      <c r="GO119">
        <f>VLOOKUP(A119,Saliva_Sample_Encoding!A:AD, 19)</f>
        <v>4.8220341708023708</v>
      </c>
      <c r="GP119">
        <f>VLOOKUP(A119,Saliva_Sample_Encoding!A:AD, 20)</f>
        <v>1.18</v>
      </c>
      <c r="GQ119">
        <f>VLOOKUP(A119,Saliva_Sample_Encoding!A:AD, 21)</f>
        <v>11.414297355464376</v>
      </c>
      <c r="GR119">
        <f>VLOOKUP(A119,Saliva_Sample_Encoding!A:AD, 22)</f>
        <v>1.53</v>
      </c>
      <c r="GS119">
        <f>VLOOKUP(A119,Saliva_Sample_Encoding!A:AD, 23)</f>
        <v>7.3051503074972004</v>
      </c>
      <c r="GT119">
        <f>VLOOKUP(A119,Saliva_Sample_Encoding!A:AD, 24)</f>
        <v>3.01</v>
      </c>
      <c r="GU119">
        <f>VLOOKUP(A119,Saliva_Sample_Encoding!A:AD, 25)</f>
        <v>5.3578157453359676</v>
      </c>
      <c r="GV119">
        <f>VLOOKUP(A119,Saliva_Sample_Encoding!A:AD, 26)</f>
        <v>2.2000000000000002</v>
      </c>
      <c r="GW119">
        <f>VLOOKUP(A119,Saliva_Sample_Encoding!A:AD, 27)</f>
        <v>3.1960032595300252</v>
      </c>
      <c r="GX119">
        <f>VLOOKUP(A119,Saliva_Sample_Encoding!A:AD, 28)</f>
        <v>1.06</v>
      </c>
      <c r="GY119">
        <f>VLOOKUP(A119,Saliva_Sample_Encoding!A:AD, 29)</f>
        <v>4.286252596268775</v>
      </c>
      <c r="GZ119">
        <f>VLOOKUP(A119,Saliva_Sample_Encoding!A:AD, 30)</f>
        <v>0.92</v>
      </c>
    </row>
    <row r="120" spans="1:208" x14ac:dyDescent="0.2">
      <c r="A120">
        <v>232</v>
      </c>
      <c r="B120" s="1">
        <v>44141</v>
      </c>
      <c r="C120" t="s">
        <v>198</v>
      </c>
      <c r="D120" t="s">
        <v>199</v>
      </c>
      <c r="E120" t="s">
        <v>201</v>
      </c>
      <c r="F120" t="s">
        <v>207</v>
      </c>
      <c r="G120">
        <v>3</v>
      </c>
      <c r="H120">
        <v>3</v>
      </c>
      <c r="I120">
        <v>2</v>
      </c>
      <c r="J120">
        <v>1</v>
      </c>
      <c r="K120">
        <v>3</v>
      </c>
      <c r="L120">
        <v>1</v>
      </c>
      <c r="M120">
        <v>1</v>
      </c>
      <c r="N120">
        <v>2</v>
      </c>
      <c r="O120">
        <v>4</v>
      </c>
      <c r="P120">
        <v>2</v>
      </c>
      <c r="Q120">
        <v>3</v>
      </c>
      <c r="R120">
        <v>4</v>
      </c>
      <c r="S120">
        <v>1</v>
      </c>
      <c r="T120">
        <v>3</v>
      </c>
      <c r="U120">
        <v>2</v>
      </c>
      <c r="V120">
        <v>3</v>
      </c>
      <c r="W120">
        <v>3</v>
      </c>
      <c r="X120">
        <v>2</v>
      </c>
      <c r="Y120">
        <v>2</v>
      </c>
      <c r="Z120">
        <v>1</v>
      </c>
      <c r="AA120">
        <v>0</v>
      </c>
      <c r="AB120">
        <v>0</v>
      </c>
      <c r="AC120">
        <v>0</v>
      </c>
      <c r="AD120">
        <v>76</v>
      </c>
      <c r="AE120">
        <v>2</v>
      </c>
      <c r="AF120">
        <v>2</v>
      </c>
      <c r="AG120">
        <v>3</v>
      </c>
      <c r="AH120">
        <v>1</v>
      </c>
      <c r="AI120">
        <v>2</v>
      </c>
      <c r="AJ120">
        <v>1</v>
      </c>
      <c r="AK120">
        <v>1</v>
      </c>
      <c r="AL120">
        <v>2</v>
      </c>
      <c r="AM120">
        <v>4</v>
      </c>
      <c r="AN120">
        <v>3</v>
      </c>
      <c r="AO120">
        <v>3</v>
      </c>
      <c r="AP120">
        <v>3</v>
      </c>
      <c r="AQ120">
        <v>1</v>
      </c>
      <c r="AR120">
        <v>2</v>
      </c>
      <c r="AS120">
        <v>2</v>
      </c>
      <c r="AT120">
        <v>3</v>
      </c>
      <c r="AU120">
        <v>3</v>
      </c>
      <c r="AV120">
        <v>2</v>
      </c>
      <c r="AW120">
        <v>3</v>
      </c>
      <c r="AX120">
        <v>1</v>
      </c>
      <c r="AY120">
        <v>16</v>
      </c>
      <c r="AZ120">
        <v>0</v>
      </c>
      <c r="BA120">
        <v>0</v>
      </c>
      <c r="BB120">
        <v>73</v>
      </c>
      <c r="BC120">
        <v>3</v>
      </c>
      <c r="BD120">
        <v>2</v>
      </c>
      <c r="BE120">
        <v>3</v>
      </c>
      <c r="BF120">
        <v>1</v>
      </c>
      <c r="BG120">
        <v>2</v>
      </c>
      <c r="BH120">
        <v>1</v>
      </c>
      <c r="BI120">
        <v>1</v>
      </c>
      <c r="BJ120">
        <v>2</v>
      </c>
      <c r="BK120">
        <v>3</v>
      </c>
      <c r="BL120">
        <v>3</v>
      </c>
      <c r="BM120">
        <v>2</v>
      </c>
      <c r="BN120">
        <v>4</v>
      </c>
      <c r="BO120">
        <v>1</v>
      </c>
      <c r="BP120">
        <v>3</v>
      </c>
      <c r="BQ120">
        <v>2</v>
      </c>
      <c r="BR120">
        <v>3</v>
      </c>
      <c r="BS120">
        <v>3</v>
      </c>
      <c r="BT120">
        <v>2</v>
      </c>
      <c r="BU120">
        <v>4</v>
      </c>
      <c r="BV120">
        <v>1</v>
      </c>
      <c r="BW120">
        <v>8</v>
      </c>
      <c r="BX120">
        <v>0</v>
      </c>
      <c r="BY120">
        <v>0</v>
      </c>
      <c r="BZ120">
        <v>80</v>
      </c>
      <c r="CA120">
        <v>3</v>
      </c>
      <c r="CB120">
        <v>2</v>
      </c>
      <c r="CC120">
        <v>3</v>
      </c>
      <c r="CD120">
        <v>1</v>
      </c>
      <c r="CE120">
        <v>3</v>
      </c>
      <c r="CF120">
        <v>1</v>
      </c>
      <c r="CG120">
        <v>1</v>
      </c>
      <c r="CH120">
        <v>2</v>
      </c>
      <c r="CI120">
        <v>3</v>
      </c>
      <c r="CJ120">
        <v>3</v>
      </c>
      <c r="CK120">
        <v>2</v>
      </c>
      <c r="CL120">
        <v>4</v>
      </c>
      <c r="CM120">
        <v>1</v>
      </c>
      <c r="CN120">
        <v>3</v>
      </c>
      <c r="CO120">
        <v>2</v>
      </c>
      <c r="CP120">
        <v>4</v>
      </c>
      <c r="CQ120">
        <v>4</v>
      </c>
      <c r="CR120">
        <v>2</v>
      </c>
      <c r="CS120">
        <v>4</v>
      </c>
      <c r="CT120">
        <v>1</v>
      </c>
      <c r="CU120">
        <v>19</v>
      </c>
      <c r="CV120">
        <v>1</v>
      </c>
      <c r="CW120">
        <v>0</v>
      </c>
      <c r="CX120">
        <v>79</v>
      </c>
      <c r="CY120">
        <v>2</v>
      </c>
      <c r="CZ120">
        <v>2</v>
      </c>
      <c r="DA120">
        <v>3</v>
      </c>
      <c r="DB120">
        <v>1</v>
      </c>
      <c r="DC120">
        <v>3</v>
      </c>
      <c r="DD120">
        <v>1</v>
      </c>
      <c r="DE120">
        <v>1</v>
      </c>
      <c r="DF120">
        <v>2</v>
      </c>
      <c r="DG120">
        <v>3</v>
      </c>
      <c r="DH120">
        <v>3</v>
      </c>
      <c r="DI120">
        <v>2</v>
      </c>
      <c r="DJ120">
        <v>4</v>
      </c>
      <c r="DK120">
        <v>1</v>
      </c>
      <c r="DL120">
        <v>2</v>
      </c>
      <c r="DM120">
        <v>2</v>
      </c>
      <c r="DN120">
        <v>3</v>
      </c>
      <c r="DO120">
        <v>4</v>
      </c>
      <c r="DP120">
        <v>3</v>
      </c>
      <c r="DQ120">
        <v>3</v>
      </c>
      <c r="DR120">
        <v>1</v>
      </c>
      <c r="DS120">
        <v>23</v>
      </c>
      <c r="DT120">
        <v>0</v>
      </c>
      <c r="DU120">
        <v>0</v>
      </c>
      <c r="DV120">
        <v>71</v>
      </c>
      <c r="DW120">
        <v>3</v>
      </c>
      <c r="DX120">
        <v>2</v>
      </c>
      <c r="DY120">
        <v>3</v>
      </c>
      <c r="DZ120">
        <v>1</v>
      </c>
      <c r="EA120">
        <v>3</v>
      </c>
      <c r="EB120">
        <v>1</v>
      </c>
      <c r="EC120">
        <v>1</v>
      </c>
      <c r="ED120">
        <v>2</v>
      </c>
      <c r="EE120">
        <v>3</v>
      </c>
      <c r="EF120">
        <v>3</v>
      </c>
      <c r="EG120">
        <v>2</v>
      </c>
      <c r="EH120">
        <v>4</v>
      </c>
      <c r="EI120">
        <v>1</v>
      </c>
      <c r="EJ120">
        <v>2</v>
      </c>
      <c r="EK120">
        <v>3</v>
      </c>
      <c r="EL120">
        <v>3</v>
      </c>
      <c r="EM120">
        <v>4</v>
      </c>
      <c r="EN120">
        <v>2</v>
      </c>
      <c r="EO120">
        <v>4</v>
      </c>
      <c r="EP120">
        <v>1</v>
      </c>
      <c r="EQ120">
        <v>20</v>
      </c>
      <c r="ER120">
        <v>0</v>
      </c>
      <c r="ES120">
        <v>0</v>
      </c>
      <c r="ET120">
        <v>71</v>
      </c>
      <c r="EU120">
        <v>3</v>
      </c>
      <c r="EV120">
        <v>1</v>
      </c>
      <c r="EW120">
        <v>2</v>
      </c>
      <c r="EX120">
        <v>3</v>
      </c>
      <c r="EY120">
        <v>4</v>
      </c>
      <c r="EZ120">
        <v>5</v>
      </c>
      <c r="FA120">
        <v>4</v>
      </c>
      <c r="FB120">
        <v>4</v>
      </c>
      <c r="FC120">
        <v>1</v>
      </c>
      <c r="FD120">
        <v>3</v>
      </c>
      <c r="FE120">
        <v>4</v>
      </c>
      <c r="FF120">
        <v>3</v>
      </c>
      <c r="FG120">
        <v>3</v>
      </c>
      <c r="FH120">
        <v>2</v>
      </c>
      <c r="FI120">
        <v>3</v>
      </c>
      <c r="FJ120">
        <v>3</v>
      </c>
      <c r="FK120">
        <v>5</v>
      </c>
      <c r="FL120">
        <v>5</v>
      </c>
      <c r="FM120">
        <v>1</v>
      </c>
      <c r="FN120">
        <v>2</v>
      </c>
      <c r="FO120">
        <v>4</v>
      </c>
      <c r="FP120">
        <v>2</v>
      </c>
      <c r="FQ120">
        <v>2</v>
      </c>
      <c r="FR120">
        <v>5</v>
      </c>
      <c r="FS120">
        <v>4</v>
      </c>
      <c r="FT120">
        <v>3</v>
      </c>
      <c r="FU120">
        <v>5</v>
      </c>
      <c r="FV120">
        <v>5</v>
      </c>
      <c r="FW120">
        <v>2</v>
      </c>
      <c r="FX120">
        <v>3</v>
      </c>
      <c r="FY120">
        <v>2</v>
      </c>
      <c r="FZ120">
        <v>4</v>
      </c>
      <c r="GA120">
        <v>4</v>
      </c>
      <c r="GB120">
        <v>2</v>
      </c>
      <c r="GC120">
        <v>1</v>
      </c>
      <c r="GD120">
        <v>3</v>
      </c>
      <c r="GE120">
        <v>5</v>
      </c>
      <c r="GF120">
        <v>0</v>
      </c>
      <c r="GG120">
        <v>25</v>
      </c>
      <c r="GH120" t="s">
        <v>226</v>
      </c>
      <c r="GI120">
        <v>1</v>
      </c>
      <c r="GJ120" s="2">
        <v>0.375</v>
      </c>
      <c r="GK120">
        <v>86</v>
      </c>
      <c r="GL120">
        <v>84</v>
      </c>
      <c r="GM120">
        <f>VLOOKUP(A120,Saliva_Sample_Encoding!A:AD, 17)</f>
        <v>121.56705643081118</v>
      </c>
      <c r="GN120">
        <f>VLOOKUP(A120,Saliva_Sample_Encoding!A:AD, 18)</f>
        <v>2.12</v>
      </c>
      <c r="GO120">
        <f>VLOOKUP(A120,Saliva_Sample_Encoding!A:AD, 19)</f>
        <v>78.951298641412421</v>
      </c>
      <c r="GP120">
        <f>VLOOKUP(A120,Saliva_Sample_Encoding!A:AD, 20)</f>
        <v>3.11</v>
      </c>
      <c r="GQ120">
        <f>VLOOKUP(A120,Saliva_Sample_Encoding!A:AD, 21)</f>
        <v>113.04390487293142</v>
      </c>
      <c r="GR120">
        <f>VLOOKUP(A120,Saliva_Sample_Encoding!A:AD, 22)</f>
        <v>2.13</v>
      </c>
      <c r="GS120">
        <f>VLOOKUP(A120,Saliva_Sample_Encoding!A:AD, 23)</f>
        <v>65.365352093098807</v>
      </c>
      <c r="GT120">
        <f>VLOOKUP(A120,Saliva_Sample_Encoding!A:AD, 24)</f>
        <v>1.87</v>
      </c>
      <c r="GU120">
        <f>VLOOKUP(A120,Saliva_Sample_Encoding!A:AD, 25)</f>
        <v>86.577276351094312</v>
      </c>
      <c r="GV120">
        <f>VLOOKUP(A120,Saliva_Sample_Encoding!A:AD, 26)</f>
        <v>1.54</v>
      </c>
      <c r="GW120">
        <f>VLOOKUP(A120,Saliva_Sample_Encoding!A:AD, 27)</f>
        <v>66.436915242165995</v>
      </c>
      <c r="GX120">
        <f>VLOOKUP(A120,Saliva_Sample_Encoding!A:AD, 28)</f>
        <v>1.19</v>
      </c>
      <c r="GY120">
        <f>VLOOKUP(A120,Saliva_Sample_Encoding!A:AD, 29)</f>
        <v>64.396517070246503</v>
      </c>
      <c r="GZ120">
        <f>VLOOKUP(A120,Saliva_Sample_Encoding!A:AD, 30)</f>
        <v>0.96</v>
      </c>
    </row>
    <row r="121" spans="1:208" x14ac:dyDescent="0.2">
      <c r="A121">
        <v>233</v>
      </c>
      <c r="B121" s="1">
        <v>44141</v>
      </c>
      <c r="C121" t="s">
        <v>198</v>
      </c>
      <c r="D121" t="s">
        <v>199</v>
      </c>
      <c r="E121" t="s">
        <v>201</v>
      </c>
      <c r="F121" t="s">
        <v>207</v>
      </c>
      <c r="G121">
        <v>4</v>
      </c>
      <c r="H121">
        <v>2</v>
      </c>
      <c r="I121">
        <v>1</v>
      </c>
      <c r="J121">
        <v>1</v>
      </c>
      <c r="K121">
        <v>3</v>
      </c>
      <c r="L121">
        <v>1</v>
      </c>
      <c r="M121">
        <v>1</v>
      </c>
      <c r="N121">
        <v>1</v>
      </c>
      <c r="O121">
        <v>3</v>
      </c>
      <c r="P121">
        <v>2</v>
      </c>
      <c r="Q121">
        <v>1</v>
      </c>
      <c r="R121">
        <v>4</v>
      </c>
      <c r="S121">
        <v>1</v>
      </c>
      <c r="T121">
        <v>3</v>
      </c>
      <c r="U121">
        <v>2</v>
      </c>
      <c r="V121">
        <v>5</v>
      </c>
      <c r="W121">
        <v>5</v>
      </c>
      <c r="X121">
        <v>1</v>
      </c>
      <c r="Y121">
        <v>4</v>
      </c>
      <c r="Z121">
        <v>1</v>
      </c>
      <c r="AA121">
        <v>20</v>
      </c>
      <c r="AB121">
        <v>32</v>
      </c>
      <c r="AC121">
        <v>0</v>
      </c>
      <c r="AD121">
        <v>70</v>
      </c>
      <c r="AE121">
        <v>5</v>
      </c>
      <c r="AF121">
        <v>1</v>
      </c>
      <c r="AG121">
        <v>2</v>
      </c>
      <c r="AH121">
        <v>2</v>
      </c>
      <c r="AI121">
        <v>2</v>
      </c>
      <c r="AJ121">
        <v>1</v>
      </c>
      <c r="AK121">
        <v>1</v>
      </c>
      <c r="AL121">
        <v>1</v>
      </c>
      <c r="AM121">
        <v>3</v>
      </c>
      <c r="AN121">
        <v>1</v>
      </c>
      <c r="AO121">
        <v>2</v>
      </c>
      <c r="AP121">
        <v>5</v>
      </c>
      <c r="AQ121">
        <v>2</v>
      </c>
      <c r="AR121">
        <v>2</v>
      </c>
      <c r="AS121">
        <v>2</v>
      </c>
      <c r="AT121">
        <v>3</v>
      </c>
      <c r="AU121">
        <v>4</v>
      </c>
      <c r="AV121">
        <v>3</v>
      </c>
      <c r="AW121">
        <v>3</v>
      </c>
      <c r="AX121">
        <v>2</v>
      </c>
      <c r="AY121">
        <v>30</v>
      </c>
      <c r="AZ121">
        <v>20</v>
      </c>
      <c r="BA121">
        <v>27</v>
      </c>
      <c r="BB121">
        <v>58</v>
      </c>
      <c r="BC121">
        <v>4</v>
      </c>
      <c r="BD121">
        <v>3</v>
      </c>
      <c r="BE121">
        <v>3</v>
      </c>
      <c r="BF121">
        <v>2</v>
      </c>
      <c r="BG121">
        <v>3</v>
      </c>
      <c r="BH121">
        <v>2</v>
      </c>
      <c r="BI121">
        <v>3</v>
      </c>
      <c r="BJ121">
        <v>1</v>
      </c>
      <c r="BK121">
        <v>3</v>
      </c>
      <c r="BL121">
        <v>1</v>
      </c>
      <c r="BM121">
        <v>2</v>
      </c>
      <c r="BN121">
        <v>4</v>
      </c>
      <c r="BO121">
        <v>3</v>
      </c>
      <c r="BP121">
        <v>3</v>
      </c>
      <c r="BQ121">
        <v>3</v>
      </c>
      <c r="BR121">
        <v>4</v>
      </c>
      <c r="BS121">
        <v>4</v>
      </c>
      <c r="BT121">
        <v>3</v>
      </c>
      <c r="BU121">
        <v>4</v>
      </c>
      <c r="BV121">
        <v>2</v>
      </c>
      <c r="BW121">
        <v>28</v>
      </c>
      <c r="BX121">
        <v>35</v>
      </c>
      <c r="BY121">
        <v>46</v>
      </c>
      <c r="BZ121">
        <v>45</v>
      </c>
      <c r="CA121">
        <v>3</v>
      </c>
      <c r="CB121">
        <v>1</v>
      </c>
      <c r="CC121">
        <v>1</v>
      </c>
      <c r="CD121">
        <v>1</v>
      </c>
      <c r="CE121">
        <v>3</v>
      </c>
      <c r="CF121">
        <v>1</v>
      </c>
      <c r="CG121">
        <v>1</v>
      </c>
      <c r="CH121">
        <v>1</v>
      </c>
      <c r="CI121">
        <v>2</v>
      </c>
      <c r="CJ121">
        <v>1</v>
      </c>
      <c r="CK121">
        <v>2</v>
      </c>
      <c r="CL121">
        <v>4</v>
      </c>
      <c r="CM121">
        <v>1</v>
      </c>
      <c r="CN121">
        <v>2</v>
      </c>
      <c r="CO121">
        <v>2</v>
      </c>
      <c r="CP121">
        <v>4</v>
      </c>
      <c r="CQ121">
        <v>5</v>
      </c>
      <c r="CR121">
        <v>1</v>
      </c>
      <c r="CS121">
        <v>4</v>
      </c>
      <c r="CT121">
        <v>2</v>
      </c>
      <c r="CU121">
        <v>8</v>
      </c>
      <c r="CV121">
        <v>13</v>
      </c>
      <c r="CW121">
        <v>0</v>
      </c>
      <c r="CX121">
        <v>45</v>
      </c>
      <c r="CY121">
        <v>3</v>
      </c>
      <c r="CZ121">
        <v>1</v>
      </c>
      <c r="DA121">
        <v>1</v>
      </c>
      <c r="DB121">
        <v>1</v>
      </c>
      <c r="DC121">
        <v>4</v>
      </c>
      <c r="DD121">
        <v>1</v>
      </c>
      <c r="DE121">
        <v>1</v>
      </c>
      <c r="DF121">
        <v>1</v>
      </c>
      <c r="DG121">
        <v>2</v>
      </c>
      <c r="DH121">
        <v>1</v>
      </c>
      <c r="DI121">
        <v>1</v>
      </c>
      <c r="DJ121">
        <v>4</v>
      </c>
      <c r="DK121">
        <v>1</v>
      </c>
      <c r="DL121">
        <v>4</v>
      </c>
      <c r="DM121">
        <v>1</v>
      </c>
      <c r="DN121">
        <v>4</v>
      </c>
      <c r="DO121">
        <v>3</v>
      </c>
      <c r="DP121">
        <v>1</v>
      </c>
      <c r="DQ121">
        <v>2</v>
      </c>
      <c r="DR121">
        <v>1</v>
      </c>
      <c r="DS121">
        <v>6</v>
      </c>
      <c r="DT121">
        <v>1</v>
      </c>
      <c r="DU121">
        <v>1</v>
      </c>
      <c r="DV121">
        <v>75</v>
      </c>
      <c r="DW121">
        <v>3</v>
      </c>
      <c r="DX121">
        <v>1</v>
      </c>
      <c r="DY121">
        <v>4</v>
      </c>
      <c r="DZ121">
        <v>1</v>
      </c>
      <c r="EA121">
        <v>3</v>
      </c>
      <c r="EB121">
        <v>1</v>
      </c>
      <c r="EC121">
        <v>1</v>
      </c>
      <c r="ED121">
        <v>1</v>
      </c>
      <c r="EE121">
        <v>4</v>
      </c>
      <c r="EF121">
        <v>1</v>
      </c>
      <c r="EG121">
        <v>2</v>
      </c>
      <c r="EH121">
        <v>4</v>
      </c>
      <c r="EI121">
        <v>1</v>
      </c>
      <c r="EJ121">
        <v>4</v>
      </c>
      <c r="EK121">
        <v>2</v>
      </c>
      <c r="EL121">
        <v>5</v>
      </c>
      <c r="EM121">
        <v>4</v>
      </c>
      <c r="EN121">
        <v>1</v>
      </c>
      <c r="EO121">
        <v>4</v>
      </c>
      <c r="EP121">
        <v>1</v>
      </c>
      <c r="EQ121">
        <v>5</v>
      </c>
      <c r="ER121">
        <v>1</v>
      </c>
      <c r="ES121">
        <v>0</v>
      </c>
      <c r="ET121">
        <v>72</v>
      </c>
      <c r="EU121">
        <v>3</v>
      </c>
      <c r="EV121">
        <v>1</v>
      </c>
      <c r="EW121">
        <v>2</v>
      </c>
      <c r="EX121">
        <v>3</v>
      </c>
      <c r="EY121">
        <v>4</v>
      </c>
      <c r="EZ121">
        <v>5</v>
      </c>
      <c r="FA121">
        <v>4</v>
      </c>
      <c r="FB121">
        <v>5</v>
      </c>
      <c r="FC121">
        <v>4</v>
      </c>
      <c r="FD121">
        <v>3</v>
      </c>
      <c r="FE121">
        <v>4</v>
      </c>
      <c r="FF121">
        <v>3</v>
      </c>
      <c r="FG121">
        <v>3</v>
      </c>
      <c r="FH121">
        <v>2</v>
      </c>
      <c r="FI121">
        <v>1</v>
      </c>
      <c r="FJ121">
        <v>1</v>
      </c>
      <c r="FK121">
        <v>5</v>
      </c>
      <c r="FL121">
        <v>5</v>
      </c>
      <c r="FM121">
        <v>1</v>
      </c>
      <c r="FN121">
        <v>2</v>
      </c>
      <c r="FO121">
        <v>4</v>
      </c>
      <c r="FP121">
        <v>2</v>
      </c>
      <c r="FQ121">
        <v>2</v>
      </c>
      <c r="FR121">
        <v>3</v>
      </c>
      <c r="FS121">
        <v>4</v>
      </c>
      <c r="FT121">
        <v>3</v>
      </c>
      <c r="FU121">
        <v>3</v>
      </c>
      <c r="FV121">
        <v>5</v>
      </c>
      <c r="FW121">
        <v>5</v>
      </c>
      <c r="FX121">
        <v>4</v>
      </c>
      <c r="FY121">
        <v>5</v>
      </c>
      <c r="FZ121">
        <v>2</v>
      </c>
      <c r="GA121">
        <v>4</v>
      </c>
      <c r="GB121">
        <v>4</v>
      </c>
      <c r="GC121">
        <v>5</v>
      </c>
      <c r="GD121">
        <v>1</v>
      </c>
      <c r="GE121">
        <v>4</v>
      </c>
      <c r="GF121">
        <v>0</v>
      </c>
      <c r="GG121">
        <v>30</v>
      </c>
      <c r="GH121" t="s">
        <v>197</v>
      </c>
      <c r="GI121">
        <v>0</v>
      </c>
      <c r="GJ121" s="2">
        <v>0.33333333333333331</v>
      </c>
      <c r="GK121">
        <v>88</v>
      </c>
      <c r="GL121">
        <v>100</v>
      </c>
      <c r="GM121">
        <f>VLOOKUP(A121,Saliva_Sample_Encoding!A:AD, 17)</f>
        <v>78.054124793214555</v>
      </c>
      <c r="GN121">
        <f>VLOOKUP(A121,Saliva_Sample_Encoding!A:AD, 18)</f>
        <v>1.93</v>
      </c>
      <c r="GO121">
        <f>VLOOKUP(A121,Saliva_Sample_Encoding!A:AD, 19)</f>
        <v>74.016842476324129</v>
      </c>
      <c r="GP121">
        <f>VLOOKUP(A121,Saliva_Sample_Encoding!A:AD, 20)</f>
        <v>1.28</v>
      </c>
      <c r="GQ121">
        <f>VLOOKUP(A121,Saliva_Sample_Encoding!A:AD, 21)</f>
        <v>102.27781869455701</v>
      </c>
      <c r="GR121">
        <f>VLOOKUP(A121,Saliva_Sample_Encoding!A:AD, 22)</f>
        <v>1.25</v>
      </c>
      <c r="GS121">
        <f>VLOOKUP(A121,Saliva_Sample_Encoding!A:AD, 23)</f>
        <v>75.811190172719876</v>
      </c>
      <c r="GT121">
        <f>VLOOKUP(A121,Saliva_Sample_Encoding!A:AD, 24)</f>
        <v>1.77</v>
      </c>
      <c r="GU121">
        <f>VLOOKUP(A121,Saliva_Sample_Encoding!A:AD, 25)</f>
        <v>94.651840984875122</v>
      </c>
      <c r="GV121">
        <f>VLOOKUP(A121,Saliva_Sample_Encoding!A:AD, 26)</f>
        <v>1.37</v>
      </c>
      <c r="GW121">
        <f>VLOOKUP(A121,Saliva_Sample_Encoding!A:AD, 27)</f>
        <v>79.399885565511354</v>
      </c>
      <c r="GX121">
        <f>VLOOKUP(A121,Saliva_Sample_Encoding!A:AD, 28)</f>
        <v>0.76</v>
      </c>
      <c r="GY121">
        <f>VLOOKUP(A121,Saliva_Sample_Encoding!A:AD, 29)</f>
        <v>75.362603248620943</v>
      </c>
      <c r="GZ121">
        <f>VLOOKUP(A121,Saliva_Sample_Encoding!A:AD, 30)</f>
        <v>0.8</v>
      </c>
    </row>
    <row r="122" spans="1:208" x14ac:dyDescent="0.2">
      <c r="A122">
        <v>234</v>
      </c>
      <c r="B122" s="1">
        <v>44149</v>
      </c>
      <c r="C122" t="s">
        <v>193</v>
      </c>
      <c r="D122" t="s">
        <v>194</v>
      </c>
      <c r="E122" t="s">
        <v>201</v>
      </c>
      <c r="F122" t="s">
        <v>200</v>
      </c>
      <c r="G122">
        <v>2</v>
      </c>
      <c r="H122">
        <v>1</v>
      </c>
      <c r="I122">
        <v>1</v>
      </c>
      <c r="J122">
        <v>1</v>
      </c>
      <c r="K122">
        <v>2</v>
      </c>
      <c r="L122">
        <v>1</v>
      </c>
      <c r="M122">
        <v>1</v>
      </c>
      <c r="N122">
        <v>1</v>
      </c>
      <c r="O122">
        <v>1</v>
      </c>
      <c r="P122">
        <v>1</v>
      </c>
      <c r="Q122">
        <v>2</v>
      </c>
      <c r="R122">
        <v>3</v>
      </c>
      <c r="S122">
        <v>1</v>
      </c>
      <c r="T122">
        <v>2</v>
      </c>
      <c r="U122">
        <v>1</v>
      </c>
      <c r="V122">
        <v>2</v>
      </c>
      <c r="W122">
        <v>3</v>
      </c>
      <c r="X122">
        <v>1</v>
      </c>
      <c r="Y122">
        <v>2</v>
      </c>
      <c r="Z122">
        <v>1</v>
      </c>
      <c r="AA122">
        <v>32</v>
      </c>
      <c r="AB122">
        <v>8</v>
      </c>
      <c r="AC122">
        <v>0</v>
      </c>
      <c r="AD122">
        <v>53</v>
      </c>
      <c r="AE122">
        <v>1</v>
      </c>
      <c r="AF122">
        <v>1</v>
      </c>
      <c r="AG122">
        <v>1</v>
      </c>
      <c r="AH122">
        <v>2</v>
      </c>
      <c r="AI122">
        <v>2</v>
      </c>
      <c r="AJ122">
        <v>1</v>
      </c>
      <c r="AK122">
        <v>1</v>
      </c>
      <c r="AL122">
        <v>1</v>
      </c>
      <c r="AM122">
        <v>1</v>
      </c>
      <c r="AN122">
        <v>1</v>
      </c>
      <c r="AO122">
        <v>2</v>
      </c>
      <c r="AP122">
        <v>3</v>
      </c>
      <c r="AQ122">
        <v>1</v>
      </c>
      <c r="AR122">
        <v>1</v>
      </c>
      <c r="AS122">
        <v>1</v>
      </c>
      <c r="AT122">
        <v>1</v>
      </c>
      <c r="AU122">
        <v>2</v>
      </c>
      <c r="AV122">
        <v>1</v>
      </c>
      <c r="AW122">
        <v>2</v>
      </c>
      <c r="AX122">
        <v>1</v>
      </c>
      <c r="AY122">
        <v>6</v>
      </c>
      <c r="AZ122">
        <v>10</v>
      </c>
      <c r="BA122">
        <v>12</v>
      </c>
      <c r="BB122">
        <v>15</v>
      </c>
      <c r="BC122">
        <v>1</v>
      </c>
      <c r="BD122">
        <v>1</v>
      </c>
      <c r="BE122">
        <v>1</v>
      </c>
      <c r="BF122">
        <v>1</v>
      </c>
      <c r="BG122">
        <v>1</v>
      </c>
      <c r="BH122">
        <v>1</v>
      </c>
      <c r="BI122">
        <v>1</v>
      </c>
      <c r="BJ122">
        <v>1</v>
      </c>
      <c r="BK122">
        <v>1</v>
      </c>
      <c r="BL122">
        <v>2</v>
      </c>
      <c r="BM122">
        <v>2</v>
      </c>
      <c r="BN122">
        <v>3</v>
      </c>
      <c r="BO122">
        <v>1</v>
      </c>
      <c r="BP122">
        <v>1</v>
      </c>
      <c r="BQ122">
        <v>1</v>
      </c>
      <c r="BR122">
        <v>1</v>
      </c>
      <c r="BS122">
        <v>1</v>
      </c>
      <c r="BT122">
        <v>1</v>
      </c>
      <c r="BU122">
        <v>2</v>
      </c>
      <c r="BV122">
        <v>1</v>
      </c>
      <c r="BW122">
        <v>19</v>
      </c>
      <c r="BX122">
        <v>8</v>
      </c>
      <c r="BY122">
        <v>7</v>
      </c>
      <c r="BZ122">
        <v>50</v>
      </c>
      <c r="CA122">
        <v>1</v>
      </c>
      <c r="CB122">
        <v>1</v>
      </c>
      <c r="CC122">
        <v>1</v>
      </c>
      <c r="CD122">
        <v>1</v>
      </c>
      <c r="CE122">
        <v>2</v>
      </c>
      <c r="CF122">
        <v>1</v>
      </c>
      <c r="CG122">
        <v>1</v>
      </c>
      <c r="CH122">
        <v>1</v>
      </c>
      <c r="CI122">
        <v>1</v>
      </c>
      <c r="CJ122">
        <v>2</v>
      </c>
      <c r="CK122">
        <v>1</v>
      </c>
      <c r="CL122">
        <v>2</v>
      </c>
      <c r="CM122">
        <v>1</v>
      </c>
      <c r="CN122">
        <v>1</v>
      </c>
      <c r="CO122">
        <v>1</v>
      </c>
      <c r="CP122">
        <v>1</v>
      </c>
      <c r="CQ122">
        <v>2</v>
      </c>
      <c r="CR122">
        <v>1</v>
      </c>
      <c r="CS122">
        <v>2</v>
      </c>
      <c r="CT122">
        <v>1</v>
      </c>
      <c r="CU122">
        <v>7</v>
      </c>
      <c r="CV122">
        <v>2</v>
      </c>
      <c r="CW122">
        <v>6</v>
      </c>
      <c r="CX122">
        <v>49</v>
      </c>
      <c r="CY122">
        <v>1</v>
      </c>
      <c r="CZ122">
        <v>1</v>
      </c>
      <c r="DA122">
        <v>1</v>
      </c>
      <c r="DB122">
        <v>1</v>
      </c>
      <c r="DC122">
        <v>1</v>
      </c>
      <c r="DD122">
        <v>1</v>
      </c>
      <c r="DE122">
        <v>1</v>
      </c>
      <c r="DF122">
        <v>1</v>
      </c>
      <c r="DG122">
        <v>1</v>
      </c>
      <c r="DH122">
        <v>2</v>
      </c>
      <c r="DI122">
        <v>1</v>
      </c>
      <c r="DJ122">
        <v>1</v>
      </c>
      <c r="DK122">
        <v>1</v>
      </c>
      <c r="DL122">
        <v>1</v>
      </c>
      <c r="DM122">
        <v>1</v>
      </c>
      <c r="DN122">
        <v>1</v>
      </c>
      <c r="DO122">
        <v>1</v>
      </c>
      <c r="DP122">
        <v>1</v>
      </c>
      <c r="DQ122">
        <v>1</v>
      </c>
      <c r="DR122">
        <v>1</v>
      </c>
      <c r="DS122">
        <v>1</v>
      </c>
      <c r="DT122">
        <v>1</v>
      </c>
      <c r="DU122">
        <v>0</v>
      </c>
      <c r="DV122">
        <v>49</v>
      </c>
      <c r="DW122">
        <v>1</v>
      </c>
      <c r="DX122">
        <v>1</v>
      </c>
      <c r="DY122">
        <v>1</v>
      </c>
      <c r="DZ122">
        <v>1</v>
      </c>
      <c r="EA122">
        <v>1</v>
      </c>
      <c r="EB122">
        <v>1</v>
      </c>
      <c r="EC122">
        <v>1</v>
      </c>
      <c r="ED122">
        <v>1</v>
      </c>
      <c r="EE122">
        <v>1</v>
      </c>
      <c r="EF122">
        <v>1</v>
      </c>
      <c r="EG122">
        <v>1</v>
      </c>
      <c r="EH122">
        <v>2</v>
      </c>
      <c r="EI122">
        <v>1</v>
      </c>
      <c r="EJ122">
        <v>1</v>
      </c>
      <c r="EK122">
        <v>1</v>
      </c>
      <c r="EL122">
        <v>1</v>
      </c>
      <c r="EM122">
        <v>2</v>
      </c>
      <c r="EN122">
        <v>1</v>
      </c>
      <c r="EO122">
        <v>2</v>
      </c>
      <c r="EP122">
        <v>1</v>
      </c>
      <c r="EQ122">
        <v>2</v>
      </c>
      <c r="ER122">
        <v>2</v>
      </c>
      <c r="ES122">
        <v>2</v>
      </c>
      <c r="ET122">
        <v>50</v>
      </c>
      <c r="EU122">
        <v>3</v>
      </c>
      <c r="EV122">
        <v>1</v>
      </c>
      <c r="EW122">
        <v>2</v>
      </c>
      <c r="EX122">
        <v>3</v>
      </c>
      <c r="EY122">
        <v>4</v>
      </c>
      <c r="EZ122">
        <v>5</v>
      </c>
      <c r="FA122">
        <v>4</v>
      </c>
      <c r="FB122">
        <v>5</v>
      </c>
      <c r="FC122">
        <v>4</v>
      </c>
      <c r="FD122">
        <v>3</v>
      </c>
      <c r="FE122">
        <v>4</v>
      </c>
      <c r="FF122">
        <v>3</v>
      </c>
      <c r="FG122">
        <v>3</v>
      </c>
      <c r="FH122">
        <v>2</v>
      </c>
      <c r="FI122">
        <v>1</v>
      </c>
      <c r="FJ122">
        <v>2</v>
      </c>
      <c r="FK122">
        <v>5</v>
      </c>
      <c r="FL122">
        <v>3</v>
      </c>
      <c r="FM122">
        <v>1</v>
      </c>
      <c r="FN122">
        <v>2</v>
      </c>
      <c r="FO122">
        <v>1</v>
      </c>
      <c r="FP122">
        <v>2</v>
      </c>
      <c r="FQ122">
        <v>5</v>
      </c>
      <c r="FR122">
        <v>1</v>
      </c>
      <c r="FS122">
        <v>4</v>
      </c>
      <c r="FT122">
        <v>3</v>
      </c>
      <c r="FU122">
        <v>2</v>
      </c>
      <c r="FV122">
        <v>5</v>
      </c>
      <c r="FW122">
        <v>1</v>
      </c>
      <c r="FX122">
        <v>5</v>
      </c>
      <c r="FY122">
        <v>4</v>
      </c>
      <c r="FZ122">
        <v>2</v>
      </c>
      <c r="GA122">
        <v>4</v>
      </c>
      <c r="GB122">
        <v>4</v>
      </c>
      <c r="GC122">
        <v>3</v>
      </c>
      <c r="GD122">
        <v>5</v>
      </c>
      <c r="GE122">
        <v>5</v>
      </c>
      <c r="GF122">
        <v>0</v>
      </c>
      <c r="GG122">
        <v>26</v>
      </c>
      <c r="GH122" t="s">
        <v>197</v>
      </c>
      <c r="GI122">
        <v>0</v>
      </c>
      <c r="GJ122" s="2">
        <v>0.33333333333333331</v>
      </c>
      <c r="GK122">
        <v>72</v>
      </c>
      <c r="GL122">
        <v>86</v>
      </c>
      <c r="GM122">
        <f>VLOOKUP(A122,Saliva_Sample_Encoding!A:AD, 17)</f>
        <v>57.52805867154045</v>
      </c>
      <c r="GN122">
        <f>VLOOKUP(A122,Saliva_Sample_Encoding!A:AD, 18)</f>
        <v>1.42</v>
      </c>
      <c r="GO122">
        <f>VLOOKUP(A122,Saliva_Sample_Encoding!A:AD, 19)</f>
        <v>41.548042373890326</v>
      </c>
      <c r="GP122">
        <f>VLOOKUP(A122,Saliva_Sample_Encoding!A:AD, 20)</f>
        <v>1.35</v>
      </c>
      <c r="GQ122">
        <f>VLOOKUP(A122,Saliva_Sample_Encoding!A:AD, 21)</f>
        <v>138.34128394822824</v>
      </c>
      <c r="GR122">
        <f>VLOOKUP(A122,Saliva_Sample_Encoding!A:AD, 22)</f>
        <v>1.04</v>
      </c>
      <c r="GS122">
        <f>VLOOKUP(A122,Saliva_Sample_Encoding!A:AD, 23)</f>
        <v>90.857806949496435</v>
      </c>
      <c r="GT122">
        <f>VLOOKUP(A122,Saliva_Sample_Encoding!A:AD, 24)</f>
        <v>2.4</v>
      </c>
      <c r="GU122">
        <f>VLOOKUP(A122,Saliva_Sample_Encoding!A:AD, 25)</f>
        <v>49.76633646982468</v>
      </c>
      <c r="GV122">
        <f>VLOOKUP(A122,Saliva_Sample_Encoding!A:AD, 26)</f>
        <v>1.69</v>
      </c>
      <c r="GW122">
        <f>VLOOKUP(A122,Saliva_Sample_Encoding!A:AD, 27)</f>
        <v>35.156035854830279</v>
      </c>
      <c r="GX122">
        <f>VLOOKUP(A122,Saliva_Sample_Encoding!A:AD, 28)</f>
        <v>1</v>
      </c>
      <c r="GY122">
        <f>VLOOKUP(A122,Saliva_Sample_Encoding!A:AD, 29)</f>
        <v>36.069179643267425</v>
      </c>
      <c r="GZ122">
        <f>VLOOKUP(A122,Saliva_Sample_Encoding!A:AD, 30)</f>
        <v>0.81</v>
      </c>
    </row>
    <row r="123" spans="1:208" x14ac:dyDescent="0.2">
      <c r="A123">
        <v>235</v>
      </c>
      <c r="B123" s="1">
        <v>44149</v>
      </c>
      <c r="C123" t="s">
        <v>193</v>
      </c>
      <c r="D123" t="s">
        <v>194</v>
      </c>
      <c r="E123" t="s">
        <v>201</v>
      </c>
      <c r="F123" t="s">
        <v>196</v>
      </c>
      <c r="G123">
        <v>4</v>
      </c>
      <c r="H123">
        <v>3</v>
      </c>
      <c r="I123">
        <v>3</v>
      </c>
      <c r="J123">
        <v>1</v>
      </c>
      <c r="K123">
        <v>1</v>
      </c>
      <c r="L123">
        <v>1</v>
      </c>
      <c r="M123">
        <v>1</v>
      </c>
      <c r="N123">
        <v>1</v>
      </c>
      <c r="O123">
        <v>3</v>
      </c>
      <c r="P123">
        <v>1</v>
      </c>
      <c r="Q123">
        <v>1</v>
      </c>
      <c r="R123">
        <v>3</v>
      </c>
      <c r="S123">
        <v>1</v>
      </c>
      <c r="T123">
        <v>1</v>
      </c>
      <c r="U123">
        <v>2</v>
      </c>
      <c r="V123">
        <v>1</v>
      </c>
      <c r="W123">
        <v>4</v>
      </c>
      <c r="X123">
        <v>2</v>
      </c>
      <c r="Y123">
        <v>2</v>
      </c>
      <c r="Z123">
        <v>3</v>
      </c>
      <c r="AA123">
        <v>29</v>
      </c>
      <c r="AB123">
        <v>39</v>
      </c>
      <c r="AC123">
        <v>0</v>
      </c>
      <c r="AD123">
        <v>13</v>
      </c>
      <c r="AE123">
        <v>1</v>
      </c>
      <c r="AF123">
        <v>4</v>
      </c>
      <c r="AG123">
        <v>1</v>
      </c>
      <c r="AH123">
        <v>3</v>
      </c>
      <c r="AI123">
        <v>1</v>
      </c>
      <c r="AJ123">
        <v>1</v>
      </c>
      <c r="AK123">
        <v>2</v>
      </c>
      <c r="AL123">
        <v>2</v>
      </c>
      <c r="AM123">
        <v>1</v>
      </c>
      <c r="AN123">
        <v>1</v>
      </c>
      <c r="AO123">
        <v>1</v>
      </c>
      <c r="AP123">
        <v>4</v>
      </c>
      <c r="AQ123">
        <v>2</v>
      </c>
      <c r="AR123">
        <v>2</v>
      </c>
      <c r="AS123">
        <v>4</v>
      </c>
      <c r="AT123">
        <v>1</v>
      </c>
      <c r="AU123">
        <v>3</v>
      </c>
      <c r="AV123">
        <v>4</v>
      </c>
      <c r="AW123">
        <v>3</v>
      </c>
      <c r="AX123">
        <v>2</v>
      </c>
      <c r="AY123">
        <v>68</v>
      </c>
      <c r="AZ123">
        <v>100</v>
      </c>
      <c r="BA123">
        <v>48</v>
      </c>
      <c r="BB123">
        <v>0</v>
      </c>
      <c r="BC123">
        <v>3</v>
      </c>
      <c r="BD123">
        <v>2</v>
      </c>
      <c r="BE123">
        <v>1</v>
      </c>
      <c r="BF123">
        <v>1</v>
      </c>
      <c r="BG123">
        <v>1</v>
      </c>
      <c r="BH123">
        <v>1</v>
      </c>
      <c r="BI123">
        <v>1</v>
      </c>
      <c r="BJ123">
        <v>1</v>
      </c>
      <c r="BK123">
        <v>1</v>
      </c>
      <c r="BL123">
        <v>1</v>
      </c>
      <c r="BM123">
        <v>1</v>
      </c>
      <c r="BN123">
        <v>4</v>
      </c>
      <c r="BO123">
        <v>2</v>
      </c>
      <c r="BP123">
        <v>1</v>
      </c>
      <c r="BQ123">
        <v>1</v>
      </c>
      <c r="BR123">
        <v>1</v>
      </c>
      <c r="BS123">
        <v>4</v>
      </c>
      <c r="BT123">
        <v>1</v>
      </c>
      <c r="BU123">
        <v>1</v>
      </c>
      <c r="BV123">
        <v>2</v>
      </c>
      <c r="BW123">
        <v>22</v>
      </c>
      <c r="BX123">
        <v>53</v>
      </c>
      <c r="BY123">
        <v>48</v>
      </c>
      <c r="BZ123">
        <v>0</v>
      </c>
      <c r="CA123">
        <v>3</v>
      </c>
      <c r="CB123">
        <v>1</v>
      </c>
      <c r="CC123">
        <v>1</v>
      </c>
      <c r="CD123">
        <v>1</v>
      </c>
      <c r="CE123">
        <v>1</v>
      </c>
      <c r="CF123">
        <v>1</v>
      </c>
      <c r="CG123">
        <v>1</v>
      </c>
      <c r="CH123">
        <v>1</v>
      </c>
      <c r="CI123">
        <v>1</v>
      </c>
      <c r="CJ123">
        <v>1</v>
      </c>
      <c r="CK123">
        <v>1</v>
      </c>
      <c r="CL123">
        <v>3</v>
      </c>
      <c r="CM123">
        <v>1</v>
      </c>
      <c r="CN123">
        <v>1</v>
      </c>
      <c r="CO123">
        <v>1</v>
      </c>
      <c r="CP123">
        <v>1</v>
      </c>
      <c r="CQ123">
        <v>3</v>
      </c>
      <c r="CR123">
        <v>1</v>
      </c>
      <c r="CS123">
        <v>1</v>
      </c>
      <c r="CT123">
        <v>1</v>
      </c>
      <c r="CU123">
        <v>25</v>
      </c>
      <c r="CV123">
        <v>23</v>
      </c>
      <c r="CW123">
        <v>5</v>
      </c>
      <c r="CX123">
        <v>15</v>
      </c>
      <c r="CY123">
        <v>1</v>
      </c>
      <c r="CZ123">
        <v>1</v>
      </c>
      <c r="DA123">
        <v>1</v>
      </c>
      <c r="DB123">
        <v>1</v>
      </c>
      <c r="DC123">
        <v>1</v>
      </c>
      <c r="DD123">
        <v>1</v>
      </c>
      <c r="DE123">
        <v>1</v>
      </c>
      <c r="DF123">
        <v>1</v>
      </c>
      <c r="DG123">
        <v>1</v>
      </c>
      <c r="DH123">
        <v>1</v>
      </c>
      <c r="DI123">
        <v>1</v>
      </c>
      <c r="DJ123">
        <v>1</v>
      </c>
      <c r="DK123">
        <v>1</v>
      </c>
      <c r="DL123">
        <v>1</v>
      </c>
      <c r="DM123">
        <v>1</v>
      </c>
      <c r="DN123">
        <v>1</v>
      </c>
      <c r="DO123">
        <v>2</v>
      </c>
      <c r="DP123">
        <v>1</v>
      </c>
      <c r="DQ123">
        <v>1</v>
      </c>
      <c r="DR123">
        <v>1</v>
      </c>
      <c r="DS123">
        <v>0</v>
      </c>
      <c r="DT123">
        <v>11</v>
      </c>
      <c r="DU123">
        <v>1</v>
      </c>
      <c r="DV123">
        <v>38</v>
      </c>
      <c r="DW123">
        <v>1</v>
      </c>
      <c r="DX123">
        <v>1</v>
      </c>
      <c r="DY123">
        <v>1</v>
      </c>
      <c r="DZ123">
        <v>1</v>
      </c>
      <c r="EA123">
        <v>1</v>
      </c>
      <c r="EB123">
        <v>1</v>
      </c>
      <c r="EC123">
        <v>1</v>
      </c>
      <c r="ED123">
        <v>1</v>
      </c>
      <c r="EE123">
        <v>1</v>
      </c>
      <c r="EF123">
        <v>1</v>
      </c>
      <c r="EG123">
        <v>1</v>
      </c>
      <c r="EH123">
        <v>2</v>
      </c>
      <c r="EI123">
        <v>1</v>
      </c>
      <c r="EJ123">
        <v>1</v>
      </c>
      <c r="EK123">
        <v>1</v>
      </c>
      <c r="EL123">
        <v>1</v>
      </c>
      <c r="EM123">
        <v>1</v>
      </c>
      <c r="EN123">
        <v>1</v>
      </c>
      <c r="EO123">
        <v>1</v>
      </c>
      <c r="EP123">
        <v>1</v>
      </c>
      <c r="EQ123">
        <v>1</v>
      </c>
      <c r="ER123">
        <v>0</v>
      </c>
      <c r="ES123">
        <v>0</v>
      </c>
      <c r="ET123">
        <v>35</v>
      </c>
      <c r="EU123">
        <v>3</v>
      </c>
      <c r="EV123">
        <v>1</v>
      </c>
      <c r="EW123">
        <v>2</v>
      </c>
      <c r="EX123">
        <v>3</v>
      </c>
      <c r="EY123">
        <v>4</v>
      </c>
      <c r="EZ123">
        <v>5</v>
      </c>
      <c r="FA123">
        <v>4</v>
      </c>
      <c r="FB123">
        <v>4</v>
      </c>
      <c r="FC123">
        <v>4</v>
      </c>
      <c r="FD123">
        <v>3</v>
      </c>
      <c r="FE123">
        <v>4</v>
      </c>
      <c r="FF123">
        <v>3</v>
      </c>
      <c r="FG123">
        <v>3</v>
      </c>
      <c r="FH123">
        <v>2</v>
      </c>
      <c r="FI123">
        <v>1</v>
      </c>
      <c r="FJ123">
        <v>2</v>
      </c>
      <c r="FK123">
        <v>5</v>
      </c>
      <c r="FL123">
        <v>5</v>
      </c>
      <c r="FM123">
        <v>1</v>
      </c>
      <c r="FN123">
        <v>2</v>
      </c>
      <c r="FO123">
        <v>2</v>
      </c>
      <c r="FP123">
        <v>2</v>
      </c>
      <c r="FQ123">
        <v>2</v>
      </c>
      <c r="FR123">
        <v>4</v>
      </c>
      <c r="FS123">
        <v>4</v>
      </c>
      <c r="FT123">
        <v>3</v>
      </c>
      <c r="FU123">
        <v>3</v>
      </c>
      <c r="FV123">
        <v>5</v>
      </c>
      <c r="FW123">
        <v>3</v>
      </c>
      <c r="FX123">
        <v>5</v>
      </c>
      <c r="FY123">
        <v>2</v>
      </c>
      <c r="FZ123">
        <v>4</v>
      </c>
      <c r="GA123">
        <v>4</v>
      </c>
      <c r="GB123">
        <v>3</v>
      </c>
      <c r="GC123">
        <v>3</v>
      </c>
      <c r="GD123">
        <v>5</v>
      </c>
      <c r="GE123">
        <v>2</v>
      </c>
      <c r="GF123">
        <v>0</v>
      </c>
      <c r="GG123">
        <v>18</v>
      </c>
      <c r="GH123" t="s">
        <v>197</v>
      </c>
      <c r="GI123">
        <v>0</v>
      </c>
      <c r="GJ123" s="2">
        <v>0.33333333333333331</v>
      </c>
      <c r="GK123">
        <v>80</v>
      </c>
      <c r="GL123">
        <v>134</v>
      </c>
      <c r="GM123">
        <f>VLOOKUP(A123,Saliva_Sample_Encoding!A:AD, 17)</f>
        <v>219.61108111913452</v>
      </c>
      <c r="GN123">
        <f>VLOOKUP(A123,Saliva_Sample_Encoding!A:AD, 18)</f>
        <v>4.5999999999999996</v>
      </c>
      <c r="GO123">
        <f>VLOOKUP(A123,Saliva_Sample_Encoding!A:AD, 19)</f>
        <v>132.40584932338675</v>
      </c>
      <c r="GP123">
        <f>VLOOKUP(A123,Saliva_Sample_Encoding!A:AD, 20)</f>
        <v>5.82</v>
      </c>
      <c r="GQ123">
        <f>VLOOKUP(A123,Saliva_Sample_Encoding!A:AD, 21)</f>
        <v>364.34437158642282</v>
      </c>
      <c r="GR123">
        <f>VLOOKUP(A123,Saliva_Sample_Encoding!A:AD, 22)</f>
        <v>12.94</v>
      </c>
      <c r="GS123">
        <f>VLOOKUP(A123,Saliva_Sample_Encoding!A:AD, 23)</f>
        <v>207.28363997523309</v>
      </c>
      <c r="GT123">
        <f>VLOOKUP(A123,Saliva_Sample_Encoding!A:AD, 24)</f>
        <v>20.440000000000001</v>
      </c>
      <c r="GU123">
        <f>VLOOKUP(A123,Saliva_Sample_Encoding!A:AD, 25)</f>
        <v>161.16987865915698</v>
      </c>
      <c r="GV123">
        <f>VLOOKUP(A123,Saliva_Sample_Encoding!A:AD, 26)</f>
        <v>21.43</v>
      </c>
      <c r="GW123">
        <f>VLOOKUP(A123,Saliva_Sample_Encoding!A:AD, 27)</f>
        <v>72.13835928653485</v>
      </c>
      <c r="GX123">
        <f>VLOOKUP(A123,Saliva_Sample_Encoding!A:AD, 28)</f>
        <v>10.71</v>
      </c>
      <c r="GY123">
        <f>VLOOKUP(A123,Saliva_Sample_Encoding!A:AD, 29)</f>
        <v>81.726369065124914</v>
      </c>
      <c r="GZ123">
        <f>VLOOKUP(A123,Saliva_Sample_Encoding!A:AD, 30)</f>
        <v>7.74</v>
      </c>
    </row>
    <row r="124" spans="1:208" x14ac:dyDescent="0.2">
      <c r="A124">
        <v>236</v>
      </c>
      <c r="B124" s="1">
        <v>44141</v>
      </c>
      <c r="C124" t="s">
        <v>198</v>
      </c>
      <c r="D124" t="s">
        <v>199</v>
      </c>
      <c r="E124" t="s">
        <v>201</v>
      </c>
      <c r="F124" t="s">
        <v>200</v>
      </c>
      <c r="G124">
        <v>4</v>
      </c>
      <c r="H124">
        <v>1</v>
      </c>
      <c r="I124">
        <v>1</v>
      </c>
      <c r="J124">
        <v>1</v>
      </c>
      <c r="K124">
        <v>2</v>
      </c>
      <c r="L124">
        <v>1</v>
      </c>
      <c r="M124">
        <v>1</v>
      </c>
      <c r="N124">
        <v>1</v>
      </c>
      <c r="O124">
        <v>2</v>
      </c>
      <c r="P124">
        <v>2</v>
      </c>
      <c r="Q124">
        <v>1</v>
      </c>
      <c r="R124">
        <v>4</v>
      </c>
      <c r="S124">
        <v>1</v>
      </c>
      <c r="T124">
        <v>2</v>
      </c>
      <c r="U124">
        <v>1</v>
      </c>
      <c r="V124">
        <v>4</v>
      </c>
      <c r="W124">
        <v>5</v>
      </c>
      <c r="X124">
        <v>1</v>
      </c>
      <c r="Y124">
        <v>3</v>
      </c>
      <c r="Z124">
        <v>1</v>
      </c>
      <c r="AA124">
        <v>1</v>
      </c>
      <c r="AB124">
        <v>1</v>
      </c>
      <c r="AC124">
        <v>2</v>
      </c>
      <c r="AD124">
        <v>91</v>
      </c>
      <c r="AE124">
        <v>4</v>
      </c>
      <c r="AF124">
        <v>1</v>
      </c>
      <c r="AG124">
        <v>1</v>
      </c>
      <c r="AH124">
        <v>1</v>
      </c>
      <c r="AI124">
        <v>3</v>
      </c>
      <c r="AJ124">
        <v>1</v>
      </c>
      <c r="AK124">
        <v>1</v>
      </c>
      <c r="AL124">
        <v>1</v>
      </c>
      <c r="AM124">
        <v>4</v>
      </c>
      <c r="AN124">
        <v>3</v>
      </c>
      <c r="AO124">
        <v>1</v>
      </c>
      <c r="AP124">
        <v>4</v>
      </c>
      <c r="AQ124">
        <v>1</v>
      </c>
      <c r="AR124">
        <v>1</v>
      </c>
      <c r="AS124">
        <v>1</v>
      </c>
      <c r="AT124">
        <v>4</v>
      </c>
      <c r="AU124">
        <v>4</v>
      </c>
      <c r="AV124">
        <v>1</v>
      </c>
      <c r="AW124">
        <v>4</v>
      </c>
      <c r="AX124">
        <v>1</v>
      </c>
      <c r="AY124">
        <v>5</v>
      </c>
      <c r="AZ124">
        <v>0</v>
      </c>
      <c r="BA124">
        <v>1</v>
      </c>
      <c r="BB124">
        <v>86</v>
      </c>
      <c r="BC124">
        <v>4</v>
      </c>
      <c r="BD124">
        <v>1</v>
      </c>
      <c r="BE124">
        <v>2</v>
      </c>
      <c r="BF124">
        <v>1</v>
      </c>
      <c r="BG124">
        <v>3</v>
      </c>
      <c r="BH124">
        <v>1</v>
      </c>
      <c r="BI124">
        <v>1</v>
      </c>
      <c r="BJ124">
        <v>1</v>
      </c>
      <c r="BK124">
        <v>3</v>
      </c>
      <c r="BL124">
        <v>1</v>
      </c>
      <c r="BM124">
        <v>1</v>
      </c>
      <c r="BN124">
        <v>4</v>
      </c>
      <c r="BO124">
        <v>1</v>
      </c>
      <c r="BP124">
        <v>1</v>
      </c>
      <c r="BQ124">
        <v>2</v>
      </c>
      <c r="BR124">
        <v>4</v>
      </c>
      <c r="BS124">
        <v>4</v>
      </c>
      <c r="BT124">
        <v>1</v>
      </c>
      <c r="BU124">
        <v>4</v>
      </c>
      <c r="BV124">
        <v>1</v>
      </c>
      <c r="BW124">
        <v>10</v>
      </c>
      <c r="BX124">
        <v>30</v>
      </c>
      <c r="BY124">
        <v>1</v>
      </c>
      <c r="BZ124">
        <v>79</v>
      </c>
      <c r="CA124">
        <v>3</v>
      </c>
      <c r="CB124">
        <v>1</v>
      </c>
      <c r="CC124">
        <v>2</v>
      </c>
      <c r="CD124">
        <v>1</v>
      </c>
      <c r="CE124">
        <v>3</v>
      </c>
      <c r="CF124">
        <v>1</v>
      </c>
      <c r="CG124">
        <v>1</v>
      </c>
      <c r="CH124">
        <v>1</v>
      </c>
      <c r="CI124">
        <v>1</v>
      </c>
      <c r="CJ124">
        <v>2</v>
      </c>
      <c r="CK124">
        <v>1</v>
      </c>
      <c r="CL124">
        <v>4</v>
      </c>
      <c r="CM124">
        <v>1</v>
      </c>
      <c r="CN124">
        <v>3</v>
      </c>
      <c r="CO124">
        <v>1</v>
      </c>
      <c r="CP124">
        <v>4</v>
      </c>
      <c r="CQ124">
        <v>4</v>
      </c>
      <c r="CR124">
        <v>1</v>
      </c>
      <c r="CS124">
        <v>3</v>
      </c>
      <c r="CT124">
        <v>1</v>
      </c>
      <c r="CU124">
        <v>3</v>
      </c>
      <c r="CV124">
        <v>1</v>
      </c>
      <c r="CW124">
        <v>1</v>
      </c>
      <c r="CX124">
        <v>90</v>
      </c>
      <c r="CY124">
        <v>3</v>
      </c>
      <c r="CZ124">
        <v>1</v>
      </c>
      <c r="DA124">
        <v>1</v>
      </c>
      <c r="DB124">
        <v>1</v>
      </c>
      <c r="DC124">
        <v>2</v>
      </c>
      <c r="DD124">
        <v>1</v>
      </c>
      <c r="DE124">
        <v>1</v>
      </c>
      <c r="DF124">
        <v>1</v>
      </c>
      <c r="DG124">
        <v>3</v>
      </c>
      <c r="DH124">
        <v>1</v>
      </c>
      <c r="DI124">
        <v>1</v>
      </c>
      <c r="DJ124">
        <v>2</v>
      </c>
      <c r="DK124">
        <v>1</v>
      </c>
      <c r="DL124">
        <v>2</v>
      </c>
      <c r="DM124">
        <v>1</v>
      </c>
      <c r="DN124">
        <v>2</v>
      </c>
      <c r="DO124">
        <v>2</v>
      </c>
      <c r="DP124">
        <v>1</v>
      </c>
      <c r="DQ124">
        <v>3</v>
      </c>
      <c r="DR124">
        <v>1</v>
      </c>
      <c r="DS124">
        <v>0</v>
      </c>
      <c r="DT124">
        <v>0</v>
      </c>
      <c r="DU124">
        <v>0</v>
      </c>
      <c r="DV124">
        <v>80</v>
      </c>
      <c r="DW124">
        <v>3</v>
      </c>
      <c r="DX124">
        <v>1</v>
      </c>
      <c r="DY124">
        <v>1</v>
      </c>
      <c r="DZ124">
        <v>1</v>
      </c>
      <c r="EA124">
        <v>2</v>
      </c>
      <c r="EB124">
        <v>1</v>
      </c>
      <c r="EC124">
        <v>1</v>
      </c>
      <c r="ED124">
        <v>1</v>
      </c>
      <c r="EE124">
        <v>2</v>
      </c>
      <c r="EF124">
        <v>1</v>
      </c>
      <c r="EG124">
        <v>1</v>
      </c>
      <c r="EH124">
        <v>3</v>
      </c>
      <c r="EI124">
        <v>1</v>
      </c>
      <c r="EJ124">
        <v>3</v>
      </c>
      <c r="EK124">
        <v>1</v>
      </c>
      <c r="EL124">
        <v>3</v>
      </c>
      <c r="EM124">
        <v>2</v>
      </c>
      <c r="EN124">
        <v>1</v>
      </c>
      <c r="EO124">
        <v>3</v>
      </c>
      <c r="EP124">
        <v>1</v>
      </c>
      <c r="EQ124">
        <v>0</v>
      </c>
      <c r="ER124">
        <v>0</v>
      </c>
      <c r="ES124">
        <v>0</v>
      </c>
      <c r="ET124">
        <v>79</v>
      </c>
      <c r="EU124">
        <v>3</v>
      </c>
      <c r="EV124">
        <v>1</v>
      </c>
      <c r="EW124">
        <v>2</v>
      </c>
      <c r="EX124">
        <v>3</v>
      </c>
      <c r="EY124">
        <v>4</v>
      </c>
      <c r="EZ124">
        <v>5</v>
      </c>
      <c r="FA124">
        <v>4</v>
      </c>
      <c r="FB124">
        <v>5</v>
      </c>
      <c r="FC124">
        <v>4</v>
      </c>
      <c r="FD124">
        <v>3</v>
      </c>
      <c r="FE124">
        <v>4</v>
      </c>
      <c r="FF124">
        <v>3</v>
      </c>
      <c r="FG124">
        <v>3</v>
      </c>
      <c r="FH124">
        <v>2</v>
      </c>
      <c r="FI124">
        <v>1</v>
      </c>
      <c r="FJ124">
        <v>1</v>
      </c>
      <c r="FK124">
        <v>5</v>
      </c>
      <c r="FL124">
        <v>5</v>
      </c>
      <c r="FM124">
        <v>1</v>
      </c>
      <c r="FN124">
        <v>2</v>
      </c>
      <c r="FO124">
        <v>4</v>
      </c>
      <c r="FP124">
        <v>2</v>
      </c>
      <c r="FQ124">
        <v>2</v>
      </c>
      <c r="FR124">
        <v>1</v>
      </c>
      <c r="FS124">
        <v>4</v>
      </c>
      <c r="FT124">
        <v>3</v>
      </c>
      <c r="FU124">
        <v>3</v>
      </c>
      <c r="FV124">
        <v>5</v>
      </c>
      <c r="FW124">
        <v>5</v>
      </c>
      <c r="FX124">
        <v>1</v>
      </c>
      <c r="FY124">
        <v>3</v>
      </c>
      <c r="FZ124">
        <v>2</v>
      </c>
      <c r="GA124">
        <v>4</v>
      </c>
      <c r="GB124">
        <v>5</v>
      </c>
      <c r="GC124">
        <v>1</v>
      </c>
      <c r="GD124">
        <v>2</v>
      </c>
      <c r="GE124">
        <v>2</v>
      </c>
      <c r="GF124">
        <v>0</v>
      </c>
      <c r="GG124">
        <v>43</v>
      </c>
      <c r="GH124" t="s">
        <v>197</v>
      </c>
      <c r="GI124">
        <v>0</v>
      </c>
      <c r="GJ124" s="2">
        <v>0.33333333333333331</v>
      </c>
      <c r="GK124">
        <v>65</v>
      </c>
      <c r="GL124">
        <v>69</v>
      </c>
      <c r="GM124">
        <f>VLOOKUP(A124,Saliva_Sample_Encoding!A:AD, 17)</f>
        <v>40.821410093003017</v>
      </c>
      <c r="GN124">
        <f>VLOOKUP(A124,Saliva_Sample_Encoding!A:AD, 18)</f>
        <v>7.01</v>
      </c>
      <c r="GO124">
        <f>VLOOKUP(A124,Saliva_Sample_Encoding!A:AD, 19)</f>
        <v>44.858692409893422</v>
      </c>
      <c r="GP124">
        <f>VLOOKUP(A124,Saliva_Sample_Encoding!A:AD, 20)</f>
        <v>6.2</v>
      </c>
      <c r="GQ124">
        <f>VLOOKUP(A124,Saliva_Sample_Encoding!A:AD, 21)</f>
        <v>54.727604740069978</v>
      </c>
      <c r="GR124">
        <f>VLOOKUP(A124,Saliva_Sample_Encoding!A:AD, 22)</f>
        <v>6.1</v>
      </c>
      <c r="GS124">
        <f>VLOOKUP(A124,Saliva_Sample_Encoding!A:AD, 23)</f>
        <v>64.59651707024652</v>
      </c>
      <c r="GT124">
        <f>VLOOKUP(A124,Saliva_Sample_Encoding!A:AD, 24)</f>
        <v>5.81</v>
      </c>
      <c r="GU124">
        <f>VLOOKUP(A124,Saliva_Sample_Encoding!A:AD, 25)</f>
        <v>77.605537869115622</v>
      </c>
      <c r="GV124">
        <f>VLOOKUP(A124,Saliva_Sample_Encoding!A:AD, 26)</f>
        <v>4.6100000000000003</v>
      </c>
      <c r="GW124">
        <f>VLOOKUP(A124,Saliva_Sample_Encoding!A:AD, 27)</f>
        <v>103.62357946685381</v>
      </c>
      <c r="GX124">
        <f>VLOOKUP(A124,Saliva_Sample_Encoding!A:AD, 28)</f>
        <v>2.89</v>
      </c>
      <c r="GY124">
        <f>VLOOKUP(A124,Saliva_Sample_Encoding!A:AD, 29)</f>
        <v>143.9964026357579</v>
      </c>
      <c r="GZ124">
        <f>VLOOKUP(A124,Saliva_Sample_Encoding!A:AD, 30)</f>
        <v>3.35</v>
      </c>
    </row>
    <row r="125" spans="1:208" x14ac:dyDescent="0.2">
      <c r="A125">
        <v>237</v>
      </c>
      <c r="B125" s="1">
        <v>44142</v>
      </c>
      <c r="C125" t="s">
        <v>193</v>
      </c>
      <c r="D125" t="s">
        <v>199</v>
      </c>
      <c r="E125" t="s">
        <v>201</v>
      </c>
      <c r="F125" t="s">
        <v>207</v>
      </c>
      <c r="G125">
        <v>4</v>
      </c>
      <c r="H125">
        <v>1</v>
      </c>
      <c r="I125">
        <v>1</v>
      </c>
      <c r="J125">
        <v>1</v>
      </c>
      <c r="K125">
        <v>3</v>
      </c>
      <c r="L125">
        <v>1</v>
      </c>
      <c r="M125">
        <v>1</v>
      </c>
      <c r="N125">
        <v>1</v>
      </c>
      <c r="O125">
        <v>2</v>
      </c>
      <c r="P125">
        <v>1</v>
      </c>
      <c r="Q125">
        <v>1</v>
      </c>
      <c r="R125">
        <v>3</v>
      </c>
      <c r="S125">
        <v>1</v>
      </c>
      <c r="T125">
        <v>1</v>
      </c>
      <c r="U125">
        <v>2</v>
      </c>
      <c r="V125">
        <v>3</v>
      </c>
      <c r="W125">
        <v>5</v>
      </c>
      <c r="X125">
        <v>1</v>
      </c>
      <c r="Y125">
        <v>3</v>
      </c>
      <c r="Z125">
        <v>1</v>
      </c>
      <c r="AA125">
        <v>14</v>
      </c>
      <c r="AB125">
        <v>2</v>
      </c>
      <c r="AC125">
        <v>1</v>
      </c>
      <c r="AD125">
        <v>63</v>
      </c>
      <c r="AE125">
        <v>4</v>
      </c>
      <c r="AF125">
        <v>1</v>
      </c>
      <c r="AG125">
        <v>1</v>
      </c>
      <c r="AH125">
        <v>1</v>
      </c>
      <c r="AI125">
        <v>3</v>
      </c>
      <c r="AJ125">
        <v>1</v>
      </c>
      <c r="AK125">
        <v>2</v>
      </c>
      <c r="AL125">
        <v>2</v>
      </c>
      <c r="AM125">
        <v>2</v>
      </c>
      <c r="AN125">
        <v>3</v>
      </c>
      <c r="AO125">
        <v>1</v>
      </c>
      <c r="AP125">
        <v>3</v>
      </c>
      <c r="AQ125">
        <v>2</v>
      </c>
      <c r="AR125">
        <v>2</v>
      </c>
      <c r="AS125">
        <v>2</v>
      </c>
      <c r="AT125">
        <v>3</v>
      </c>
      <c r="AU125">
        <v>4</v>
      </c>
      <c r="AV125">
        <v>2</v>
      </c>
      <c r="AW125">
        <v>3</v>
      </c>
      <c r="AX125">
        <v>2</v>
      </c>
      <c r="AY125">
        <v>23</v>
      </c>
      <c r="AZ125">
        <v>5</v>
      </c>
      <c r="BA125">
        <v>8</v>
      </c>
      <c r="BB125">
        <v>42</v>
      </c>
      <c r="BC125">
        <v>4</v>
      </c>
      <c r="BD125">
        <v>1</v>
      </c>
      <c r="BE125">
        <v>2</v>
      </c>
      <c r="BF125">
        <v>1</v>
      </c>
      <c r="BG125">
        <v>3</v>
      </c>
      <c r="BH125">
        <v>1</v>
      </c>
      <c r="BI125">
        <v>1</v>
      </c>
      <c r="BJ125">
        <v>1</v>
      </c>
      <c r="BK125">
        <v>3</v>
      </c>
      <c r="BL125">
        <v>3</v>
      </c>
      <c r="BM125">
        <v>2</v>
      </c>
      <c r="BN125">
        <v>3</v>
      </c>
      <c r="BO125">
        <v>2</v>
      </c>
      <c r="BP125">
        <v>1</v>
      </c>
      <c r="BQ125">
        <v>2</v>
      </c>
      <c r="BR125">
        <v>3</v>
      </c>
      <c r="BS125">
        <v>4</v>
      </c>
      <c r="BT125">
        <v>2</v>
      </c>
      <c r="BU125">
        <v>3</v>
      </c>
      <c r="BV125">
        <v>1</v>
      </c>
      <c r="BW125">
        <v>20</v>
      </c>
      <c r="BX125">
        <v>5</v>
      </c>
      <c r="BY125">
        <v>8</v>
      </c>
      <c r="BZ125">
        <v>54</v>
      </c>
      <c r="CA125">
        <v>2</v>
      </c>
      <c r="CB125">
        <v>1</v>
      </c>
      <c r="CC125">
        <v>2</v>
      </c>
      <c r="CD125">
        <v>1</v>
      </c>
      <c r="CE125">
        <v>2</v>
      </c>
      <c r="CF125">
        <v>1</v>
      </c>
      <c r="CG125">
        <v>1</v>
      </c>
      <c r="CH125">
        <v>1</v>
      </c>
      <c r="CI125">
        <v>3</v>
      </c>
      <c r="CJ125">
        <v>2</v>
      </c>
      <c r="CK125">
        <v>1</v>
      </c>
      <c r="CL125">
        <v>3</v>
      </c>
      <c r="CM125">
        <v>1</v>
      </c>
      <c r="CN125">
        <v>1</v>
      </c>
      <c r="CO125">
        <v>1</v>
      </c>
      <c r="CP125">
        <v>3</v>
      </c>
      <c r="CQ125">
        <v>3</v>
      </c>
      <c r="CR125">
        <v>1</v>
      </c>
      <c r="CS125">
        <v>3</v>
      </c>
      <c r="CT125">
        <v>1</v>
      </c>
      <c r="CU125">
        <v>4</v>
      </c>
      <c r="CV125">
        <v>3</v>
      </c>
      <c r="CW125">
        <v>2</v>
      </c>
      <c r="CX125">
        <v>57</v>
      </c>
      <c r="CY125">
        <v>2</v>
      </c>
      <c r="CZ125">
        <v>1</v>
      </c>
      <c r="DA125">
        <v>2</v>
      </c>
      <c r="DB125">
        <v>1</v>
      </c>
      <c r="DC125">
        <v>3</v>
      </c>
      <c r="DD125">
        <v>1</v>
      </c>
      <c r="DE125">
        <v>1</v>
      </c>
      <c r="DF125">
        <v>1</v>
      </c>
      <c r="DG125">
        <v>1</v>
      </c>
      <c r="DH125">
        <v>1</v>
      </c>
      <c r="DI125">
        <v>1</v>
      </c>
      <c r="DJ125">
        <v>2</v>
      </c>
      <c r="DK125">
        <v>1</v>
      </c>
      <c r="DL125">
        <v>1</v>
      </c>
      <c r="DM125">
        <v>1</v>
      </c>
      <c r="DN125">
        <v>1</v>
      </c>
      <c r="DO125">
        <v>2</v>
      </c>
      <c r="DP125">
        <v>1</v>
      </c>
      <c r="DQ125">
        <v>2</v>
      </c>
      <c r="DR125">
        <v>1</v>
      </c>
      <c r="DS125">
        <v>1</v>
      </c>
      <c r="DT125">
        <v>0</v>
      </c>
      <c r="DU125">
        <v>0</v>
      </c>
      <c r="DV125">
        <v>68</v>
      </c>
      <c r="DW125">
        <v>2</v>
      </c>
      <c r="DX125">
        <v>1</v>
      </c>
      <c r="DY125">
        <v>2</v>
      </c>
      <c r="DZ125">
        <v>1</v>
      </c>
      <c r="EA125">
        <v>2</v>
      </c>
      <c r="EB125">
        <v>1</v>
      </c>
      <c r="EC125">
        <v>1</v>
      </c>
      <c r="ED125">
        <v>1</v>
      </c>
      <c r="EE125">
        <v>2</v>
      </c>
      <c r="EF125">
        <v>2</v>
      </c>
      <c r="EG125">
        <v>1</v>
      </c>
      <c r="EH125">
        <v>2</v>
      </c>
      <c r="EI125">
        <v>1</v>
      </c>
      <c r="EJ125">
        <v>1</v>
      </c>
      <c r="EK125">
        <v>1</v>
      </c>
      <c r="EL125">
        <v>2</v>
      </c>
      <c r="EM125">
        <v>3</v>
      </c>
      <c r="EN125">
        <v>1</v>
      </c>
      <c r="EO125">
        <v>2</v>
      </c>
      <c r="EP125">
        <v>1</v>
      </c>
      <c r="EQ125">
        <v>1</v>
      </c>
      <c r="ER125">
        <v>1</v>
      </c>
      <c r="ES125">
        <v>1</v>
      </c>
      <c r="ET125">
        <v>53</v>
      </c>
      <c r="EU125">
        <v>3</v>
      </c>
      <c r="EV125">
        <v>1</v>
      </c>
      <c r="EW125">
        <v>2</v>
      </c>
      <c r="EX125">
        <v>3</v>
      </c>
      <c r="EY125">
        <v>4</v>
      </c>
      <c r="EZ125">
        <v>5</v>
      </c>
      <c r="FA125">
        <v>4</v>
      </c>
      <c r="FB125">
        <v>5</v>
      </c>
      <c r="FC125">
        <v>4</v>
      </c>
      <c r="FD125">
        <v>3</v>
      </c>
      <c r="FE125">
        <v>4</v>
      </c>
      <c r="FF125">
        <v>3</v>
      </c>
      <c r="FG125">
        <v>3</v>
      </c>
      <c r="FH125">
        <v>2</v>
      </c>
      <c r="FI125">
        <v>1</v>
      </c>
      <c r="FJ125">
        <v>2</v>
      </c>
      <c r="FK125">
        <v>5</v>
      </c>
      <c r="FL125">
        <v>5</v>
      </c>
      <c r="FM125">
        <v>1</v>
      </c>
      <c r="FN125">
        <v>2</v>
      </c>
      <c r="FO125">
        <v>2</v>
      </c>
      <c r="FP125">
        <v>2</v>
      </c>
      <c r="FQ125">
        <v>2</v>
      </c>
      <c r="FR125">
        <v>2</v>
      </c>
      <c r="FS125">
        <v>4</v>
      </c>
      <c r="FT125">
        <v>3</v>
      </c>
      <c r="FU125">
        <v>3</v>
      </c>
      <c r="FV125">
        <v>5</v>
      </c>
      <c r="FW125">
        <v>5</v>
      </c>
      <c r="FX125">
        <v>5</v>
      </c>
      <c r="FY125">
        <v>5</v>
      </c>
      <c r="FZ125">
        <v>4</v>
      </c>
      <c r="GA125">
        <v>3</v>
      </c>
      <c r="GB125">
        <v>3</v>
      </c>
      <c r="GC125">
        <v>3</v>
      </c>
      <c r="GD125">
        <v>3</v>
      </c>
      <c r="GE125">
        <v>3</v>
      </c>
      <c r="GF125">
        <v>0</v>
      </c>
      <c r="GG125">
        <v>29</v>
      </c>
      <c r="GH125" t="s">
        <v>197</v>
      </c>
      <c r="GI125">
        <v>0</v>
      </c>
      <c r="GJ125" s="2">
        <v>0.4375</v>
      </c>
      <c r="GK125">
        <v>86</v>
      </c>
      <c r="GL125">
        <v>88</v>
      </c>
      <c r="GM125">
        <f>VLOOKUP(A125,Saliva_Sample_Encoding!A:AD, 17)</f>
        <v>33.195432383321133</v>
      </c>
      <c r="GN125">
        <f>VLOOKUP(A125,Saliva_Sample_Encoding!A:AD, 18)</f>
        <v>2.95</v>
      </c>
      <c r="GO125">
        <f>VLOOKUP(A125,Saliva_Sample_Encoding!A:AD, 19)</f>
        <v>34.092606231518999</v>
      </c>
      <c r="GP125">
        <f>VLOOKUP(A125,Saliva_Sample_Encoding!A:AD, 20)</f>
        <v>2.78</v>
      </c>
      <c r="GQ125">
        <f>VLOOKUP(A125,Saliva_Sample_Encoding!A:AD, 21)</f>
        <v>58.76488705696039</v>
      </c>
      <c r="GR125">
        <f>VLOOKUP(A125,Saliva_Sample_Encoding!A:AD, 22)</f>
        <v>2.14</v>
      </c>
      <c r="GS125">
        <f>VLOOKUP(A125,Saliva_Sample_Encoding!A:AD, 23)</f>
        <v>65.453690918444394</v>
      </c>
      <c r="GT125">
        <f>VLOOKUP(A125,Saliva_Sample_Encoding!A:AD, 24)</f>
        <v>2.78</v>
      </c>
      <c r="GU125">
        <f>VLOOKUP(A125,Saliva_Sample_Encoding!A:AD, 25)</f>
        <v>44.410105485794489</v>
      </c>
      <c r="GV125">
        <f>VLOOKUP(A125,Saliva_Sample_Encoding!A:AD, 26)</f>
        <v>2.4</v>
      </c>
      <c r="GW125">
        <f>VLOOKUP(A125,Saliva_Sample_Encoding!A:AD, 27)</f>
        <v>43.512931637596616</v>
      </c>
      <c r="GX125">
        <f>VLOOKUP(A125,Saliva_Sample_Encoding!A:AD, 28)</f>
        <v>1.31</v>
      </c>
      <c r="GY125">
        <f>VLOOKUP(A125,Saliva_Sample_Encoding!A:AD, 29)</f>
        <v>46.204453182190228</v>
      </c>
      <c r="GZ125">
        <f>VLOOKUP(A125,Saliva_Sample_Encoding!A:AD, 30)</f>
        <v>1.22</v>
      </c>
    </row>
    <row r="126" spans="1:208" x14ac:dyDescent="0.2">
      <c r="A126">
        <v>238</v>
      </c>
      <c r="B126" s="1">
        <v>44148</v>
      </c>
      <c r="C126" t="s">
        <v>193</v>
      </c>
      <c r="D126" t="s">
        <v>194</v>
      </c>
      <c r="E126" t="s">
        <v>201</v>
      </c>
      <c r="F126" t="s">
        <v>207</v>
      </c>
      <c r="G126">
        <v>4</v>
      </c>
      <c r="H126">
        <v>2</v>
      </c>
      <c r="I126">
        <v>1</v>
      </c>
      <c r="J126">
        <v>1</v>
      </c>
      <c r="K126">
        <v>2</v>
      </c>
      <c r="L126">
        <v>1</v>
      </c>
      <c r="M126">
        <v>1</v>
      </c>
      <c r="N126">
        <v>1</v>
      </c>
      <c r="O126">
        <v>2</v>
      </c>
      <c r="P126">
        <v>1</v>
      </c>
      <c r="Q126">
        <v>1</v>
      </c>
      <c r="R126">
        <v>3</v>
      </c>
      <c r="S126">
        <v>1</v>
      </c>
      <c r="T126">
        <v>1</v>
      </c>
      <c r="U126">
        <v>2</v>
      </c>
      <c r="V126">
        <v>2</v>
      </c>
      <c r="W126">
        <v>4</v>
      </c>
      <c r="X126">
        <v>2</v>
      </c>
      <c r="Y126">
        <v>3</v>
      </c>
      <c r="Z126">
        <v>1</v>
      </c>
      <c r="AA126">
        <v>28</v>
      </c>
      <c r="AB126">
        <v>7</v>
      </c>
      <c r="AC126">
        <v>0</v>
      </c>
      <c r="AD126">
        <v>57</v>
      </c>
      <c r="AE126">
        <v>4</v>
      </c>
      <c r="AF126">
        <v>1</v>
      </c>
      <c r="AG126">
        <v>1</v>
      </c>
      <c r="AH126">
        <v>3</v>
      </c>
      <c r="AI126">
        <v>2</v>
      </c>
      <c r="AJ126">
        <v>1</v>
      </c>
      <c r="AK126">
        <v>2</v>
      </c>
      <c r="AL126">
        <v>1</v>
      </c>
      <c r="AM126">
        <v>2</v>
      </c>
      <c r="AN126">
        <v>1</v>
      </c>
      <c r="AO126">
        <v>2</v>
      </c>
      <c r="AP126">
        <v>4</v>
      </c>
      <c r="AQ126">
        <v>2</v>
      </c>
      <c r="AR126">
        <v>2</v>
      </c>
      <c r="AS126">
        <v>3</v>
      </c>
      <c r="AT126">
        <v>2</v>
      </c>
      <c r="AU126">
        <v>3</v>
      </c>
      <c r="AV126">
        <v>3</v>
      </c>
      <c r="AW126">
        <v>4</v>
      </c>
      <c r="AX126">
        <v>1</v>
      </c>
      <c r="BC126">
        <v>4</v>
      </c>
      <c r="BD126">
        <v>1</v>
      </c>
      <c r="BE126">
        <v>1</v>
      </c>
      <c r="BF126">
        <v>2</v>
      </c>
      <c r="BG126">
        <v>2</v>
      </c>
      <c r="BH126">
        <v>1</v>
      </c>
      <c r="BI126">
        <v>1</v>
      </c>
      <c r="BJ126">
        <v>1</v>
      </c>
      <c r="BK126">
        <v>3</v>
      </c>
      <c r="BL126">
        <v>1</v>
      </c>
      <c r="BM126">
        <v>2</v>
      </c>
      <c r="BN126">
        <v>5</v>
      </c>
      <c r="BO126">
        <v>2</v>
      </c>
      <c r="BP126">
        <v>2</v>
      </c>
      <c r="BQ126">
        <v>2</v>
      </c>
      <c r="BR126">
        <v>2</v>
      </c>
      <c r="BS126">
        <v>4</v>
      </c>
      <c r="BT126">
        <v>3</v>
      </c>
      <c r="BU126">
        <v>3</v>
      </c>
      <c r="BV126">
        <v>1</v>
      </c>
      <c r="BW126">
        <v>77</v>
      </c>
      <c r="BX126">
        <v>80</v>
      </c>
      <c r="BY126">
        <v>51</v>
      </c>
      <c r="BZ126">
        <v>25</v>
      </c>
      <c r="CA126">
        <v>3</v>
      </c>
      <c r="CB126">
        <v>2</v>
      </c>
      <c r="CC126">
        <v>1</v>
      </c>
      <c r="CD126">
        <v>1</v>
      </c>
      <c r="CE126">
        <v>1</v>
      </c>
      <c r="CF126">
        <v>1</v>
      </c>
      <c r="CG126">
        <v>1</v>
      </c>
      <c r="CH126">
        <v>1</v>
      </c>
      <c r="CI126">
        <v>1</v>
      </c>
      <c r="CJ126">
        <v>1</v>
      </c>
      <c r="CK126">
        <v>1</v>
      </c>
      <c r="CL126">
        <v>5</v>
      </c>
      <c r="CM126">
        <v>2</v>
      </c>
      <c r="CN126">
        <v>1</v>
      </c>
      <c r="CO126">
        <v>1</v>
      </c>
      <c r="CP126">
        <v>1</v>
      </c>
      <c r="CQ126">
        <v>4</v>
      </c>
      <c r="CR126">
        <v>2</v>
      </c>
      <c r="CS126">
        <v>3</v>
      </c>
      <c r="CT126">
        <v>1</v>
      </c>
      <c r="CU126">
        <v>50</v>
      </c>
      <c r="CV126">
        <v>36</v>
      </c>
      <c r="CW126">
        <v>21</v>
      </c>
      <c r="CX126">
        <v>20</v>
      </c>
      <c r="CY126">
        <v>1</v>
      </c>
      <c r="CZ126">
        <v>1</v>
      </c>
      <c r="DA126">
        <v>1</v>
      </c>
      <c r="DB126">
        <v>1</v>
      </c>
      <c r="DC126">
        <v>1</v>
      </c>
      <c r="DD126">
        <v>1</v>
      </c>
      <c r="DE126">
        <v>1</v>
      </c>
      <c r="DF126">
        <v>1</v>
      </c>
      <c r="DG126">
        <v>1</v>
      </c>
      <c r="DH126">
        <v>1</v>
      </c>
      <c r="DI126">
        <v>1</v>
      </c>
      <c r="DJ126">
        <v>3</v>
      </c>
      <c r="DK126">
        <v>1</v>
      </c>
      <c r="DL126">
        <v>1</v>
      </c>
      <c r="DM126">
        <v>1</v>
      </c>
      <c r="DN126">
        <v>1</v>
      </c>
      <c r="DO126">
        <v>3</v>
      </c>
      <c r="DP126">
        <v>1</v>
      </c>
      <c r="DQ126">
        <v>2</v>
      </c>
      <c r="DR126">
        <v>1</v>
      </c>
      <c r="DS126">
        <v>11</v>
      </c>
      <c r="DT126">
        <v>0</v>
      </c>
      <c r="DU126">
        <v>0</v>
      </c>
      <c r="DV126">
        <v>44</v>
      </c>
      <c r="DW126">
        <v>1</v>
      </c>
      <c r="DX126">
        <v>1</v>
      </c>
      <c r="DY126">
        <v>1</v>
      </c>
      <c r="DZ126">
        <v>1</v>
      </c>
      <c r="EA126">
        <v>1</v>
      </c>
      <c r="EB126">
        <v>1</v>
      </c>
      <c r="EC126">
        <v>1</v>
      </c>
      <c r="ED126">
        <v>1</v>
      </c>
      <c r="EE126">
        <v>1</v>
      </c>
      <c r="EF126">
        <v>1</v>
      </c>
      <c r="EG126">
        <v>1</v>
      </c>
      <c r="EH126">
        <v>3</v>
      </c>
      <c r="EI126">
        <v>1</v>
      </c>
      <c r="EJ126">
        <v>1</v>
      </c>
      <c r="EK126">
        <v>1</v>
      </c>
      <c r="EL126">
        <v>1</v>
      </c>
      <c r="EM126">
        <v>2</v>
      </c>
      <c r="EN126">
        <v>2</v>
      </c>
      <c r="EO126">
        <v>1</v>
      </c>
      <c r="EP126">
        <v>1</v>
      </c>
      <c r="EQ126">
        <v>14</v>
      </c>
      <c r="ER126">
        <v>0</v>
      </c>
      <c r="ES126">
        <v>0</v>
      </c>
      <c r="ET126">
        <v>20</v>
      </c>
      <c r="EU126">
        <v>3</v>
      </c>
      <c r="EV126">
        <v>1</v>
      </c>
      <c r="EW126">
        <v>2</v>
      </c>
      <c r="EX126">
        <v>3</v>
      </c>
      <c r="EY126">
        <v>4</v>
      </c>
      <c r="EZ126">
        <v>5</v>
      </c>
      <c r="FA126">
        <v>4</v>
      </c>
      <c r="FB126">
        <v>4</v>
      </c>
      <c r="FC126">
        <v>4</v>
      </c>
      <c r="FD126">
        <v>3</v>
      </c>
      <c r="FE126">
        <v>4</v>
      </c>
      <c r="FF126">
        <v>3</v>
      </c>
      <c r="FG126">
        <v>3</v>
      </c>
      <c r="FH126">
        <v>2</v>
      </c>
      <c r="FI126">
        <v>5</v>
      </c>
      <c r="FJ126">
        <v>1</v>
      </c>
      <c r="FK126">
        <v>5</v>
      </c>
      <c r="FL126">
        <v>5</v>
      </c>
      <c r="FM126">
        <v>1</v>
      </c>
      <c r="FN126">
        <v>2</v>
      </c>
      <c r="FO126">
        <v>2</v>
      </c>
      <c r="FP126">
        <v>2</v>
      </c>
      <c r="FQ126">
        <v>2</v>
      </c>
      <c r="FR126">
        <v>3</v>
      </c>
      <c r="FS126">
        <v>2</v>
      </c>
      <c r="FT126">
        <v>3</v>
      </c>
      <c r="FU126">
        <v>3</v>
      </c>
      <c r="FV126">
        <v>5</v>
      </c>
      <c r="FW126">
        <v>3</v>
      </c>
      <c r="FX126">
        <v>2</v>
      </c>
      <c r="FY126">
        <v>3</v>
      </c>
      <c r="FZ126">
        <v>4</v>
      </c>
      <c r="GA126">
        <v>4</v>
      </c>
      <c r="GB126">
        <v>5</v>
      </c>
      <c r="GC126">
        <v>1</v>
      </c>
      <c r="GD126">
        <v>3</v>
      </c>
      <c r="GE126">
        <v>5</v>
      </c>
      <c r="GF126">
        <v>0</v>
      </c>
      <c r="GG126">
        <v>26</v>
      </c>
      <c r="GH126" t="s">
        <v>273</v>
      </c>
      <c r="GI126">
        <v>1</v>
      </c>
      <c r="GJ126" s="2">
        <v>0.23958333333333334</v>
      </c>
      <c r="GK126">
        <v>71</v>
      </c>
      <c r="GL126">
        <v>95</v>
      </c>
      <c r="GM126">
        <f>VLOOKUP(A126,Saliva_Sample_Encoding!A:AD, 17)</f>
        <v>215.77031049158734</v>
      </c>
      <c r="GN126">
        <f>VLOOKUP(A126,Saliva_Sample_Encoding!A:AD, 18)</f>
        <v>2.4500000000000002</v>
      </c>
      <c r="GO126">
        <f>VLOOKUP(A126,Saliva_Sample_Encoding!A:AD, 19)</f>
        <v>147.13651110445045</v>
      </c>
      <c r="GP126">
        <f>VLOOKUP(A126,Saliva_Sample_Encoding!A:AD, 20)</f>
        <v>4.7300000000000004</v>
      </c>
      <c r="GQ126">
        <f>VLOOKUP(A126,Saliva_Sample_Encoding!A:AD, 21)</f>
        <v>525.29528811985199</v>
      </c>
      <c r="GR126">
        <f>VLOOKUP(A126,Saliva_Sample_Encoding!A:AD, 22)</f>
        <v>5.26</v>
      </c>
      <c r="GS126">
        <f>VLOOKUP(A126,Saliva_Sample_Encoding!A:AD, 23)</f>
        <v>398.79377552395255</v>
      </c>
      <c r="GT126">
        <f>VLOOKUP(A126,Saliva_Sample_Encoding!A:AD, 24)</f>
        <v>12.43</v>
      </c>
      <c r="GU126">
        <f>VLOOKUP(A126,Saliva_Sample_Encoding!A:AD, 25)</f>
        <v>288.88997911971364</v>
      </c>
      <c r="GV126">
        <f>VLOOKUP(A126,Saliva_Sample_Encoding!A:AD, 26)</f>
        <v>22.91</v>
      </c>
      <c r="GW126">
        <f>VLOOKUP(A126,Saliva_Sample_Encoding!A:AD, 27)</f>
        <v>257.0403075086893</v>
      </c>
      <c r="GX126">
        <f>VLOOKUP(A126,Saliva_Sample_Encoding!A:AD, 28)</f>
        <v>6.75</v>
      </c>
      <c r="GY126">
        <f>VLOOKUP(A126,Saliva_Sample_Encoding!A:AD, 29)</f>
        <v>205.45281123731189</v>
      </c>
      <c r="GZ126">
        <f>VLOOKUP(A126,Saliva_Sample_Encoding!A:AD, 30)</f>
        <v>4.9800000000000004</v>
      </c>
    </row>
    <row r="127" spans="1:208" x14ac:dyDescent="0.2">
      <c r="A127">
        <v>239</v>
      </c>
      <c r="B127" s="1">
        <v>44142</v>
      </c>
      <c r="C127" t="s">
        <v>193</v>
      </c>
      <c r="D127" t="s">
        <v>199</v>
      </c>
      <c r="E127" t="s">
        <v>201</v>
      </c>
      <c r="F127" t="s">
        <v>200</v>
      </c>
      <c r="G127">
        <v>4</v>
      </c>
      <c r="H127">
        <v>1</v>
      </c>
      <c r="I127">
        <v>1</v>
      </c>
      <c r="J127">
        <v>2</v>
      </c>
      <c r="K127">
        <v>1</v>
      </c>
      <c r="L127">
        <v>1</v>
      </c>
      <c r="M127">
        <v>1</v>
      </c>
      <c r="N127">
        <v>1</v>
      </c>
      <c r="O127">
        <v>3</v>
      </c>
      <c r="P127">
        <v>1</v>
      </c>
      <c r="Q127">
        <v>1</v>
      </c>
      <c r="R127">
        <v>3</v>
      </c>
      <c r="S127">
        <v>1</v>
      </c>
      <c r="T127">
        <v>3</v>
      </c>
      <c r="U127">
        <v>2</v>
      </c>
      <c r="V127">
        <v>2</v>
      </c>
      <c r="W127">
        <v>5</v>
      </c>
      <c r="X127">
        <v>1</v>
      </c>
      <c r="Y127">
        <v>2</v>
      </c>
      <c r="Z127">
        <v>1</v>
      </c>
      <c r="AA127">
        <v>15</v>
      </c>
      <c r="AB127">
        <v>0</v>
      </c>
      <c r="AC127">
        <v>0</v>
      </c>
      <c r="AD127">
        <v>50</v>
      </c>
      <c r="AE127">
        <v>3</v>
      </c>
      <c r="AF127">
        <v>2</v>
      </c>
      <c r="AG127">
        <v>1</v>
      </c>
      <c r="AH127">
        <v>3</v>
      </c>
      <c r="AI127">
        <v>1</v>
      </c>
      <c r="AJ127">
        <v>1</v>
      </c>
      <c r="AK127">
        <v>3</v>
      </c>
      <c r="AL127">
        <v>1</v>
      </c>
      <c r="AM127">
        <v>1</v>
      </c>
      <c r="AN127">
        <v>1</v>
      </c>
      <c r="AO127">
        <v>2</v>
      </c>
      <c r="AP127">
        <v>5</v>
      </c>
      <c r="AQ127">
        <v>4</v>
      </c>
      <c r="AR127">
        <v>3</v>
      </c>
      <c r="AS127">
        <v>5</v>
      </c>
      <c r="AT127">
        <v>2</v>
      </c>
      <c r="AU127">
        <v>5</v>
      </c>
      <c r="AV127">
        <v>4</v>
      </c>
      <c r="AW127">
        <v>1</v>
      </c>
      <c r="AX127">
        <v>3</v>
      </c>
      <c r="AY127">
        <v>70</v>
      </c>
      <c r="AZ127">
        <v>69</v>
      </c>
      <c r="BA127">
        <v>68</v>
      </c>
      <c r="BB127">
        <v>24</v>
      </c>
      <c r="BC127">
        <v>4</v>
      </c>
      <c r="BD127">
        <v>1</v>
      </c>
      <c r="BE127">
        <v>1</v>
      </c>
      <c r="BF127">
        <v>2</v>
      </c>
      <c r="BG127">
        <v>2</v>
      </c>
      <c r="BH127">
        <v>1</v>
      </c>
      <c r="BI127">
        <v>2</v>
      </c>
      <c r="BJ127">
        <v>1</v>
      </c>
      <c r="BK127">
        <v>1</v>
      </c>
      <c r="BL127">
        <v>2</v>
      </c>
      <c r="BM127">
        <v>1</v>
      </c>
      <c r="BN127">
        <v>5</v>
      </c>
      <c r="BO127">
        <v>2</v>
      </c>
      <c r="BP127">
        <v>2</v>
      </c>
      <c r="BQ127">
        <v>2</v>
      </c>
      <c r="BR127">
        <v>2</v>
      </c>
      <c r="BS127">
        <v>5</v>
      </c>
      <c r="BT127">
        <v>2</v>
      </c>
      <c r="BU127">
        <v>3</v>
      </c>
      <c r="BV127">
        <v>1</v>
      </c>
      <c r="BW127">
        <v>59</v>
      </c>
      <c r="BX127">
        <v>43</v>
      </c>
      <c r="BY127">
        <v>49</v>
      </c>
      <c r="BZ127">
        <v>47</v>
      </c>
      <c r="CA127">
        <v>4</v>
      </c>
      <c r="CB127">
        <v>1</v>
      </c>
      <c r="CC127">
        <v>1</v>
      </c>
      <c r="CD127">
        <v>1</v>
      </c>
      <c r="CE127">
        <v>2</v>
      </c>
      <c r="CF127">
        <v>1</v>
      </c>
      <c r="CG127">
        <v>1</v>
      </c>
      <c r="CH127">
        <v>1</v>
      </c>
      <c r="CI127">
        <v>1</v>
      </c>
      <c r="CJ127">
        <v>1</v>
      </c>
      <c r="CK127">
        <v>1</v>
      </c>
      <c r="CL127">
        <v>5</v>
      </c>
      <c r="CM127">
        <v>2</v>
      </c>
      <c r="CN127">
        <v>1</v>
      </c>
      <c r="CO127">
        <v>1</v>
      </c>
      <c r="CP127">
        <v>2</v>
      </c>
      <c r="CQ127">
        <v>5</v>
      </c>
      <c r="CR127">
        <v>1</v>
      </c>
      <c r="CS127">
        <v>2</v>
      </c>
      <c r="CT127">
        <v>1</v>
      </c>
      <c r="CU127">
        <v>27</v>
      </c>
      <c r="CV127">
        <v>17</v>
      </c>
      <c r="CW127">
        <v>20</v>
      </c>
      <c r="CX127">
        <v>27</v>
      </c>
      <c r="CY127">
        <v>3</v>
      </c>
      <c r="CZ127">
        <v>1</v>
      </c>
      <c r="DA127">
        <v>1</v>
      </c>
      <c r="DB127">
        <v>1</v>
      </c>
      <c r="DC127">
        <v>1</v>
      </c>
      <c r="DD127">
        <v>1</v>
      </c>
      <c r="DE127">
        <v>1</v>
      </c>
      <c r="DF127">
        <v>1</v>
      </c>
      <c r="DG127">
        <v>1</v>
      </c>
      <c r="DH127">
        <v>1</v>
      </c>
      <c r="DI127">
        <v>1</v>
      </c>
      <c r="DJ127">
        <v>3</v>
      </c>
      <c r="DK127">
        <v>1</v>
      </c>
      <c r="DL127">
        <v>2</v>
      </c>
      <c r="DM127">
        <v>1</v>
      </c>
      <c r="DN127">
        <v>1</v>
      </c>
      <c r="DO127">
        <v>3</v>
      </c>
      <c r="DP127">
        <v>1</v>
      </c>
      <c r="DQ127">
        <v>2</v>
      </c>
      <c r="DR127">
        <v>1</v>
      </c>
      <c r="DS127">
        <v>0</v>
      </c>
      <c r="DT127">
        <v>0</v>
      </c>
      <c r="DU127">
        <v>0</v>
      </c>
      <c r="DV127">
        <v>48</v>
      </c>
      <c r="DW127">
        <v>3</v>
      </c>
      <c r="DX127">
        <v>1</v>
      </c>
      <c r="DY127">
        <v>1</v>
      </c>
      <c r="DZ127">
        <v>1</v>
      </c>
      <c r="EA127">
        <v>1</v>
      </c>
      <c r="EB127">
        <v>1</v>
      </c>
      <c r="EC127">
        <v>1</v>
      </c>
      <c r="ED127">
        <v>1</v>
      </c>
      <c r="EE127">
        <v>1</v>
      </c>
      <c r="EF127">
        <v>1</v>
      </c>
      <c r="EG127">
        <v>1</v>
      </c>
      <c r="EH127">
        <v>4</v>
      </c>
      <c r="EI127">
        <v>1</v>
      </c>
      <c r="EJ127">
        <v>2</v>
      </c>
      <c r="EK127">
        <v>1</v>
      </c>
      <c r="EL127">
        <v>1</v>
      </c>
      <c r="EM127">
        <v>4</v>
      </c>
      <c r="EN127">
        <v>1</v>
      </c>
      <c r="EO127">
        <v>2</v>
      </c>
      <c r="EP127">
        <v>1</v>
      </c>
      <c r="EQ127">
        <v>0</v>
      </c>
      <c r="ER127">
        <v>0</v>
      </c>
      <c r="ES127">
        <v>0</v>
      </c>
      <c r="ET127">
        <v>52</v>
      </c>
      <c r="EU127">
        <v>3</v>
      </c>
      <c r="EV127">
        <v>1</v>
      </c>
      <c r="EW127">
        <v>2</v>
      </c>
      <c r="EX127">
        <v>3</v>
      </c>
      <c r="EY127">
        <v>4</v>
      </c>
      <c r="EZ127">
        <v>5</v>
      </c>
      <c r="FA127">
        <v>4</v>
      </c>
      <c r="FB127">
        <v>3</v>
      </c>
      <c r="FC127">
        <v>4</v>
      </c>
      <c r="FD127">
        <v>3</v>
      </c>
      <c r="FE127">
        <v>4</v>
      </c>
      <c r="FF127">
        <v>3</v>
      </c>
      <c r="FG127">
        <v>3</v>
      </c>
      <c r="FH127">
        <v>2</v>
      </c>
      <c r="FI127">
        <v>1</v>
      </c>
      <c r="FJ127">
        <v>1</v>
      </c>
      <c r="FK127">
        <v>5</v>
      </c>
      <c r="FL127">
        <v>5</v>
      </c>
      <c r="FM127">
        <v>1</v>
      </c>
      <c r="FN127">
        <v>2</v>
      </c>
      <c r="FO127">
        <v>3</v>
      </c>
      <c r="FP127">
        <v>2</v>
      </c>
      <c r="FQ127">
        <v>2</v>
      </c>
      <c r="FR127">
        <v>3</v>
      </c>
      <c r="FS127">
        <v>4</v>
      </c>
      <c r="FT127">
        <v>3</v>
      </c>
      <c r="FU127">
        <v>3</v>
      </c>
      <c r="FV127">
        <v>5</v>
      </c>
      <c r="FW127">
        <v>1</v>
      </c>
      <c r="FX127">
        <v>2</v>
      </c>
      <c r="FY127">
        <v>5</v>
      </c>
      <c r="FZ127">
        <v>4</v>
      </c>
      <c r="GA127">
        <v>2</v>
      </c>
      <c r="GB127">
        <v>4</v>
      </c>
      <c r="GC127">
        <v>1</v>
      </c>
      <c r="GD127">
        <v>3</v>
      </c>
      <c r="GE127">
        <v>5</v>
      </c>
      <c r="GF127">
        <v>0</v>
      </c>
      <c r="GG127">
        <v>22</v>
      </c>
      <c r="GH127" t="s">
        <v>197</v>
      </c>
      <c r="GI127">
        <v>0</v>
      </c>
      <c r="GJ127" s="2">
        <v>0.47916666666666669</v>
      </c>
      <c r="GK127">
        <v>76</v>
      </c>
      <c r="GL127">
        <v>111</v>
      </c>
      <c r="GM127">
        <f>VLOOKUP(A127,Saliva_Sample_Encoding!A:AD, 17)</f>
        <v>76.708364020917742</v>
      </c>
      <c r="GN127">
        <f>VLOOKUP(A127,Saliva_Sample_Encoding!A:AD, 18)</f>
        <v>2.31</v>
      </c>
      <c r="GO127">
        <f>VLOOKUP(A127,Saliva_Sample_Encoding!A:AD, 19)</f>
        <v>64.147930146147587</v>
      </c>
      <c r="GP127">
        <f>VLOOKUP(A127,Saliva_Sample_Encoding!A:AD, 20)</f>
        <v>2.1800000000000002</v>
      </c>
      <c r="GQ127">
        <f>VLOOKUP(A127,Saliva_Sample_Encoding!A:AD, 21)</f>
        <v>196.03248583123428</v>
      </c>
      <c r="GR127">
        <f>VLOOKUP(A127,Saliva_Sample_Encoding!A:AD, 22)</f>
        <v>9.5399999999999991</v>
      </c>
      <c r="GS127">
        <f>VLOOKUP(A127,Saliva_Sample_Encoding!A:AD, 23)</f>
        <v>149.82803264904405</v>
      </c>
      <c r="GT127">
        <f>VLOOKUP(A127,Saliva_Sample_Encoding!A:AD, 24)</f>
        <v>23.67</v>
      </c>
      <c r="GU127">
        <f>VLOOKUP(A127,Saliva_Sample_Encoding!A:AD, 25)</f>
        <v>130.9873818368888</v>
      </c>
      <c r="GV127">
        <f>VLOOKUP(A127,Saliva_Sample_Encoding!A:AD, 26)</f>
        <v>18.260000000000002</v>
      </c>
      <c r="GW127">
        <f>VLOOKUP(A127,Saliva_Sample_Encoding!A:AD, 27)</f>
        <v>65.4936909184444</v>
      </c>
      <c r="GX127">
        <f>VLOOKUP(A127,Saliva_Sample_Encoding!A:AD, 28)</f>
        <v>6.15</v>
      </c>
      <c r="GY127">
        <f>VLOOKUP(A127,Saliva_Sample_Encoding!A:AD, 29)</f>
        <v>87.474450199292164</v>
      </c>
      <c r="GZ127">
        <f>VLOOKUP(A127,Saliva_Sample_Encoding!A:AD, 30)</f>
        <v>4.09</v>
      </c>
    </row>
    <row r="128" spans="1:208" x14ac:dyDescent="0.2">
      <c r="A128">
        <v>243</v>
      </c>
      <c r="B128" s="1">
        <v>44148</v>
      </c>
      <c r="C128" t="s">
        <v>193</v>
      </c>
      <c r="D128" t="s">
        <v>194</v>
      </c>
      <c r="E128" t="s">
        <v>201</v>
      </c>
      <c r="F128" t="s">
        <v>207</v>
      </c>
      <c r="G128">
        <v>3</v>
      </c>
      <c r="H128">
        <v>1</v>
      </c>
      <c r="I128">
        <v>2</v>
      </c>
      <c r="J128">
        <v>1</v>
      </c>
      <c r="K128">
        <v>3</v>
      </c>
      <c r="L128">
        <v>1</v>
      </c>
      <c r="M128">
        <v>1</v>
      </c>
      <c r="N128">
        <v>2</v>
      </c>
      <c r="O128">
        <v>1</v>
      </c>
      <c r="P128">
        <v>1</v>
      </c>
      <c r="Q128">
        <v>3</v>
      </c>
      <c r="R128">
        <v>1</v>
      </c>
      <c r="S128">
        <v>1</v>
      </c>
      <c r="T128">
        <v>1</v>
      </c>
      <c r="U128">
        <v>1</v>
      </c>
      <c r="V128">
        <v>3</v>
      </c>
      <c r="W128">
        <v>4</v>
      </c>
      <c r="X128">
        <v>1</v>
      </c>
      <c r="Y128">
        <v>4</v>
      </c>
      <c r="Z128">
        <v>1</v>
      </c>
      <c r="AA128">
        <v>0</v>
      </c>
      <c r="AB128">
        <v>0</v>
      </c>
      <c r="AC128">
        <v>0</v>
      </c>
      <c r="AD128">
        <v>67</v>
      </c>
      <c r="AE128">
        <v>2</v>
      </c>
      <c r="AF128">
        <v>2</v>
      </c>
      <c r="AG128">
        <v>1</v>
      </c>
      <c r="AH128">
        <v>4</v>
      </c>
      <c r="AI128">
        <v>2</v>
      </c>
      <c r="AJ128">
        <v>1</v>
      </c>
      <c r="AK128">
        <v>2</v>
      </c>
      <c r="AL128">
        <v>1</v>
      </c>
      <c r="AM128">
        <v>1</v>
      </c>
      <c r="AN128">
        <v>1</v>
      </c>
      <c r="AO128">
        <v>1</v>
      </c>
      <c r="AP128">
        <v>3</v>
      </c>
      <c r="AQ128">
        <v>2</v>
      </c>
      <c r="AR128">
        <v>2</v>
      </c>
      <c r="AS128">
        <v>3</v>
      </c>
      <c r="AT128">
        <v>1</v>
      </c>
      <c r="AU128">
        <v>3</v>
      </c>
      <c r="AV128">
        <v>2</v>
      </c>
      <c r="AW128">
        <v>3</v>
      </c>
      <c r="AX128">
        <v>1</v>
      </c>
      <c r="AY128">
        <v>62</v>
      </c>
      <c r="AZ128">
        <v>63</v>
      </c>
      <c r="BA128">
        <v>63</v>
      </c>
      <c r="BB128">
        <v>13</v>
      </c>
      <c r="BC128">
        <v>1</v>
      </c>
      <c r="BD128">
        <v>1</v>
      </c>
      <c r="BE128">
        <v>1</v>
      </c>
      <c r="BF128">
        <v>1</v>
      </c>
      <c r="BG128">
        <v>1</v>
      </c>
      <c r="BH128">
        <v>1</v>
      </c>
      <c r="BI128">
        <v>1</v>
      </c>
      <c r="BJ128">
        <v>1</v>
      </c>
      <c r="BK128">
        <v>1</v>
      </c>
      <c r="BL128">
        <v>1</v>
      </c>
      <c r="BM128">
        <v>1</v>
      </c>
      <c r="BN128">
        <v>4</v>
      </c>
      <c r="BO128">
        <v>3</v>
      </c>
      <c r="BP128">
        <v>1</v>
      </c>
      <c r="BQ128">
        <v>2</v>
      </c>
      <c r="BR128">
        <v>1</v>
      </c>
      <c r="BS128">
        <v>4</v>
      </c>
      <c r="BT128">
        <v>1</v>
      </c>
      <c r="BU128">
        <v>3</v>
      </c>
      <c r="BV128">
        <v>1</v>
      </c>
      <c r="BW128">
        <v>19</v>
      </c>
      <c r="BX128">
        <v>19</v>
      </c>
      <c r="BY128">
        <v>30</v>
      </c>
      <c r="BZ128">
        <v>10</v>
      </c>
      <c r="CA128">
        <v>1</v>
      </c>
      <c r="CB128">
        <v>1</v>
      </c>
      <c r="CC128">
        <v>1</v>
      </c>
      <c r="CD128">
        <v>1</v>
      </c>
      <c r="CE128">
        <v>1</v>
      </c>
      <c r="CF128">
        <v>1</v>
      </c>
      <c r="CG128">
        <v>1</v>
      </c>
      <c r="CH128">
        <v>1</v>
      </c>
      <c r="CI128">
        <v>1</v>
      </c>
      <c r="CJ128">
        <v>1</v>
      </c>
      <c r="CK128">
        <v>1</v>
      </c>
      <c r="CL128">
        <v>2</v>
      </c>
      <c r="CM128">
        <v>1</v>
      </c>
      <c r="CN128">
        <v>1</v>
      </c>
      <c r="CO128">
        <v>1</v>
      </c>
      <c r="CP128">
        <v>1</v>
      </c>
      <c r="CQ128">
        <v>1</v>
      </c>
      <c r="CR128">
        <v>1</v>
      </c>
      <c r="CS128">
        <v>3</v>
      </c>
      <c r="CT128">
        <v>1</v>
      </c>
      <c r="CU128">
        <v>1</v>
      </c>
      <c r="CV128">
        <v>10</v>
      </c>
      <c r="CW128">
        <v>15</v>
      </c>
      <c r="CX128">
        <v>25</v>
      </c>
      <c r="CY128">
        <v>1</v>
      </c>
      <c r="CZ128">
        <v>1</v>
      </c>
      <c r="DA128">
        <v>1</v>
      </c>
      <c r="DB128">
        <v>1</v>
      </c>
      <c r="DC128">
        <v>1</v>
      </c>
      <c r="DD128">
        <v>1</v>
      </c>
      <c r="DE128">
        <v>1</v>
      </c>
      <c r="DF128">
        <v>1</v>
      </c>
      <c r="DG128">
        <v>1</v>
      </c>
      <c r="DH128">
        <v>1</v>
      </c>
      <c r="DI128">
        <v>1</v>
      </c>
      <c r="DJ128">
        <v>1</v>
      </c>
      <c r="DK128">
        <v>1</v>
      </c>
      <c r="DL128">
        <v>1</v>
      </c>
      <c r="DM128">
        <v>1</v>
      </c>
      <c r="DN128">
        <v>1</v>
      </c>
      <c r="DO128">
        <v>1</v>
      </c>
      <c r="DP128">
        <v>1</v>
      </c>
      <c r="DQ128">
        <v>1</v>
      </c>
      <c r="DR128">
        <v>1</v>
      </c>
      <c r="DS128">
        <v>0</v>
      </c>
      <c r="DT128">
        <v>0</v>
      </c>
      <c r="DU128">
        <v>0</v>
      </c>
      <c r="DV128">
        <v>23</v>
      </c>
      <c r="DW128">
        <v>1</v>
      </c>
      <c r="DX128">
        <v>1</v>
      </c>
      <c r="DY128">
        <v>1</v>
      </c>
      <c r="DZ128">
        <v>1</v>
      </c>
      <c r="EA128">
        <v>1</v>
      </c>
      <c r="EB128">
        <v>1</v>
      </c>
      <c r="EC128">
        <v>1</v>
      </c>
      <c r="ED128">
        <v>1</v>
      </c>
      <c r="EE128">
        <v>1</v>
      </c>
      <c r="EF128">
        <v>1</v>
      </c>
      <c r="EG128">
        <v>1</v>
      </c>
      <c r="EH128">
        <v>1</v>
      </c>
      <c r="EI128">
        <v>1</v>
      </c>
      <c r="EJ128">
        <v>1</v>
      </c>
      <c r="EK128">
        <v>1</v>
      </c>
      <c r="EL128">
        <v>1</v>
      </c>
      <c r="EM128">
        <v>1</v>
      </c>
      <c r="EN128">
        <v>1</v>
      </c>
      <c r="EO128">
        <v>1</v>
      </c>
      <c r="EP128">
        <v>1</v>
      </c>
      <c r="EQ128">
        <v>0</v>
      </c>
      <c r="ER128">
        <v>0</v>
      </c>
      <c r="ES128">
        <v>0</v>
      </c>
      <c r="ET128">
        <v>27</v>
      </c>
      <c r="EU128">
        <v>3</v>
      </c>
      <c r="EV128">
        <v>1</v>
      </c>
      <c r="EW128">
        <v>2</v>
      </c>
      <c r="EX128">
        <v>3</v>
      </c>
      <c r="EY128">
        <v>4</v>
      </c>
      <c r="EZ128">
        <v>5</v>
      </c>
      <c r="FA128">
        <v>4</v>
      </c>
      <c r="FB128">
        <v>3</v>
      </c>
      <c r="FC128">
        <v>4</v>
      </c>
      <c r="FD128">
        <v>3</v>
      </c>
      <c r="FE128">
        <v>5</v>
      </c>
      <c r="FF128">
        <v>3</v>
      </c>
      <c r="FG128">
        <v>3</v>
      </c>
      <c r="FH128">
        <v>2</v>
      </c>
      <c r="FI128">
        <v>3</v>
      </c>
      <c r="FJ128">
        <v>2</v>
      </c>
      <c r="FK128">
        <v>5</v>
      </c>
      <c r="FL128">
        <v>4</v>
      </c>
      <c r="FM128">
        <v>1</v>
      </c>
      <c r="FN128">
        <v>2</v>
      </c>
      <c r="FO128">
        <v>4</v>
      </c>
      <c r="FP128">
        <v>2</v>
      </c>
      <c r="FQ128">
        <v>2</v>
      </c>
      <c r="FR128">
        <v>1</v>
      </c>
      <c r="FS128">
        <v>5</v>
      </c>
      <c r="FT128">
        <v>1</v>
      </c>
      <c r="FU128">
        <v>3</v>
      </c>
      <c r="FV128">
        <v>5</v>
      </c>
      <c r="FW128">
        <v>5</v>
      </c>
      <c r="FX128">
        <v>1</v>
      </c>
      <c r="FY128">
        <v>1</v>
      </c>
      <c r="FZ128">
        <v>4</v>
      </c>
      <c r="GA128">
        <v>4</v>
      </c>
      <c r="GB128">
        <v>4</v>
      </c>
      <c r="GC128">
        <v>3</v>
      </c>
      <c r="GD128">
        <v>1</v>
      </c>
      <c r="GE128">
        <v>3</v>
      </c>
      <c r="GF128">
        <v>1</v>
      </c>
      <c r="GG128">
        <v>19</v>
      </c>
      <c r="GH128" t="s">
        <v>197</v>
      </c>
      <c r="GI128">
        <v>0</v>
      </c>
      <c r="GJ128" s="2">
        <v>0.27083333333333331</v>
      </c>
      <c r="GK128">
        <v>85</v>
      </c>
      <c r="GL128">
        <v>98</v>
      </c>
      <c r="GM128">
        <f>VLOOKUP(A128,Saliva_Sample_Encoding!A:AD, 17)</f>
        <v>73.56825555222521</v>
      </c>
      <c r="GN128">
        <f>VLOOKUP(A128,Saliva_Sample_Encoding!A:AD, 18)</f>
        <v>8.6199999999999992</v>
      </c>
      <c r="GO128">
        <f>VLOOKUP(A128,Saliva_Sample_Encoding!A:AD, 19)</f>
        <v>74.914016324522024</v>
      </c>
      <c r="GP128">
        <f>VLOOKUP(A128,Saliva_Sample_Encoding!A:AD, 20)</f>
        <v>7.47</v>
      </c>
      <c r="GQ128">
        <f>VLOOKUP(A128,Saliva_Sample_Encoding!A:AD, 21)</f>
        <v>236.85389592423724</v>
      </c>
      <c r="GR128">
        <f>VLOOKUP(A128,Saliva_Sample_Encoding!A:AD, 22)</f>
        <v>5.21</v>
      </c>
      <c r="GS128">
        <f>VLOOKUP(A128,Saliva_Sample_Encoding!A:AD, 23)</f>
        <v>164.63140114430885</v>
      </c>
      <c r="GT128">
        <f>VLOOKUP(A128,Saliva_Sample_Encoding!A:AD, 24)</f>
        <v>10.67</v>
      </c>
      <c r="GU128">
        <f>VLOOKUP(A128,Saliva_Sample_Encoding!A:AD, 25)</f>
        <v>82.539994034203886</v>
      </c>
      <c r="GV128">
        <f>VLOOKUP(A128,Saliva_Sample_Encoding!A:AD, 26)</f>
        <v>11.87</v>
      </c>
      <c r="GW128">
        <f>VLOOKUP(A128,Saliva_Sample_Encoding!A:AD, 27)</f>
        <v>101.82923177045807</v>
      </c>
      <c r="GX128">
        <f>VLOOKUP(A128,Saliva_Sample_Encoding!A:AD, 28)</f>
        <v>4.75</v>
      </c>
      <c r="GY128">
        <f>VLOOKUP(A128,Saliva_Sample_Encoding!A:AD, 29)</f>
        <v>93.306080212578323</v>
      </c>
      <c r="GZ128">
        <f>VLOOKUP(A128,Saliva_Sample_Encoding!A:AD, 30)</f>
        <v>3.8</v>
      </c>
    </row>
    <row r="129" spans="1:208" x14ac:dyDescent="0.2">
      <c r="A129">
        <v>244</v>
      </c>
      <c r="B129" s="1">
        <v>44148</v>
      </c>
      <c r="C129" t="s">
        <v>193</v>
      </c>
      <c r="D129" t="s">
        <v>194</v>
      </c>
      <c r="E129" t="s">
        <v>195</v>
      </c>
      <c r="F129" t="s">
        <v>207</v>
      </c>
      <c r="G129">
        <v>3</v>
      </c>
      <c r="H129">
        <v>1</v>
      </c>
      <c r="I129">
        <v>2</v>
      </c>
      <c r="J129">
        <v>1</v>
      </c>
      <c r="K129">
        <v>1</v>
      </c>
      <c r="L129">
        <v>1</v>
      </c>
      <c r="M129">
        <v>1</v>
      </c>
      <c r="N129">
        <v>1</v>
      </c>
      <c r="O129">
        <v>3</v>
      </c>
      <c r="P129">
        <v>1</v>
      </c>
      <c r="Q129">
        <v>1</v>
      </c>
      <c r="R129">
        <v>4</v>
      </c>
      <c r="S129">
        <v>1</v>
      </c>
      <c r="T129">
        <v>2</v>
      </c>
      <c r="U129">
        <v>2</v>
      </c>
      <c r="V129">
        <v>2</v>
      </c>
      <c r="W129">
        <v>4</v>
      </c>
      <c r="X129">
        <v>1</v>
      </c>
      <c r="Y129">
        <v>4</v>
      </c>
      <c r="Z129">
        <v>1</v>
      </c>
      <c r="AA129">
        <v>25</v>
      </c>
      <c r="AB129">
        <v>14</v>
      </c>
      <c r="AC129">
        <v>0</v>
      </c>
      <c r="AD129">
        <v>12</v>
      </c>
      <c r="AE129">
        <v>1</v>
      </c>
      <c r="AF129">
        <v>1</v>
      </c>
      <c r="AG129">
        <v>2</v>
      </c>
      <c r="AH129">
        <v>1</v>
      </c>
      <c r="AI129">
        <v>2</v>
      </c>
      <c r="AJ129">
        <v>1</v>
      </c>
      <c r="AK129">
        <v>1</v>
      </c>
      <c r="AL129">
        <v>1</v>
      </c>
      <c r="AM129">
        <v>2</v>
      </c>
      <c r="AN129">
        <v>1</v>
      </c>
      <c r="AO129">
        <v>1</v>
      </c>
      <c r="AP129">
        <v>4</v>
      </c>
      <c r="AQ129">
        <v>1</v>
      </c>
      <c r="AR129">
        <v>1</v>
      </c>
      <c r="AS129">
        <v>2</v>
      </c>
      <c r="AT129">
        <v>3</v>
      </c>
      <c r="AU129">
        <v>4</v>
      </c>
      <c r="AV129">
        <v>1</v>
      </c>
      <c r="AW129">
        <v>3</v>
      </c>
      <c r="AX129">
        <v>1</v>
      </c>
      <c r="AY129">
        <v>35</v>
      </c>
      <c r="AZ129">
        <v>7</v>
      </c>
      <c r="BA129">
        <v>0</v>
      </c>
      <c r="BB129">
        <v>15</v>
      </c>
      <c r="BC129">
        <v>2</v>
      </c>
      <c r="BD129">
        <v>2</v>
      </c>
      <c r="BE129">
        <v>1</v>
      </c>
      <c r="BF129">
        <v>2</v>
      </c>
      <c r="BG129">
        <v>2</v>
      </c>
      <c r="BH129">
        <v>1</v>
      </c>
      <c r="BI129">
        <v>1</v>
      </c>
      <c r="BJ129">
        <v>1</v>
      </c>
      <c r="BK129">
        <v>1</v>
      </c>
      <c r="BL129">
        <v>1</v>
      </c>
      <c r="BM129">
        <v>1</v>
      </c>
      <c r="BN129">
        <v>4</v>
      </c>
      <c r="BO129">
        <v>1</v>
      </c>
      <c r="BP129">
        <v>2</v>
      </c>
      <c r="BQ129">
        <v>2</v>
      </c>
      <c r="BR129">
        <v>2</v>
      </c>
      <c r="BS129">
        <v>4</v>
      </c>
      <c r="BT129">
        <v>2</v>
      </c>
      <c r="BU129">
        <v>3</v>
      </c>
      <c r="BV129">
        <v>1</v>
      </c>
      <c r="BW129">
        <v>52</v>
      </c>
      <c r="BX129">
        <v>15</v>
      </c>
      <c r="BY129">
        <v>0</v>
      </c>
      <c r="BZ129">
        <v>8</v>
      </c>
      <c r="CA129">
        <v>2</v>
      </c>
      <c r="CB129">
        <v>1</v>
      </c>
      <c r="CC129">
        <v>2</v>
      </c>
      <c r="CD129">
        <v>1</v>
      </c>
      <c r="CE129">
        <v>1</v>
      </c>
      <c r="CF129">
        <v>1</v>
      </c>
      <c r="CG129">
        <v>1</v>
      </c>
      <c r="CH129">
        <v>1</v>
      </c>
      <c r="CI129">
        <v>3</v>
      </c>
      <c r="CJ129">
        <v>1</v>
      </c>
      <c r="CK129">
        <v>1</v>
      </c>
      <c r="CL129">
        <v>4</v>
      </c>
      <c r="CM129">
        <v>1</v>
      </c>
      <c r="CN129">
        <v>2</v>
      </c>
      <c r="CO129">
        <v>1</v>
      </c>
      <c r="CP129">
        <v>2</v>
      </c>
      <c r="CQ129">
        <v>4</v>
      </c>
      <c r="CR129">
        <v>1</v>
      </c>
      <c r="CS129">
        <v>4</v>
      </c>
      <c r="CT129">
        <v>1</v>
      </c>
      <c r="CU129">
        <v>15</v>
      </c>
      <c r="CV129">
        <v>2</v>
      </c>
      <c r="CW129">
        <v>0</v>
      </c>
      <c r="CX129">
        <v>30</v>
      </c>
      <c r="CY129">
        <v>1</v>
      </c>
      <c r="CZ129">
        <v>1</v>
      </c>
      <c r="DA129">
        <v>1</v>
      </c>
      <c r="DB129">
        <v>1</v>
      </c>
      <c r="DC129">
        <v>1</v>
      </c>
      <c r="DD129">
        <v>1</v>
      </c>
      <c r="DE129">
        <v>1</v>
      </c>
      <c r="DF129">
        <v>1</v>
      </c>
      <c r="DG129">
        <v>1</v>
      </c>
      <c r="DH129">
        <v>1</v>
      </c>
      <c r="DI129">
        <v>1</v>
      </c>
      <c r="DJ129">
        <v>2</v>
      </c>
      <c r="DK129">
        <v>1</v>
      </c>
      <c r="DL129">
        <v>1</v>
      </c>
      <c r="DM129">
        <v>1</v>
      </c>
      <c r="DN129">
        <v>1</v>
      </c>
      <c r="DO129">
        <v>2</v>
      </c>
      <c r="DP129">
        <v>1</v>
      </c>
      <c r="DQ129">
        <v>2</v>
      </c>
      <c r="DR129">
        <v>1</v>
      </c>
      <c r="DS129">
        <v>5</v>
      </c>
      <c r="DT129">
        <v>0</v>
      </c>
      <c r="DU129">
        <v>0</v>
      </c>
      <c r="DV129">
        <v>5</v>
      </c>
      <c r="DW129">
        <v>1</v>
      </c>
      <c r="DX129">
        <v>1</v>
      </c>
      <c r="DY129">
        <v>2</v>
      </c>
      <c r="DZ129">
        <v>1</v>
      </c>
      <c r="EA129">
        <v>1</v>
      </c>
      <c r="EB129">
        <v>1</v>
      </c>
      <c r="EC129">
        <v>1</v>
      </c>
      <c r="ED129">
        <v>1</v>
      </c>
      <c r="EE129">
        <v>2</v>
      </c>
      <c r="EF129">
        <v>1</v>
      </c>
      <c r="EG129">
        <v>1</v>
      </c>
      <c r="EH129">
        <v>3</v>
      </c>
      <c r="EI129">
        <v>1</v>
      </c>
      <c r="EJ129">
        <v>1</v>
      </c>
      <c r="EK129">
        <v>1</v>
      </c>
      <c r="EL129">
        <v>1</v>
      </c>
      <c r="EM129">
        <v>2</v>
      </c>
      <c r="EN129">
        <v>1</v>
      </c>
      <c r="EO129">
        <v>2</v>
      </c>
      <c r="EP129">
        <v>1</v>
      </c>
      <c r="EQ129">
        <v>3</v>
      </c>
      <c r="ER129">
        <v>0</v>
      </c>
      <c r="ES129">
        <v>0</v>
      </c>
      <c r="ET129">
        <v>22</v>
      </c>
      <c r="EU129">
        <v>3</v>
      </c>
      <c r="EV129">
        <v>1</v>
      </c>
      <c r="EW129">
        <v>2</v>
      </c>
      <c r="EX129">
        <v>3</v>
      </c>
      <c r="EY129">
        <v>4</v>
      </c>
      <c r="EZ129">
        <v>5</v>
      </c>
      <c r="FA129">
        <v>4</v>
      </c>
      <c r="FB129">
        <v>5</v>
      </c>
      <c r="FC129">
        <v>4</v>
      </c>
      <c r="FD129">
        <v>3</v>
      </c>
      <c r="FE129">
        <v>4</v>
      </c>
      <c r="FF129">
        <v>3</v>
      </c>
      <c r="FG129">
        <v>3</v>
      </c>
      <c r="FH129">
        <v>2</v>
      </c>
      <c r="FI129">
        <v>1</v>
      </c>
      <c r="FJ129">
        <v>5</v>
      </c>
      <c r="FK129">
        <v>5</v>
      </c>
      <c r="FL129">
        <v>5</v>
      </c>
      <c r="FM129">
        <v>1</v>
      </c>
      <c r="FN129">
        <v>2</v>
      </c>
      <c r="FO129">
        <v>4</v>
      </c>
      <c r="FP129">
        <v>2</v>
      </c>
      <c r="FQ129">
        <v>2</v>
      </c>
      <c r="FR129">
        <v>3</v>
      </c>
      <c r="FS129">
        <v>4</v>
      </c>
      <c r="FT129">
        <v>3</v>
      </c>
      <c r="FU129">
        <v>3</v>
      </c>
      <c r="FV129">
        <v>5</v>
      </c>
      <c r="FW129">
        <v>2</v>
      </c>
      <c r="FX129">
        <v>1</v>
      </c>
      <c r="FY129">
        <v>5</v>
      </c>
      <c r="FZ129">
        <v>4</v>
      </c>
      <c r="GA129">
        <v>3</v>
      </c>
      <c r="GB129">
        <v>4</v>
      </c>
      <c r="GC129">
        <v>1</v>
      </c>
      <c r="GD129">
        <v>3</v>
      </c>
      <c r="GE129">
        <v>4</v>
      </c>
      <c r="GF129">
        <v>0</v>
      </c>
      <c r="GG129">
        <v>30</v>
      </c>
      <c r="GH129" t="s">
        <v>212</v>
      </c>
      <c r="GI129">
        <v>1</v>
      </c>
      <c r="GJ129" s="2">
        <v>0.27083333333333331</v>
      </c>
      <c r="GK129">
        <v>77</v>
      </c>
      <c r="GL129">
        <v>81</v>
      </c>
      <c r="GM129">
        <f>VLOOKUP(A129,Saliva_Sample_Encoding!A:AD, 17)</f>
        <v>16.14912926756163</v>
      </c>
      <c r="GN129">
        <f>VLOOKUP(A129,Saliva_Sample_Encoding!A:AD, 18)</f>
        <v>3.03</v>
      </c>
      <c r="GO129">
        <f>VLOOKUP(A129,Saliva_Sample_Encoding!A:AD, 19)</f>
        <v>15.001884086940708</v>
      </c>
      <c r="GP129">
        <f>VLOOKUP(A129,Saliva_Sample_Encoding!A:AD, 20)</f>
        <v>2.66</v>
      </c>
      <c r="GQ129">
        <f>VLOOKUP(A129,Saliva_Sample_Encoding!A:AD, 21)</f>
        <v>27.812389294133926</v>
      </c>
      <c r="GR129">
        <f>VLOOKUP(A129,Saliva_Sample_Encoding!A:AD, 22)</f>
        <v>1.83</v>
      </c>
      <c r="GS129">
        <f>VLOOKUP(A129,Saliva_Sample_Encoding!A:AD, 23)</f>
        <v>21.532172356748848</v>
      </c>
      <c r="GT129">
        <f>VLOOKUP(A129,Saliva_Sample_Encoding!A:AD, 24)</f>
        <v>1.74</v>
      </c>
      <c r="GU129">
        <f>VLOOKUP(A129,Saliva_Sample_Encoding!A:AD, 25)</f>
        <v>14.466102512407113</v>
      </c>
      <c r="GV129">
        <f>VLOOKUP(A129,Saliva_Sample_Encoding!A:AD, 26)</f>
        <v>1.49</v>
      </c>
      <c r="GW129">
        <f>VLOOKUP(A129,Saliva_Sample_Encoding!A:AD, 27)</f>
        <v>10.501153567027224</v>
      </c>
      <c r="GX129">
        <f>VLOOKUP(A129,Saliva_Sample_Encoding!A:AD, 28)</f>
        <v>0.98</v>
      </c>
      <c r="GY129">
        <f>VLOOKUP(A129,Saliva_Sample_Encoding!A:AD, 29)</f>
        <v>15.980016297650126</v>
      </c>
      <c r="GZ129">
        <f>VLOOKUP(A129,Saliva_Sample_Encoding!A:AD, 30)</f>
        <v>0.94</v>
      </c>
    </row>
    <row r="130" spans="1:208" x14ac:dyDescent="0.2">
      <c r="A130">
        <v>245</v>
      </c>
      <c r="B130" s="1">
        <v>44149</v>
      </c>
      <c r="C130" t="s">
        <v>193</v>
      </c>
      <c r="D130" t="s">
        <v>194</v>
      </c>
      <c r="E130" t="s">
        <v>195</v>
      </c>
      <c r="F130" t="s">
        <v>207</v>
      </c>
      <c r="G130">
        <v>4</v>
      </c>
      <c r="H130">
        <v>1</v>
      </c>
      <c r="I130">
        <v>3</v>
      </c>
      <c r="J130">
        <v>1</v>
      </c>
      <c r="K130">
        <v>3</v>
      </c>
      <c r="L130">
        <v>3</v>
      </c>
      <c r="M130">
        <v>1</v>
      </c>
      <c r="N130">
        <v>1</v>
      </c>
      <c r="O130">
        <v>3</v>
      </c>
      <c r="P130">
        <v>3</v>
      </c>
      <c r="Q130">
        <v>1</v>
      </c>
      <c r="R130">
        <v>2</v>
      </c>
      <c r="S130">
        <v>1</v>
      </c>
      <c r="T130">
        <v>2</v>
      </c>
      <c r="U130">
        <v>1</v>
      </c>
      <c r="V130">
        <v>3</v>
      </c>
      <c r="W130">
        <v>4</v>
      </c>
      <c r="X130">
        <v>1</v>
      </c>
      <c r="Y130">
        <v>3</v>
      </c>
      <c r="Z130">
        <v>1</v>
      </c>
      <c r="AA130">
        <v>27</v>
      </c>
      <c r="AB130">
        <v>27</v>
      </c>
      <c r="AC130">
        <v>0</v>
      </c>
      <c r="AD130">
        <v>48</v>
      </c>
      <c r="AE130">
        <v>5</v>
      </c>
      <c r="AF130">
        <v>1</v>
      </c>
      <c r="AG130">
        <v>3</v>
      </c>
      <c r="AH130">
        <v>2</v>
      </c>
      <c r="AI130">
        <v>4</v>
      </c>
      <c r="AJ130">
        <v>1</v>
      </c>
      <c r="AK130">
        <v>3</v>
      </c>
      <c r="AL130">
        <v>1</v>
      </c>
      <c r="AM130">
        <v>2</v>
      </c>
      <c r="AN130">
        <v>4</v>
      </c>
      <c r="AO130">
        <v>2</v>
      </c>
      <c r="AP130">
        <v>4</v>
      </c>
      <c r="AQ130">
        <v>2</v>
      </c>
      <c r="AR130">
        <v>3</v>
      </c>
      <c r="AS130">
        <v>3</v>
      </c>
      <c r="AT130">
        <v>3</v>
      </c>
      <c r="AU130">
        <v>4</v>
      </c>
      <c r="AV130">
        <v>1</v>
      </c>
      <c r="AW130">
        <v>3</v>
      </c>
      <c r="AX130">
        <v>3</v>
      </c>
      <c r="AY130">
        <v>48</v>
      </c>
      <c r="AZ130">
        <v>49</v>
      </c>
      <c r="BA130">
        <v>30</v>
      </c>
      <c r="BB130">
        <v>48</v>
      </c>
      <c r="BC130">
        <v>4</v>
      </c>
      <c r="BD130">
        <v>1</v>
      </c>
      <c r="BE130">
        <v>3</v>
      </c>
      <c r="BF130">
        <v>2</v>
      </c>
      <c r="BG130">
        <v>3</v>
      </c>
      <c r="BH130">
        <v>1</v>
      </c>
      <c r="BI130">
        <v>1</v>
      </c>
      <c r="BJ130">
        <v>1</v>
      </c>
      <c r="BK130">
        <v>3</v>
      </c>
      <c r="BL130">
        <v>3</v>
      </c>
      <c r="BM130">
        <v>2</v>
      </c>
      <c r="BN130">
        <v>3</v>
      </c>
      <c r="BO130">
        <v>1</v>
      </c>
      <c r="BP130">
        <v>1</v>
      </c>
      <c r="BQ130">
        <v>1</v>
      </c>
      <c r="BR130">
        <v>3</v>
      </c>
      <c r="BS130">
        <v>4</v>
      </c>
      <c r="BT130">
        <v>1</v>
      </c>
      <c r="BU130">
        <v>3</v>
      </c>
      <c r="BV130">
        <v>1</v>
      </c>
      <c r="BW130">
        <v>27</v>
      </c>
      <c r="BX130">
        <v>30</v>
      </c>
      <c r="BY130">
        <v>30</v>
      </c>
      <c r="BZ130">
        <v>45</v>
      </c>
      <c r="CA130">
        <v>4</v>
      </c>
      <c r="CB130">
        <v>1</v>
      </c>
      <c r="CC130">
        <v>3</v>
      </c>
      <c r="CD130">
        <v>1</v>
      </c>
      <c r="CE130">
        <v>3</v>
      </c>
      <c r="CF130">
        <v>1</v>
      </c>
      <c r="CG130">
        <v>1</v>
      </c>
      <c r="CH130">
        <v>1</v>
      </c>
      <c r="CI130">
        <v>3</v>
      </c>
      <c r="CJ130">
        <v>3</v>
      </c>
      <c r="CK130">
        <v>1</v>
      </c>
      <c r="CL130">
        <v>3</v>
      </c>
      <c r="CM130">
        <v>1</v>
      </c>
      <c r="CN130">
        <v>2</v>
      </c>
      <c r="CO130">
        <v>1</v>
      </c>
      <c r="CP130">
        <v>3</v>
      </c>
      <c r="CQ130">
        <v>3</v>
      </c>
      <c r="CR130">
        <v>1</v>
      </c>
      <c r="CS130">
        <v>2</v>
      </c>
      <c r="CT130">
        <v>1</v>
      </c>
      <c r="CU130">
        <v>15</v>
      </c>
      <c r="CV130">
        <v>23</v>
      </c>
      <c r="CW130">
        <v>2</v>
      </c>
      <c r="CX130">
        <v>45</v>
      </c>
      <c r="CY130">
        <v>1</v>
      </c>
      <c r="CZ130">
        <v>1</v>
      </c>
      <c r="DA130">
        <v>1</v>
      </c>
      <c r="DB130">
        <v>1</v>
      </c>
      <c r="DC130">
        <v>1</v>
      </c>
      <c r="DD130">
        <v>1</v>
      </c>
      <c r="DE130">
        <v>1</v>
      </c>
      <c r="DF130">
        <v>1</v>
      </c>
      <c r="DG130">
        <v>1</v>
      </c>
      <c r="DH130">
        <v>1</v>
      </c>
      <c r="DI130">
        <v>1</v>
      </c>
      <c r="DJ130">
        <v>1</v>
      </c>
      <c r="DK130">
        <v>1</v>
      </c>
      <c r="DL130">
        <v>1</v>
      </c>
      <c r="DM130">
        <v>1</v>
      </c>
      <c r="DN130">
        <v>1</v>
      </c>
      <c r="DO130">
        <v>1</v>
      </c>
      <c r="DP130">
        <v>1</v>
      </c>
      <c r="DQ130">
        <v>1</v>
      </c>
      <c r="DR130">
        <v>1</v>
      </c>
      <c r="DS130">
        <v>6</v>
      </c>
      <c r="DT130">
        <v>3</v>
      </c>
      <c r="DU130">
        <v>5</v>
      </c>
      <c r="DV130">
        <v>22</v>
      </c>
      <c r="DW130">
        <v>3</v>
      </c>
      <c r="DX130">
        <v>1</v>
      </c>
      <c r="DY130">
        <v>2</v>
      </c>
      <c r="DZ130">
        <v>1</v>
      </c>
      <c r="EA130">
        <v>2</v>
      </c>
      <c r="EB130">
        <v>1</v>
      </c>
      <c r="EC130">
        <v>1</v>
      </c>
      <c r="ED130">
        <v>1</v>
      </c>
      <c r="EE130">
        <v>2</v>
      </c>
      <c r="EF130">
        <v>2</v>
      </c>
      <c r="EG130">
        <v>1</v>
      </c>
      <c r="EH130">
        <v>2</v>
      </c>
      <c r="EI130">
        <v>1</v>
      </c>
      <c r="EJ130">
        <v>2</v>
      </c>
      <c r="EK130">
        <v>1</v>
      </c>
      <c r="EL130">
        <v>3</v>
      </c>
      <c r="EM130">
        <v>2</v>
      </c>
      <c r="EN130">
        <v>1</v>
      </c>
      <c r="EO130">
        <v>2</v>
      </c>
      <c r="EP130">
        <v>1</v>
      </c>
      <c r="EQ130">
        <v>42</v>
      </c>
      <c r="ER130">
        <v>30</v>
      </c>
      <c r="ES130">
        <v>2</v>
      </c>
      <c r="ET130">
        <v>41</v>
      </c>
      <c r="EU130">
        <v>3</v>
      </c>
      <c r="EV130">
        <v>1</v>
      </c>
      <c r="EW130">
        <v>2</v>
      </c>
      <c r="EX130">
        <v>3</v>
      </c>
      <c r="EY130">
        <v>4</v>
      </c>
      <c r="EZ130">
        <v>5</v>
      </c>
      <c r="FA130">
        <v>4</v>
      </c>
      <c r="FB130">
        <v>5</v>
      </c>
      <c r="FC130">
        <v>4</v>
      </c>
      <c r="FD130">
        <v>3</v>
      </c>
      <c r="FE130">
        <v>4</v>
      </c>
      <c r="FF130">
        <v>3</v>
      </c>
      <c r="FG130">
        <v>3</v>
      </c>
      <c r="FH130">
        <v>2</v>
      </c>
      <c r="FI130">
        <v>1</v>
      </c>
      <c r="FJ130">
        <v>1</v>
      </c>
      <c r="FK130">
        <v>5</v>
      </c>
      <c r="FM130">
        <v>1</v>
      </c>
      <c r="FN130">
        <v>2</v>
      </c>
      <c r="FO130">
        <v>2</v>
      </c>
      <c r="FP130">
        <v>2</v>
      </c>
      <c r="FQ130">
        <v>1</v>
      </c>
      <c r="FR130">
        <v>3</v>
      </c>
      <c r="FS130">
        <v>4</v>
      </c>
      <c r="FT130">
        <v>3</v>
      </c>
      <c r="FU130">
        <v>4</v>
      </c>
      <c r="FV130">
        <v>5</v>
      </c>
      <c r="FW130">
        <v>2</v>
      </c>
      <c r="FX130">
        <v>4</v>
      </c>
      <c r="FY130">
        <v>2</v>
      </c>
      <c r="FZ130">
        <v>1</v>
      </c>
      <c r="GA130">
        <v>1</v>
      </c>
      <c r="GB130">
        <v>5</v>
      </c>
      <c r="GC130">
        <v>5</v>
      </c>
      <c r="GD130">
        <v>4</v>
      </c>
      <c r="GE130">
        <v>3</v>
      </c>
      <c r="GF130">
        <v>0</v>
      </c>
      <c r="GG130">
        <v>18</v>
      </c>
      <c r="GH130" t="s">
        <v>197</v>
      </c>
      <c r="GI130">
        <v>0</v>
      </c>
      <c r="GJ130" s="2">
        <v>0.25</v>
      </c>
      <c r="GK130">
        <v>77</v>
      </c>
      <c r="GL130">
        <v>84</v>
      </c>
      <c r="GM130">
        <f>VLOOKUP(A130,Saliva_Sample_Encoding!A:AD, 17)</f>
        <v>124.18755522745239</v>
      </c>
      <c r="GN130">
        <f>VLOOKUP(A130,Saliva_Sample_Encoding!A:AD, 18)</f>
        <v>1.38</v>
      </c>
      <c r="GO130">
        <f>VLOOKUP(A130,Saliva_Sample_Encoding!A:AD, 19)</f>
        <v>117.33897681417376</v>
      </c>
      <c r="GP130">
        <f>VLOOKUP(A130,Saliva_Sample_Encoding!A:AD, 20)</f>
        <v>1.21</v>
      </c>
      <c r="GQ130">
        <f>VLOOKUP(A130,Saliva_Sample_Encoding!A:AD, 21)</f>
        <v>295.40201555941809</v>
      </c>
      <c r="GR130">
        <f>VLOOKUP(A130,Saliva_Sample_Encoding!A:AD, 22)</f>
        <v>1.03</v>
      </c>
      <c r="GS130">
        <f>VLOOKUP(A130,Saliva_Sample_Encoding!A:AD, 23)</f>
        <v>414.56727995046606</v>
      </c>
      <c r="GT130">
        <f>VLOOKUP(A130,Saliva_Sample_Encoding!A:AD, 24)</f>
        <v>2.2400000000000002</v>
      </c>
      <c r="GU130">
        <f>VLOOKUP(A130,Saliva_Sample_Encoding!A:AD, 25)</f>
        <v>182.62875768742998</v>
      </c>
      <c r="GV130">
        <f>VLOOKUP(A130,Saliva_Sample_Encoding!A:AD, 26)</f>
        <v>1.67</v>
      </c>
      <c r="GW130">
        <f>VLOOKUP(A130,Saliva_Sample_Encoding!A:AD, 27)</f>
        <v>73.964646863409143</v>
      </c>
      <c r="GX130">
        <f>VLOOKUP(A130,Saliva_Sample_Encoding!A:AD, 28)</f>
        <v>0.95</v>
      </c>
      <c r="GY130">
        <f>VLOOKUP(A130,Saliva_Sample_Encoding!A:AD, 29)</f>
        <v>112.31668597776945</v>
      </c>
      <c r="GZ130">
        <f>VLOOKUP(A130,Saliva_Sample_Encoding!A:AD, 30)</f>
        <v>0.89</v>
      </c>
    </row>
    <row r="131" spans="1:208" x14ac:dyDescent="0.2">
      <c r="A131">
        <v>249</v>
      </c>
      <c r="B131" s="1">
        <v>44176</v>
      </c>
      <c r="C131" t="s">
        <v>193</v>
      </c>
      <c r="D131" t="s">
        <v>194</v>
      </c>
      <c r="E131" t="s">
        <v>201</v>
      </c>
      <c r="F131" t="s">
        <v>200</v>
      </c>
      <c r="G131">
        <v>2</v>
      </c>
      <c r="H131">
        <v>1</v>
      </c>
      <c r="I131">
        <v>3</v>
      </c>
      <c r="J131">
        <v>1</v>
      </c>
      <c r="K131">
        <v>1</v>
      </c>
      <c r="L131">
        <v>1</v>
      </c>
      <c r="M131">
        <v>1</v>
      </c>
      <c r="N131">
        <v>1</v>
      </c>
      <c r="O131">
        <v>4</v>
      </c>
      <c r="P131">
        <v>1</v>
      </c>
      <c r="Q131">
        <v>1</v>
      </c>
      <c r="R131">
        <v>4</v>
      </c>
      <c r="S131">
        <v>1</v>
      </c>
      <c r="T131">
        <v>1</v>
      </c>
      <c r="U131">
        <v>2</v>
      </c>
      <c r="V131">
        <v>3</v>
      </c>
      <c r="W131">
        <v>5</v>
      </c>
      <c r="X131">
        <v>1</v>
      </c>
      <c r="Y131">
        <v>2</v>
      </c>
      <c r="Z131">
        <v>1</v>
      </c>
      <c r="AA131">
        <v>5</v>
      </c>
      <c r="AB131">
        <v>0</v>
      </c>
      <c r="AC131">
        <v>0</v>
      </c>
      <c r="AD131">
        <v>97</v>
      </c>
      <c r="AE131">
        <v>2</v>
      </c>
      <c r="AF131">
        <v>3</v>
      </c>
      <c r="AG131">
        <v>1</v>
      </c>
      <c r="AH131">
        <v>1</v>
      </c>
      <c r="AI131">
        <v>1</v>
      </c>
      <c r="AJ131">
        <v>1</v>
      </c>
      <c r="AK131">
        <v>1</v>
      </c>
      <c r="AL131">
        <v>1</v>
      </c>
      <c r="AM131">
        <v>1</v>
      </c>
      <c r="AN131">
        <v>1</v>
      </c>
      <c r="AO131">
        <v>3</v>
      </c>
      <c r="AP131">
        <v>5</v>
      </c>
      <c r="AQ131">
        <v>3</v>
      </c>
      <c r="AR131">
        <v>4</v>
      </c>
      <c r="AS131">
        <v>3</v>
      </c>
      <c r="AT131">
        <v>5</v>
      </c>
      <c r="AU131">
        <v>3</v>
      </c>
      <c r="AV131">
        <v>2</v>
      </c>
      <c r="AW131">
        <v>4</v>
      </c>
      <c r="AX131">
        <v>2</v>
      </c>
      <c r="AY131">
        <v>72</v>
      </c>
      <c r="AZ131">
        <v>59</v>
      </c>
      <c r="BA131">
        <v>26</v>
      </c>
      <c r="BB131">
        <v>26</v>
      </c>
      <c r="BC131">
        <v>1</v>
      </c>
      <c r="BD131">
        <v>2</v>
      </c>
      <c r="BE131">
        <v>3</v>
      </c>
      <c r="BF131">
        <v>1</v>
      </c>
      <c r="BG131">
        <v>3</v>
      </c>
      <c r="BH131">
        <v>1</v>
      </c>
      <c r="BI131">
        <v>1</v>
      </c>
      <c r="BJ131">
        <v>1</v>
      </c>
      <c r="BK131">
        <v>2</v>
      </c>
      <c r="BL131">
        <v>1</v>
      </c>
      <c r="BM131">
        <v>1</v>
      </c>
      <c r="BN131">
        <v>3</v>
      </c>
      <c r="BO131">
        <v>2</v>
      </c>
      <c r="BP131">
        <v>2</v>
      </c>
      <c r="BQ131">
        <v>2</v>
      </c>
      <c r="BR131">
        <v>3</v>
      </c>
      <c r="BS131">
        <v>4</v>
      </c>
      <c r="BT131">
        <v>1</v>
      </c>
      <c r="BU131">
        <v>2</v>
      </c>
      <c r="BV131">
        <v>1</v>
      </c>
      <c r="BW131">
        <v>24</v>
      </c>
      <c r="BX131">
        <v>0</v>
      </c>
      <c r="BY131">
        <v>9</v>
      </c>
      <c r="BZ131">
        <v>83</v>
      </c>
      <c r="CA131">
        <v>3</v>
      </c>
      <c r="CB131">
        <v>1</v>
      </c>
      <c r="CC131">
        <v>1</v>
      </c>
      <c r="CD131">
        <v>1</v>
      </c>
      <c r="CE131">
        <v>1</v>
      </c>
      <c r="CF131">
        <v>1</v>
      </c>
      <c r="CG131">
        <v>1</v>
      </c>
      <c r="CH131">
        <v>1</v>
      </c>
      <c r="CI131">
        <v>2</v>
      </c>
      <c r="CJ131">
        <v>1</v>
      </c>
      <c r="CK131">
        <v>1</v>
      </c>
      <c r="CL131">
        <v>3</v>
      </c>
      <c r="CM131">
        <v>1</v>
      </c>
      <c r="CN131">
        <v>2</v>
      </c>
      <c r="CO131">
        <v>1</v>
      </c>
      <c r="CP131">
        <v>3</v>
      </c>
      <c r="CQ131">
        <v>4</v>
      </c>
      <c r="CR131">
        <v>1</v>
      </c>
      <c r="CS131">
        <v>1</v>
      </c>
      <c r="CT131">
        <v>1</v>
      </c>
      <c r="CU131">
        <v>8</v>
      </c>
      <c r="CV131">
        <v>2</v>
      </c>
      <c r="CW131">
        <v>0</v>
      </c>
      <c r="CX131">
        <v>92</v>
      </c>
      <c r="CY131">
        <v>1</v>
      </c>
      <c r="CZ131">
        <v>1</v>
      </c>
      <c r="DA131">
        <v>1</v>
      </c>
      <c r="DB131">
        <v>1</v>
      </c>
      <c r="DC131">
        <v>1</v>
      </c>
      <c r="DD131">
        <v>1</v>
      </c>
      <c r="DE131">
        <v>1</v>
      </c>
      <c r="DF131">
        <v>1</v>
      </c>
      <c r="DG131">
        <v>1</v>
      </c>
      <c r="DH131">
        <v>1</v>
      </c>
      <c r="DI131">
        <v>1</v>
      </c>
      <c r="DJ131">
        <v>2</v>
      </c>
      <c r="DK131">
        <v>1</v>
      </c>
      <c r="DL131">
        <v>1</v>
      </c>
      <c r="DM131">
        <v>1</v>
      </c>
      <c r="DN131">
        <v>1</v>
      </c>
      <c r="DO131">
        <v>2</v>
      </c>
      <c r="DP131">
        <v>1</v>
      </c>
      <c r="DQ131">
        <v>1</v>
      </c>
      <c r="DR131">
        <v>1</v>
      </c>
      <c r="DS131">
        <v>0</v>
      </c>
      <c r="DT131">
        <v>0</v>
      </c>
      <c r="DU131">
        <v>0</v>
      </c>
      <c r="DV131">
        <v>88</v>
      </c>
      <c r="DW131">
        <v>1</v>
      </c>
      <c r="DX131">
        <v>1</v>
      </c>
      <c r="DY131">
        <v>4</v>
      </c>
      <c r="DZ131">
        <v>1</v>
      </c>
      <c r="EA131">
        <v>1</v>
      </c>
      <c r="EB131">
        <v>1</v>
      </c>
      <c r="EC131">
        <v>1</v>
      </c>
      <c r="ED131">
        <v>1</v>
      </c>
      <c r="EE131">
        <v>3</v>
      </c>
      <c r="EF131">
        <v>1</v>
      </c>
      <c r="EG131">
        <v>1</v>
      </c>
      <c r="EH131">
        <v>2</v>
      </c>
      <c r="EI131">
        <v>1</v>
      </c>
      <c r="EJ131">
        <v>1</v>
      </c>
      <c r="EK131">
        <v>1</v>
      </c>
      <c r="EL131">
        <v>2</v>
      </c>
      <c r="EM131">
        <v>2</v>
      </c>
      <c r="EN131">
        <v>1</v>
      </c>
      <c r="EO131">
        <v>1</v>
      </c>
      <c r="EP131">
        <v>1</v>
      </c>
      <c r="EQ131">
        <v>9</v>
      </c>
      <c r="ER131">
        <v>0</v>
      </c>
      <c r="ES131">
        <v>0</v>
      </c>
      <c r="ET131">
        <v>95</v>
      </c>
      <c r="EU131">
        <v>3</v>
      </c>
      <c r="EV131">
        <v>1</v>
      </c>
      <c r="EW131">
        <v>2</v>
      </c>
      <c r="EX131">
        <v>3</v>
      </c>
      <c r="EY131">
        <v>4</v>
      </c>
      <c r="EZ131">
        <v>5</v>
      </c>
      <c r="FA131">
        <v>4</v>
      </c>
      <c r="FB131">
        <v>3</v>
      </c>
      <c r="FC131">
        <v>4</v>
      </c>
      <c r="FD131">
        <v>3</v>
      </c>
      <c r="FE131">
        <v>4</v>
      </c>
      <c r="FF131">
        <v>3</v>
      </c>
      <c r="FG131">
        <v>3</v>
      </c>
      <c r="FH131">
        <v>2</v>
      </c>
      <c r="FI131">
        <v>5</v>
      </c>
      <c r="FJ131">
        <v>2</v>
      </c>
      <c r="FK131">
        <v>5</v>
      </c>
      <c r="FL131">
        <v>5</v>
      </c>
      <c r="FM131">
        <v>1</v>
      </c>
      <c r="FN131">
        <v>2</v>
      </c>
      <c r="FP131">
        <v>2</v>
      </c>
      <c r="FQ131">
        <v>2</v>
      </c>
      <c r="FR131">
        <v>3</v>
      </c>
      <c r="FS131">
        <v>4</v>
      </c>
      <c r="FT131">
        <v>4</v>
      </c>
      <c r="FU131">
        <v>5</v>
      </c>
      <c r="FV131">
        <v>5</v>
      </c>
      <c r="FW131">
        <v>4</v>
      </c>
      <c r="FX131">
        <v>3</v>
      </c>
      <c r="FY131">
        <v>3</v>
      </c>
      <c r="FZ131">
        <v>4</v>
      </c>
      <c r="GA131">
        <v>4</v>
      </c>
      <c r="GB131">
        <v>4</v>
      </c>
      <c r="GC131">
        <v>5</v>
      </c>
      <c r="GD131">
        <v>2</v>
      </c>
      <c r="GE131">
        <v>1</v>
      </c>
      <c r="GF131">
        <v>1</v>
      </c>
      <c r="GG131">
        <v>20</v>
      </c>
      <c r="GH131" t="s">
        <v>197</v>
      </c>
      <c r="GI131">
        <v>0</v>
      </c>
      <c r="GJ131" s="2">
        <v>0.41666666666666669</v>
      </c>
      <c r="GK131">
        <v>96</v>
      </c>
      <c r="GL131">
        <v>106</v>
      </c>
      <c r="GM131">
        <f>VLOOKUP(A131,Saliva_Sample_Encoding!A:AD, 17)</f>
        <v>4.8534691667194991</v>
      </c>
      <c r="GN131">
        <f>VLOOKUP(A131,Saliva_Sample_Encoding!A:AD, 18)</f>
        <v>2.39</v>
      </c>
      <c r="GO131">
        <f>VLOOKUP(A131,Saliva_Sample_Encoding!A:AD, 19)</f>
        <v>4.3681222500475503</v>
      </c>
      <c r="GP131">
        <f>VLOOKUP(A131,Saliva_Sample_Encoding!A:AD, 20)</f>
        <v>2.11</v>
      </c>
      <c r="GQ131">
        <f>VLOOKUP(A131,Saliva_Sample_Encoding!A:AD, 21)</f>
        <v>7.4802037500792498</v>
      </c>
      <c r="GR131">
        <f>VLOOKUP(A131,Saliva_Sample_Encoding!A:AD, 22)</f>
        <v>6.66</v>
      </c>
      <c r="GS131">
        <f>VLOOKUP(A131,Saliva_Sample_Encoding!A:AD, 23)</f>
        <v>4.045290219323662</v>
      </c>
      <c r="GT131">
        <f>VLOOKUP(A131,Saliva_Sample_Encoding!A:AD, 24)</f>
        <v>14.86</v>
      </c>
      <c r="GU131" t="str">
        <f>VLOOKUP(A131,Saliva_Sample_Encoding!A:AD, 25)</f>
        <v>NA</v>
      </c>
      <c r="GV131" t="str">
        <f>VLOOKUP(A131,Saliva_Sample_Encoding!A:AD, 26)</f>
        <v>NA</v>
      </c>
      <c r="GW131">
        <f>VLOOKUP(A131,Saliva_Sample_Encoding!A:AD, 27)</f>
        <v>6.7948568334073025</v>
      </c>
      <c r="GX131">
        <f>VLOOKUP(A131,Saliva_Sample_Encoding!A:AD, 28)</f>
        <v>2.98</v>
      </c>
      <c r="GY131">
        <f>VLOOKUP(A131,Saliva_Sample_Encoding!A:AD, 29)</f>
        <v>11.162979083454852</v>
      </c>
      <c r="GZ131">
        <f>VLOOKUP(A131,Saliva_Sample_Encoding!A:AD, 30)</f>
        <v>1.85</v>
      </c>
    </row>
    <row r="132" spans="1:208" x14ac:dyDescent="0.2">
      <c r="A132">
        <v>250</v>
      </c>
      <c r="B132" s="1">
        <v>44169</v>
      </c>
      <c r="C132" t="s">
        <v>193</v>
      </c>
      <c r="D132" t="s">
        <v>199</v>
      </c>
      <c r="E132" t="s">
        <v>227</v>
      </c>
      <c r="F132" t="s">
        <v>200</v>
      </c>
      <c r="G132">
        <v>4</v>
      </c>
      <c r="H132">
        <v>1</v>
      </c>
      <c r="I132">
        <v>3</v>
      </c>
      <c r="J132">
        <v>1</v>
      </c>
      <c r="K132">
        <v>2</v>
      </c>
      <c r="L132">
        <v>1</v>
      </c>
      <c r="M132">
        <v>1</v>
      </c>
      <c r="N132">
        <v>1</v>
      </c>
      <c r="O132">
        <v>3</v>
      </c>
      <c r="P132">
        <v>2</v>
      </c>
      <c r="Q132">
        <v>1</v>
      </c>
      <c r="R132">
        <v>4</v>
      </c>
      <c r="S132">
        <v>1</v>
      </c>
      <c r="T132">
        <v>2</v>
      </c>
      <c r="U132">
        <v>1</v>
      </c>
      <c r="V132">
        <v>4</v>
      </c>
      <c r="W132">
        <v>4</v>
      </c>
      <c r="X132">
        <v>1</v>
      </c>
      <c r="Y132">
        <v>4</v>
      </c>
      <c r="Z132">
        <v>1</v>
      </c>
      <c r="AA132">
        <v>13</v>
      </c>
      <c r="AB132">
        <v>7</v>
      </c>
      <c r="AC132">
        <v>10</v>
      </c>
      <c r="AD132">
        <v>72</v>
      </c>
      <c r="AE132">
        <v>4</v>
      </c>
      <c r="AF132">
        <v>1</v>
      </c>
      <c r="AG132">
        <v>3</v>
      </c>
      <c r="AH132">
        <v>1</v>
      </c>
      <c r="AI132">
        <v>2</v>
      </c>
      <c r="AJ132">
        <v>1</v>
      </c>
      <c r="AK132">
        <v>1</v>
      </c>
      <c r="AL132">
        <v>1</v>
      </c>
      <c r="AM132">
        <v>3</v>
      </c>
      <c r="AN132">
        <v>2</v>
      </c>
      <c r="AO132">
        <v>1</v>
      </c>
      <c r="AP132">
        <v>4</v>
      </c>
      <c r="AQ132">
        <v>1</v>
      </c>
      <c r="AR132">
        <v>2</v>
      </c>
      <c r="AS132">
        <v>2</v>
      </c>
      <c r="AT132">
        <v>3</v>
      </c>
      <c r="AU132">
        <v>3</v>
      </c>
      <c r="AV132">
        <v>1</v>
      </c>
      <c r="AW132">
        <v>4</v>
      </c>
      <c r="AX132">
        <v>1</v>
      </c>
      <c r="AY132">
        <v>24</v>
      </c>
      <c r="AZ132">
        <v>13</v>
      </c>
      <c r="BA132">
        <v>3</v>
      </c>
      <c r="BB132">
        <v>62</v>
      </c>
      <c r="BC132">
        <v>3</v>
      </c>
      <c r="BD132">
        <v>1</v>
      </c>
      <c r="BE132">
        <v>2</v>
      </c>
      <c r="BF132">
        <v>1</v>
      </c>
      <c r="BG132">
        <v>2</v>
      </c>
      <c r="BH132">
        <v>1</v>
      </c>
      <c r="BI132">
        <v>1</v>
      </c>
      <c r="BJ132">
        <v>1</v>
      </c>
      <c r="BK132">
        <v>1</v>
      </c>
      <c r="BL132">
        <v>2</v>
      </c>
      <c r="BM132">
        <v>1</v>
      </c>
      <c r="BN132">
        <v>4</v>
      </c>
      <c r="BO132">
        <v>1</v>
      </c>
      <c r="BP132">
        <v>1</v>
      </c>
      <c r="BQ132">
        <v>1</v>
      </c>
      <c r="BR132">
        <v>2</v>
      </c>
      <c r="BS132">
        <v>3</v>
      </c>
      <c r="BT132">
        <v>1</v>
      </c>
      <c r="BU132">
        <v>3</v>
      </c>
      <c r="BV132">
        <v>1</v>
      </c>
      <c r="BW132">
        <v>20</v>
      </c>
      <c r="BX132">
        <v>14</v>
      </c>
      <c r="BY132">
        <v>7</v>
      </c>
      <c r="BZ132">
        <v>36</v>
      </c>
      <c r="CA132">
        <v>3</v>
      </c>
      <c r="CB132">
        <v>1</v>
      </c>
      <c r="CC132">
        <v>2</v>
      </c>
      <c r="CD132">
        <v>1</v>
      </c>
      <c r="CE132">
        <v>2</v>
      </c>
      <c r="CF132">
        <v>1</v>
      </c>
      <c r="CG132">
        <v>1</v>
      </c>
      <c r="CH132">
        <v>1</v>
      </c>
      <c r="CI132">
        <v>2</v>
      </c>
      <c r="CJ132">
        <v>2</v>
      </c>
      <c r="CK132">
        <v>1</v>
      </c>
      <c r="CL132">
        <v>4</v>
      </c>
      <c r="CM132">
        <v>1</v>
      </c>
      <c r="CN132">
        <v>1</v>
      </c>
      <c r="CO132">
        <v>1</v>
      </c>
      <c r="CP132">
        <v>2</v>
      </c>
      <c r="CQ132">
        <v>3</v>
      </c>
      <c r="CR132">
        <v>1</v>
      </c>
      <c r="CS132">
        <v>4</v>
      </c>
      <c r="CT132">
        <v>1</v>
      </c>
      <c r="CU132">
        <v>8</v>
      </c>
      <c r="CV132">
        <v>6</v>
      </c>
      <c r="CW132">
        <v>7</v>
      </c>
      <c r="CX132">
        <v>45</v>
      </c>
      <c r="CY132">
        <v>2</v>
      </c>
      <c r="CZ132">
        <v>1</v>
      </c>
      <c r="DA132">
        <v>1</v>
      </c>
      <c r="DB132">
        <v>2</v>
      </c>
      <c r="DC132">
        <v>2</v>
      </c>
      <c r="DD132">
        <v>1</v>
      </c>
      <c r="DE132">
        <v>1</v>
      </c>
      <c r="DF132">
        <v>1</v>
      </c>
      <c r="DG132">
        <v>1</v>
      </c>
      <c r="DH132">
        <v>1</v>
      </c>
      <c r="DI132">
        <v>2</v>
      </c>
      <c r="DJ132">
        <v>3</v>
      </c>
      <c r="DK132">
        <v>1</v>
      </c>
      <c r="DL132">
        <v>1</v>
      </c>
      <c r="DM132">
        <v>1</v>
      </c>
      <c r="DN132">
        <v>1</v>
      </c>
      <c r="DO132">
        <v>2</v>
      </c>
      <c r="DP132">
        <v>1</v>
      </c>
      <c r="DQ132">
        <v>2</v>
      </c>
      <c r="DR132">
        <v>1</v>
      </c>
      <c r="DS132">
        <v>8</v>
      </c>
      <c r="DT132">
        <v>7</v>
      </c>
      <c r="DU132">
        <v>12</v>
      </c>
      <c r="DV132">
        <v>64</v>
      </c>
      <c r="DW132">
        <v>3</v>
      </c>
      <c r="DX132">
        <v>1</v>
      </c>
      <c r="DY132">
        <v>2</v>
      </c>
      <c r="DZ132">
        <v>1</v>
      </c>
      <c r="EA132">
        <v>2</v>
      </c>
      <c r="EB132">
        <v>1</v>
      </c>
      <c r="EC132">
        <v>1</v>
      </c>
      <c r="ED132">
        <v>1</v>
      </c>
      <c r="EE132">
        <v>1</v>
      </c>
      <c r="EF132">
        <v>1</v>
      </c>
      <c r="EG132">
        <v>2</v>
      </c>
      <c r="EH132">
        <v>3</v>
      </c>
      <c r="EI132">
        <v>1</v>
      </c>
      <c r="EJ132">
        <v>1</v>
      </c>
      <c r="EK132">
        <v>1</v>
      </c>
      <c r="EL132">
        <v>2</v>
      </c>
      <c r="EM132">
        <v>3</v>
      </c>
      <c r="EN132">
        <v>1</v>
      </c>
      <c r="EO132">
        <v>3</v>
      </c>
      <c r="EP132">
        <v>1</v>
      </c>
      <c r="EQ132">
        <v>10</v>
      </c>
      <c r="ER132">
        <v>11</v>
      </c>
      <c r="ES132">
        <v>8</v>
      </c>
      <c r="ET132">
        <v>63</v>
      </c>
      <c r="EU132">
        <v>3</v>
      </c>
      <c r="EV132">
        <v>1</v>
      </c>
      <c r="EW132">
        <v>2</v>
      </c>
      <c r="EX132">
        <v>3</v>
      </c>
      <c r="EY132">
        <v>4</v>
      </c>
      <c r="EZ132">
        <v>5</v>
      </c>
      <c r="FA132">
        <v>4</v>
      </c>
      <c r="FB132">
        <v>5</v>
      </c>
      <c r="FC132">
        <v>4</v>
      </c>
      <c r="FD132">
        <v>3</v>
      </c>
      <c r="FE132">
        <v>4</v>
      </c>
      <c r="FF132">
        <v>3</v>
      </c>
      <c r="FG132">
        <v>3</v>
      </c>
      <c r="FH132">
        <v>2</v>
      </c>
      <c r="FI132">
        <v>1</v>
      </c>
      <c r="FJ132">
        <v>2</v>
      </c>
      <c r="FK132">
        <v>5</v>
      </c>
      <c r="FL132">
        <v>5</v>
      </c>
      <c r="FM132">
        <v>1</v>
      </c>
      <c r="FN132">
        <v>2</v>
      </c>
      <c r="FO132">
        <v>2</v>
      </c>
      <c r="FP132">
        <v>2</v>
      </c>
      <c r="FQ132">
        <v>2</v>
      </c>
      <c r="FR132">
        <v>1</v>
      </c>
      <c r="FS132">
        <v>2</v>
      </c>
      <c r="FT132">
        <v>2</v>
      </c>
      <c r="FU132">
        <v>3</v>
      </c>
      <c r="FV132">
        <v>5</v>
      </c>
      <c r="FW132">
        <v>1</v>
      </c>
      <c r="FX132">
        <v>3</v>
      </c>
      <c r="FY132">
        <v>5</v>
      </c>
      <c r="FZ132">
        <v>2</v>
      </c>
      <c r="GA132">
        <v>5</v>
      </c>
      <c r="GB132">
        <v>4</v>
      </c>
      <c r="GC132">
        <v>3</v>
      </c>
      <c r="GD132">
        <v>2</v>
      </c>
      <c r="GE132">
        <v>4</v>
      </c>
      <c r="GF132">
        <v>0</v>
      </c>
      <c r="GG132">
        <v>25</v>
      </c>
      <c r="GH132" t="s">
        <v>197</v>
      </c>
      <c r="GI132">
        <v>0</v>
      </c>
      <c r="GJ132" s="2">
        <v>0.31944444444444448</v>
      </c>
      <c r="GK132">
        <v>74</v>
      </c>
      <c r="GL132">
        <v>92</v>
      </c>
      <c r="GM132">
        <f>VLOOKUP(A132,Saliva_Sample_Encoding!A:AD, 17)</f>
        <v>27.394313653114502</v>
      </c>
      <c r="GN132">
        <f>VLOOKUP(A132,Saliva_Sample_Encoding!A:AD, 18)</f>
        <v>3.01</v>
      </c>
      <c r="GO132">
        <f>VLOOKUP(A132,Saliva_Sample_Encoding!A:AD, 19)</f>
        <v>30.539549748415016</v>
      </c>
      <c r="GP132">
        <f>VLOOKUP(A132,Saliva_Sample_Encoding!A:AD, 20)</f>
        <v>3.54</v>
      </c>
      <c r="GQ132">
        <f>VLOOKUP(A132,Saliva_Sample_Encoding!A:AD, 21)</f>
        <v>44.287473739201772</v>
      </c>
      <c r="GR132">
        <f>VLOOKUP(A132,Saliva_Sample_Encoding!A:AD, 22)</f>
        <v>3.94</v>
      </c>
      <c r="GS132">
        <f>VLOOKUP(A132,Saliva_Sample_Encoding!A:AD, 23)</f>
        <v>37.895467220141725</v>
      </c>
      <c r="GT132">
        <f>VLOOKUP(A132,Saliva_Sample_Encoding!A:AD, 24)</f>
        <v>5.01</v>
      </c>
      <c r="GU132">
        <f>VLOOKUP(A132,Saliva_Sample_Encoding!A:AD, 25)</f>
        <v>50.679480258261812</v>
      </c>
      <c r="GV132">
        <f>VLOOKUP(A132,Saliva_Sample_Encoding!A:AD, 26)</f>
        <v>3.87</v>
      </c>
      <c r="GW132">
        <f>VLOOKUP(A132,Saliva_Sample_Encoding!A:AD, 27)</f>
        <v>26.253297152146242</v>
      </c>
      <c r="GX132">
        <f>VLOOKUP(A132,Saliva_Sample_Encoding!A:AD, 28)</f>
        <v>2.2999999999999998</v>
      </c>
      <c r="GY132">
        <f>VLOOKUP(A132,Saliva_Sample_Encoding!A:AD, 29)</f>
        <v>34.242892066393132</v>
      </c>
      <c r="GZ132">
        <f>VLOOKUP(A132,Saliva_Sample_Encoding!A:AD, 30)</f>
        <v>2.0699999999999998</v>
      </c>
    </row>
    <row r="133" spans="1:208" x14ac:dyDescent="0.2">
      <c r="A133">
        <v>251</v>
      </c>
      <c r="B133" s="1">
        <v>44169</v>
      </c>
      <c r="C133" t="s">
        <v>193</v>
      </c>
      <c r="D133" t="s">
        <v>199</v>
      </c>
      <c r="E133" t="s">
        <v>228</v>
      </c>
      <c r="F133" t="s">
        <v>200</v>
      </c>
      <c r="G133">
        <v>4</v>
      </c>
      <c r="H133">
        <v>1</v>
      </c>
      <c r="I133">
        <v>2</v>
      </c>
      <c r="J133">
        <v>1</v>
      </c>
      <c r="K133">
        <v>3</v>
      </c>
      <c r="L133">
        <v>1</v>
      </c>
      <c r="M133">
        <v>1</v>
      </c>
      <c r="N133">
        <v>1</v>
      </c>
      <c r="O133">
        <v>3</v>
      </c>
      <c r="P133">
        <v>2</v>
      </c>
      <c r="Q133">
        <v>1</v>
      </c>
      <c r="R133">
        <v>5</v>
      </c>
      <c r="S133">
        <v>1</v>
      </c>
      <c r="T133">
        <v>3</v>
      </c>
      <c r="U133">
        <v>1</v>
      </c>
      <c r="V133">
        <v>3</v>
      </c>
      <c r="W133">
        <v>4</v>
      </c>
      <c r="X133">
        <v>1</v>
      </c>
      <c r="Y133">
        <v>2</v>
      </c>
      <c r="Z133">
        <v>1</v>
      </c>
      <c r="AA133">
        <v>0</v>
      </c>
      <c r="AB133">
        <v>0</v>
      </c>
      <c r="AC133">
        <v>0</v>
      </c>
      <c r="AD133">
        <v>0</v>
      </c>
      <c r="AE133">
        <v>3</v>
      </c>
      <c r="AF133">
        <v>1</v>
      </c>
      <c r="AG133">
        <v>2</v>
      </c>
      <c r="AH133">
        <v>1</v>
      </c>
      <c r="AI133">
        <v>2</v>
      </c>
      <c r="AJ133">
        <v>1</v>
      </c>
      <c r="AK133">
        <v>1</v>
      </c>
      <c r="AL133">
        <v>1</v>
      </c>
      <c r="AM133">
        <v>2</v>
      </c>
      <c r="AN133">
        <v>2</v>
      </c>
      <c r="AO133">
        <v>1</v>
      </c>
      <c r="AP133">
        <v>4</v>
      </c>
      <c r="AQ133">
        <v>1</v>
      </c>
      <c r="AR133">
        <v>3</v>
      </c>
      <c r="AS133">
        <v>1</v>
      </c>
      <c r="AT133">
        <v>3</v>
      </c>
      <c r="AU133">
        <v>4</v>
      </c>
      <c r="AV133">
        <v>1</v>
      </c>
      <c r="AW133">
        <v>3</v>
      </c>
      <c r="AX133">
        <v>1</v>
      </c>
      <c r="AY133">
        <v>18</v>
      </c>
      <c r="AZ133">
        <v>0</v>
      </c>
      <c r="BA133">
        <v>0</v>
      </c>
      <c r="BB133">
        <v>67</v>
      </c>
      <c r="BC133">
        <v>3</v>
      </c>
      <c r="BD133">
        <v>1</v>
      </c>
      <c r="BE133">
        <v>2</v>
      </c>
      <c r="BF133">
        <v>1</v>
      </c>
      <c r="BG133">
        <v>3</v>
      </c>
      <c r="BH133">
        <v>1</v>
      </c>
      <c r="BI133">
        <v>1</v>
      </c>
      <c r="BJ133">
        <v>1</v>
      </c>
      <c r="BK133">
        <v>2</v>
      </c>
      <c r="BL133">
        <v>2</v>
      </c>
      <c r="BM133">
        <v>1</v>
      </c>
      <c r="BN133">
        <v>5</v>
      </c>
      <c r="BO133">
        <v>1</v>
      </c>
      <c r="BP133">
        <v>3</v>
      </c>
      <c r="BQ133">
        <v>1</v>
      </c>
      <c r="BR133">
        <v>4</v>
      </c>
      <c r="BS133">
        <v>5</v>
      </c>
      <c r="BT133">
        <v>1</v>
      </c>
      <c r="BU133">
        <v>3</v>
      </c>
      <c r="BV133">
        <v>1</v>
      </c>
      <c r="BW133">
        <v>5</v>
      </c>
      <c r="BX133">
        <v>0</v>
      </c>
      <c r="BY133">
        <v>0</v>
      </c>
      <c r="BZ133">
        <v>83</v>
      </c>
      <c r="CA133">
        <v>2</v>
      </c>
      <c r="CB133">
        <v>1</v>
      </c>
      <c r="CC133">
        <v>1</v>
      </c>
      <c r="CD133">
        <v>1</v>
      </c>
      <c r="CE133">
        <v>2</v>
      </c>
      <c r="CF133">
        <v>1</v>
      </c>
      <c r="CG133">
        <v>1</v>
      </c>
      <c r="CH133">
        <v>1</v>
      </c>
      <c r="CI133">
        <v>2</v>
      </c>
      <c r="CJ133">
        <v>2</v>
      </c>
      <c r="CK133">
        <v>1</v>
      </c>
      <c r="CL133">
        <v>4</v>
      </c>
      <c r="CM133">
        <v>1</v>
      </c>
      <c r="CN133">
        <v>3</v>
      </c>
      <c r="CO133">
        <v>1</v>
      </c>
      <c r="CP133">
        <v>4</v>
      </c>
      <c r="CQ133">
        <v>4</v>
      </c>
      <c r="CR133">
        <v>1</v>
      </c>
      <c r="CS133">
        <v>2</v>
      </c>
      <c r="CT133">
        <v>1</v>
      </c>
      <c r="CU133">
        <v>0</v>
      </c>
      <c r="CV133">
        <v>0</v>
      </c>
      <c r="CW133">
        <v>0</v>
      </c>
      <c r="CX133">
        <v>100</v>
      </c>
      <c r="CY133">
        <v>2</v>
      </c>
      <c r="CZ133">
        <v>1</v>
      </c>
      <c r="DA133">
        <v>1</v>
      </c>
      <c r="DB133">
        <v>1</v>
      </c>
      <c r="DC133">
        <v>3</v>
      </c>
      <c r="DD133">
        <v>1</v>
      </c>
      <c r="DE133">
        <v>1</v>
      </c>
      <c r="DF133">
        <v>1</v>
      </c>
      <c r="DG133">
        <v>1</v>
      </c>
      <c r="DH133">
        <v>2</v>
      </c>
      <c r="DI133">
        <v>1</v>
      </c>
      <c r="DJ133">
        <v>4</v>
      </c>
      <c r="DK133">
        <v>1</v>
      </c>
      <c r="DL133">
        <v>1</v>
      </c>
      <c r="DM133">
        <v>1</v>
      </c>
      <c r="DN133">
        <v>3</v>
      </c>
      <c r="DO133">
        <v>3</v>
      </c>
      <c r="DP133">
        <v>1</v>
      </c>
      <c r="DQ133">
        <v>1</v>
      </c>
      <c r="DR133">
        <v>1</v>
      </c>
      <c r="DS133">
        <v>0</v>
      </c>
      <c r="DT133">
        <v>0</v>
      </c>
      <c r="DU133">
        <v>0</v>
      </c>
      <c r="DV133">
        <v>91</v>
      </c>
      <c r="DW133">
        <v>2</v>
      </c>
      <c r="DX133">
        <v>1</v>
      </c>
      <c r="DY133">
        <v>2</v>
      </c>
      <c r="DZ133">
        <v>1</v>
      </c>
      <c r="EA133">
        <v>3</v>
      </c>
      <c r="EB133">
        <v>1</v>
      </c>
      <c r="EC133">
        <v>1</v>
      </c>
      <c r="ED133">
        <v>1</v>
      </c>
      <c r="EE133">
        <v>3</v>
      </c>
      <c r="EF133">
        <v>2</v>
      </c>
      <c r="EG133">
        <v>1</v>
      </c>
      <c r="EH133">
        <v>3</v>
      </c>
      <c r="EI133">
        <v>1</v>
      </c>
      <c r="EJ133">
        <v>2</v>
      </c>
      <c r="EK133">
        <v>1</v>
      </c>
      <c r="EL133">
        <v>3</v>
      </c>
      <c r="EM133">
        <v>3</v>
      </c>
      <c r="EN133">
        <v>1</v>
      </c>
      <c r="EO133">
        <v>1</v>
      </c>
      <c r="EP133">
        <v>1</v>
      </c>
      <c r="EQ133">
        <v>0</v>
      </c>
      <c r="ER133">
        <v>0</v>
      </c>
      <c r="ES133">
        <v>0</v>
      </c>
      <c r="ET133">
        <v>100</v>
      </c>
      <c r="EU133">
        <v>3</v>
      </c>
      <c r="EV133">
        <v>1</v>
      </c>
      <c r="EW133">
        <v>2</v>
      </c>
      <c r="EX133">
        <v>3</v>
      </c>
      <c r="EY133">
        <v>4</v>
      </c>
      <c r="EZ133">
        <v>5</v>
      </c>
      <c r="FA133">
        <v>4</v>
      </c>
      <c r="FB133">
        <v>5</v>
      </c>
      <c r="FC133">
        <v>4</v>
      </c>
      <c r="FD133">
        <v>3</v>
      </c>
      <c r="FE133">
        <v>4</v>
      </c>
      <c r="FF133">
        <v>3</v>
      </c>
      <c r="FG133">
        <v>3</v>
      </c>
      <c r="FH133">
        <v>2</v>
      </c>
      <c r="FI133">
        <v>1</v>
      </c>
      <c r="FJ133">
        <v>1</v>
      </c>
      <c r="FK133">
        <v>5</v>
      </c>
      <c r="FL133">
        <v>5</v>
      </c>
      <c r="FM133">
        <v>1</v>
      </c>
      <c r="FN133">
        <v>2</v>
      </c>
      <c r="FO133">
        <v>4</v>
      </c>
      <c r="FP133">
        <v>2</v>
      </c>
      <c r="FQ133">
        <v>2</v>
      </c>
      <c r="FR133">
        <v>3</v>
      </c>
      <c r="FS133">
        <v>4</v>
      </c>
      <c r="FT133">
        <v>3</v>
      </c>
      <c r="FU133">
        <v>3</v>
      </c>
      <c r="FV133">
        <v>5</v>
      </c>
      <c r="FW133">
        <v>5</v>
      </c>
      <c r="FX133">
        <v>3</v>
      </c>
      <c r="FY133">
        <v>5</v>
      </c>
      <c r="FZ133">
        <v>4</v>
      </c>
      <c r="GA133">
        <v>4</v>
      </c>
      <c r="GB133">
        <v>5</v>
      </c>
      <c r="GC133">
        <v>1</v>
      </c>
      <c r="GD133">
        <v>3</v>
      </c>
      <c r="GE133">
        <v>2</v>
      </c>
      <c r="GF133">
        <v>0</v>
      </c>
      <c r="GG133">
        <v>27</v>
      </c>
      <c r="GH133" t="s">
        <v>208</v>
      </c>
      <c r="GI133">
        <v>1</v>
      </c>
      <c r="GJ133" s="2">
        <v>0.33333333333333331</v>
      </c>
      <c r="GK133">
        <v>78</v>
      </c>
      <c r="GL133">
        <v>90</v>
      </c>
      <c r="GM133">
        <f>VLOOKUP(A133,Saliva_Sample_Encoding!A:AD, 17)</f>
        <v>202.71792103304733</v>
      </c>
      <c r="GN133">
        <f>VLOOKUP(A133,Saliva_Sample_Encoding!A:AD, 18)</f>
        <v>1.89</v>
      </c>
      <c r="GO133">
        <f>VLOOKUP(A133,Saliva_Sample_Encoding!A:AD, 19)</f>
        <v>168.01845707243558</v>
      </c>
      <c r="GP133">
        <f>VLOOKUP(A133,Saliva_Sample_Encoding!A:AD, 20)</f>
        <v>1.83</v>
      </c>
      <c r="GQ133">
        <f>VLOOKUP(A133,Saliva_Sample_Encoding!A:AD, 21)</f>
        <v>162.99616623603126</v>
      </c>
      <c r="GR133">
        <f>VLOOKUP(A133,Saliva_Sample_Encoding!A:AD, 22)</f>
        <v>5.67</v>
      </c>
      <c r="GS133">
        <f>VLOOKUP(A133,Saliva_Sample_Encoding!A:AD, 23)</f>
        <v>181.71561389899281</v>
      </c>
      <c r="GT133">
        <f>VLOOKUP(A133,Saliva_Sample_Encoding!A:AD, 24)</f>
        <v>7.16</v>
      </c>
      <c r="GU133">
        <f>VLOOKUP(A133,Saliva_Sample_Encoding!A:AD, 25)</f>
        <v>155.23444403431546</v>
      </c>
      <c r="GV133">
        <f>VLOOKUP(A133,Saliva_Sample_Encoding!A:AD, 26)</f>
        <v>5.32</v>
      </c>
      <c r="GW133">
        <f>VLOOKUP(A133,Saliva_Sample_Encoding!A:AD, 27)</f>
        <v>126.92698659276384</v>
      </c>
      <c r="GX133">
        <f>VLOOKUP(A133,Saliva_Sample_Encoding!A:AD, 28)</f>
        <v>2.5499999999999998</v>
      </c>
      <c r="GY133">
        <f>VLOOKUP(A133,Saliva_Sample_Encoding!A:AD, 29)</f>
        <v>153.40815645744118</v>
      </c>
      <c r="GZ133">
        <f>VLOOKUP(A133,Saliva_Sample_Encoding!A:AD, 30)</f>
        <v>2.98</v>
      </c>
    </row>
    <row r="134" spans="1:208" x14ac:dyDescent="0.2">
      <c r="A134">
        <v>252</v>
      </c>
      <c r="B134" s="1">
        <v>44177</v>
      </c>
      <c r="C134" t="s">
        <v>198</v>
      </c>
      <c r="D134" t="s">
        <v>199</v>
      </c>
      <c r="E134" t="s">
        <v>201</v>
      </c>
      <c r="F134" t="s">
        <v>200</v>
      </c>
      <c r="G134">
        <v>4</v>
      </c>
      <c r="H134">
        <v>1</v>
      </c>
      <c r="I134">
        <v>3</v>
      </c>
      <c r="J134">
        <v>1</v>
      </c>
      <c r="K134">
        <v>2</v>
      </c>
      <c r="L134">
        <v>1</v>
      </c>
      <c r="M134">
        <v>1</v>
      </c>
      <c r="N134">
        <v>3</v>
      </c>
      <c r="O134">
        <v>3</v>
      </c>
      <c r="P134">
        <v>2</v>
      </c>
      <c r="Q134">
        <v>3</v>
      </c>
      <c r="R134">
        <v>4</v>
      </c>
      <c r="S134">
        <v>1</v>
      </c>
      <c r="T134">
        <v>4</v>
      </c>
      <c r="U134">
        <v>4</v>
      </c>
      <c r="V134">
        <v>4</v>
      </c>
      <c r="W134">
        <v>4</v>
      </c>
      <c r="X134">
        <v>2</v>
      </c>
      <c r="Y134">
        <v>4</v>
      </c>
      <c r="Z134">
        <v>2</v>
      </c>
      <c r="AA134">
        <v>65</v>
      </c>
      <c r="AB134">
        <v>57</v>
      </c>
      <c r="AC134">
        <v>1</v>
      </c>
      <c r="AD134">
        <v>32</v>
      </c>
      <c r="AE134">
        <v>3</v>
      </c>
      <c r="AF134">
        <v>1</v>
      </c>
      <c r="AG134">
        <v>3</v>
      </c>
      <c r="AH134">
        <v>3</v>
      </c>
      <c r="AI134">
        <v>1</v>
      </c>
      <c r="AJ134">
        <v>1</v>
      </c>
      <c r="AK134">
        <v>2</v>
      </c>
      <c r="AL134">
        <v>3</v>
      </c>
      <c r="AM134">
        <v>2</v>
      </c>
      <c r="AN134">
        <v>2</v>
      </c>
      <c r="AO134">
        <v>4</v>
      </c>
      <c r="AP134">
        <v>4</v>
      </c>
      <c r="AQ134">
        <v>2</v>
      </c>
      <c r="AR134">
        <v>4</v>
      </c>
      <c r="AS134">
        <v>2</v>
      </c>
      <c r="AT134">
        <v>3</v>
      </c>
      <c r="AU134">
        <v>4</v>
      </c>
      <c r="AV134">
        <v>4</v>
      </c>
      <c r="AW134">
        <v>3</v>
      </c>
      <c r="AX134">
        <v>2</v>
      </c>
      <c r="AY134">
        <v>76</v>
      </c>
      <c r="AZ134">
        <v>28</v>
      </c>
      <c r="BA134">
        <v>4</v>
      </c>
      <c r="BB134">
        <v>35</v>
      </c>
      <c r="BC134">
        <v>2</v>
      </c>
      <c r="BD134">
        <v>1</v>
      </c>
      <c r="BE134">
        <v>2</v>
      </c>
      <c r="BF134">
        <v>3</v>
      </c>
      <c r="BG134">
        <v>2</v>
      </c>
      <c r="BH134">
        <v>1</v>
      </c>
      <c r="BI134">
        <v>3</v>
      </c>
      <c r="BJ134">
        <v>3</v>
      </c>
      <c r="BK134">
        <v>1</v>
      </c>
      <c r="BL134">
        <v>1</v>
      </c>
      <c r="BM134">
        <v>4</v>
      </c>
      <c r="BN134">
        <v>4</v>
      </c>
      <c r="BO134">
        <v>1</v>
      </c>
      <c r="BP134">
        <v>3</v>
      </c>
      <c r="BQ134">
        <v>2</v>
      </c>
      <c r="BR134">
        <v>3</v>
      </c>
      <c r="BS134">
        <v>4</v>
      </c>
      <c r="BT134">
        <v>3</v>
      </c>
      <c r="BU134">
        <v>4</v>
      </c>
      <c r="BV134">
        <v>1</v>
      </c>
      <c r="BW134">
        <v>48</v>
      </c>
      <c r="BX134">
        <v>30</v>
      </c>
      <c r="BY134">
        <v>4</v>
      </c>
      <c r="BZ134">
        <v>40</v>
      </c>
      <c r="CA134">
        <v>3</v>
      </c>
      <c r="CB134">
        <v>1</v>
      </c>
      <c r="CC134">
        <v>2</v>
      </c>
      <c r="CD134">
        <v>2</v>
      </c>
      <c r="CE134">
        <v>1</v>
      </c>
      <c r="CF134">
        <v>1</v>
      </c>
      <c r="CG134">
        <v>2</v>
      </c>
      <c r="CH134">
        <v>2</v>
      </c>
      <c r="CI134">
        <v>2</v>
      </c>
      <c r="CJ134">
        <v>1</v>
      </c>
      <c r="CK134">
        <v>3</v>
      </c>
      <c r="CL134">
        <v>3</v>
      </c>
      <c r="CM134">
        <v>1</v>
      </c>
      <c r="CN134">
        <v>2</v>
      </c>
      <c r="CO134">
        <v>3</v>
      </c>
      <c r="CP134">
        <v>3</v>
      </c>
      <c r="CQ134">
        <v>3</v>
      </c>
      <c r="CR134">
        <v>2</v>
      </c>
      <c r="CS134">
        <v>3</v>
      </c>
      <c r="CT134">
        <v>1</v>
      </c>
      <c r="CU134">
        <v>59</v>
      </c>
      <c r="CV134">
        <v>4</v>
      </c>
      <c r="CW134">
        <v>4</v>
      </c>
      <c r="CX134">
        <v>35</v>
      </c>
      <c r="CY134">
        <v>2</v>
      </c>
      <c r="CZ134">
        <v>1</v>
      </c>
      <c r="DA134">
        <v>1</v>
      </c>
      <c r="DB134">
        <v>3</v>
      </c>
      <c r="DC134">
        <v>1</v>
      </c>
      <c r="DD134">
        <v>1</v>
      </c>
      <c r="DE134">
        <v>1</v>
      </c>
      <c r="DF134">
        <v>3</v>
      </c>
      <c r="DG134">
        <v>1</v>
      </c>
      <c r="DH134">
        <v>1</v>
      </c>
      <c r="DI134">
        <v>3</v>
      </c>
      <c r="DJ134">
        <v>3</v>
      </c>
      <c r="DK134">
        <v>1</v>
      </c>
      <c r="DL134">
        <v>3</v>
      </c>
      <c r="DM134">
        <v>1</v>
      </c>
      <c r="DN134">
        <v>2</v>
      </c>
      <c r="DO134">
        <v>3</v>
      </c>
      <c r="DP134">
        <v>1</v>
      </c>
      <c r="DQ134">
        <v>2</v>
      </c>
      <c r="DR134">
        <v>1</v>
      </c>
      <c r="DS134">
        <v>45</v>
      </c>
      <c r="DT134">
        <v>45</v>
      </c>
      <c r="DU134">
        <v>2</v>
      </c>
      <c r="DV134">
        <v>35</v>
      </c>
      <c r="DW134">
        <v>3</v>
      </c>
      <c r="DX134">
        <v>1</v>
      </c>
      <c r="DY134">
        <v>2</v>
      </c>
      <c r="DZ134">
        <v>1</v>
      </c>
      <c r="EA134">
        <v>1</v>
      </c>
      <c r="EB134">
        <v>1</v>
      </c>
      <c r="EC134">
        <v>1</v>
      </c>
      <c r="ED134">
        <v>2</v>
      </c>
      <c r="EE134">
        <v>2</v>
      </c>
      <c r="EF134">
        <v>3</v>
      </c>
      <c r="EG134">
        <v>3</v>
      </c>
      <c r="EH134">
        <v>2</v>
      </c>
      <c r="EI134">
        <v>1</v>
      </c>
      <c r="EJ134">
        <v>1</v>
      </c>
      <c r="EK134">
        <v>2</v>
      </c>
      <c r="EL134">
        <v>1</v>
      </c>
      <c r="EM134">
        <v>1</v>
      </c>
      <c r="EN134">
        <v>3</v>
      </c>
      <c r="EO134">
        <v>2</v>
      </c>
      <c r="EP134">
        <v>1</v>
      </c>
      <c r="EQ134">
        <v>46</v>
      </c>
      <c r="ER134">
        <v>24</v>
      </c>
      <c r="ES134">
        <v>2</v>
      </c>
      <c r="ET134">
        <v>36</v>
      </c>
      <c r="EU134">
        <v>3</v>
      </c>
      <c r="EV134">
        <v>1</v>
      </c>
      <c r="EW134">
        <v>2</v>
      </c>
      <c r="EX134">
        <v>3</v>
      </c>
      <c r="EY134">
        <v>4</v>
      </c>
      <c r="EZ134">
        <v>5</v>
      </c>
      <c r="FA134">
        <v>4</v>
      </c>
      <c r="FB134">
        <v>5</v>
      </c>
      <c r="FC134">
        <v>4</v>
      </c>
      <c r="FD134">
        <v>3</v>
      </c>
      <c r="FE134">
        <v>4</v>
      </c>
      <c r="FF134">
        <v>3</v>
      </c>
      <c r="FG134">
        <v>3</v>
      </c>
      <c r="FH134">
        <v>2</v>
      </c>
      <c r="FI134">
        <v>1</v>
      </c>
      <c r="FJ134">
        <v>3</v>
      </c>
      <c r="FK134">
        <v>5</v>
      </c>
      <c r="FL134">
        <v>5</v>
      </c>
      <c r="FM134">
        <v>1</v>
      </c>
      <c r="FN134">
        <v>2</v>
      </c>
      <c r="FO134">
        <v>4</v>
      </c>
      <c r="FP134">
        <v>2</v>
      </c>
      <c r="FQ134">
        <v>2</v>
      </c>
      <c r="FR134">
        <v>3</v>
      </c>
      <c r="FS134">
        <v>4</v>
      </c>
      <c r="FT134">
        <v>3</v>
      </c>
      <c r="FU134">
        <v>3</v>
      </c>
      <c r="FV134">
        <v>5</v>
      </c>
      <c r="FW134">
        <v>3</v>
      </c>
      <c r="FX134">
        <v>1</v>
      </c>
      <c r="FY134">
        <v>4</v>
      </c>
      <c r="FZ134">
        <v>1</v>
      </c>
      <c r="GA134">
        <v>4</v>
      </c>
      <c r="GB134">
        <v>4</v>
      </c>
      <c r="GC134">
        <v>1</v>
      </c>
      <c r="GD134">
        <v>2</v>
      </c>
      <c r="GE134">
        <v>5</v>
      </c>
      <c r="GF134">
        <v>0</v>
      </c>
      <c r="GG134">
        <v>20</v>
      </c>
      <c r="GH134" t="s">
        <v>197</v>
      </c>
      <c r="GI134">
        <v>0</v>
      </c>
      <c r="GJ134" s="2">
        <v>0.30555555555555552</v>
      </c>
      <c r="GK134">
        <v>90</v>
      </c>
      <c r="GL134">
        <v>104</v>
      </c>
      <c r="GM134">
        <f>VLOOKUP(A134,Saliva_Sample_Encoding!A:AD, 17)</f>
        <v>24.267345833597503</v>
      </c>
      <c r="GN134">
        <f>VLOOKUP(A134,Saliva_Sample_Encoding!A:AD, 18)</f>
        <v>2.19</v>
      </c>
      <c r="GO134">
        <f>VLOOKUP(A134,Saliva_Sample_Encoding!A:AD, 19)</f>
        <v>23.296652000253605</v>
      </c>
      <c r="GP134">
        <f>VLOOKUP(A134,Saliva_Sample_Encoding!A:AD, 20)</f>
        <v>2.25</v>
      </c>
      <c r="GQ134">
        <f>VLOOKUP(A134,Saliva_Sample_Encoding!A:AD, 21)</f>
        <v>12.133672916798751</v>
      </c>
      <c r="GR134">
        <f>VLOOKUP(A134,Saliva_Sample_Encoding!A:AD, 22)</f>
        <v>4.05</v>
      </c>
      <c r="GS134">
        <f>VLOOKUP(A134,Saliva_Sample_Encoding!A:AD, 23)</f>
        <v>16.5017951668463</v>
      </c>
      <c r="GT134">
        <f>VLOOKUP(A134,Saliva_Sample_Encoding!A:AD, 24)</f>
        <v>5.05</v>
      </c>
      <c r="GU134">
        <f>VLOOKUP(A134,Saliva_Sample_Encoding!A:AD, 25)</f>
        <v>17.472489000190201</v>
      </c>
      <c r="GV134">
        <f>VLOOKUP(A134,Saliva_Sample_Encoding!A:AD, 26)</f>
        <v>4.4000000000000004</v>
      </c>
      <c r="GW134">
        <f>VLOOKUP(A134,Saliva_Sample_Encoding!A:AD, 27)</f>
        <v>3.8827753333756005</v>
      </c>
      <c r="GX134">
        <f>VLOOKUP(A134,Saliva_Sample_Encoding!A:AD, 28)</f>
        <v>2.09</v>
      </c>
      <c r="GY134">
        <f>VLOOKUP(A134,Saliva_Sample_Encoding!A:AD, 29)</f>
        <v>7.2802037500792505</v>
      </c>
      <c r="GZ134">
        <f>VLOOKUP(A134,Saliva_Sample_Encoding!A:AD, 30)</f>
        <v>2.23</v>
      </c>
    </row>
    <row r="135" spans="1:208" x14ac:dyDescent="0.2">
      <c r="A135">
        <v>254</v>
      </c>
      <c r="B135" s="1">
        <v>44177</v>
      </c>
      <c r="C135" t="s">
        <v>198</v>
      </c>
      <c r="D135" t="s">
        <v>199</v>
      </c>
      <c r="E135" t="s">
        <v>195</v>
      </c>
      <c r="F135" t="s">
        <v>200</v>
      </c>
      <c r="G135">
        <v>3</v>
      </c>
      <c r="H135">
        <v>1</v>
      </c>
      <c r="I135">
        <v>3</v>
      </c>
      <c r="J135">
        <v>2</v>
      </c>
      <c r="K135">
        <v>3</v>
      </c>
      <c r="L135">
        <v>1</v>
      </c>
      <c r="M135">
        <v>1</v>
      </c>
      <c r="N135">
        <v>2</v>
      </c>
      <c r="O135">
        <v>3</v>
      </c>
      <c r="P135">
        <v>1</v>
      </c>
      <c r="Q135">
        <v>2</v>
      </c>
      <c r="R135">
        <v>3</v>
      </c>
      <c r="S135">
        <v>1</v>
      </c>
      <c r="T135">
        <v>3</v>
      </c>
      <c r="U135">
        <v>1</v>
      </c>
      <c r="V135">
        <v>2</v>
      </c>
      <c r="W135">
        <v>3</v>
      </c>
      <c r="X135">
        <v>1</v>
      </c>
      <c r="Y135">
        <v>1</v>
      </c>
      <c r="Z135">
        <v>2</v>
      </c>
      <c r="AA135">
        <v>64</v>
      </c>
      <c r="AB135">
        <v>32</v>
      </c>
      <c r="AC135">
        <v>0</v>
      </c>
      <c r="AD135">
        <v>50</v>
      </c>
      <c r="AE135">
        <v>1</v>
      </c>
      <c r="AF135">
        <v>1</v>
      </c>
      <c r="AG135">
        <v>1</v>
      </c>
      <c r="AH135">
        <v>1</v>
      </c>
      <c r="AI135">
        <v>3</v>
      </c>
      <c r="AJ135">
        <v>1</v>
      </c>
      <c r="AK135">
        <v>1</v>
      </c>
      <c r="AL135">
        <v>2</v>
      </c>
      <c r="AM135">
        <v>1</v>
      </c>
      <c r="AN135">
        <v>1</v>
      </c>
      <c r="AO135">
        <v>2</v>
      </c>
      <c r="AP135">
        <v>3</v>
      </c>
      <c r="AQ135">
        <v>2</v>
      </c>
      <c r="AR135">
        <v>2</v>
      </c>
      <c r="AS135">
        <v>2</v>
      </c>
      <c r="AT135">
        <v>3</v>
      </c>
      <c r="AU135">
        <v>3</v>
      </c>
      <c r="AV135">
        <v>1</v>
      </c>
      <c r="AW135">
        <v>1</v>
      </c>
      <c r="AX135">
        <v>1</v>
      </c>
      <c r="AY135">
        <v>78</v>
      </c>
      <c r="AZ135">
        <v>70</v>
      </c>
      <c r="BA135">
        <v>57</v>
      </c>
      <c r="BB135">
        <v>37</v>
      </c>
      <c r="BC135">
        <v>2</v>
      </c>
      <c r="BD135">
        <v>1</v>
      </c>
      <c r="BE135">
        <v>1</v>
      </c>
      <c r="BF135">
        <v>2</v>
      </c>
      <c r="BG135">
        <v>2</v>
      </c>
      <c r="BH135">
        <v>1</v>
      </c>
      <c r="BI135">
        <v>1</v>
      </c>
      <c r="BJ135">
        <v>2</v>
      </c>
      <c r="BK135">
        <v>1</v>
      </c>
      <c r="BL135">
        <v>1</v>
      </c>
      <c r="BM135">
        <v>3</v>
      </c>
      <c r="BN135">
        <v>3</v>
      </c>
      <c r="BO135">
        <v>1</v>
      </c>
      <c r="BP135">
        <v>2</v>
      </c>
      <c r="BQ135">
        <v>2</v>
      </c>
      <c r="BR135">
        <v>1</v>
      </c>
      <c r="BS135">
        <v>3</v>
      </c>
      <c r="BT135">
        <v>1</v>
      </c>
      <c r="BU135">
        <v>1</v>
      </c>
      <c r="BV135">
        <v>2</v>
      </c>
      <c r="BW135">
        <v>57</v>
      </c>
      <c r="BX135">
        <v>54</v>
      </c>
      <c r="BY135">
        <v>32</v>
      </c>
      <c r="BZ135">
        <v>36</v>
      </c>
      <c r="CA135">
        <v>2</v>
      </c>
      <c r="CB135">
        <v>1</v>
      </c>
      <c r="CC135">
        <v>1</v>
      </c>
      <c r="CD135">
        <v>2</v>
      </c>
      <c r="CE135">
        <v>2</v>
      </c>
      <c r="CF135">
        <v>1</v>
      </c>
      <c r="CG135">
        <v>1</v>
      </c>
      <c r="CH135">
        <v>2</v>
      </c>
      <c r="CI135">
        <v>1</v>
      </c>
      <c r="CJ135">
        <v>1</v>
      </c>
      <c r="CK135">
        <v>2</v>
      </c>
      <c r="CL135">
        <v>3</v>
      </c>
      <c r="CM135">
        <v>1</v>
      </c>
      <c r="CN135">
        <v>1</v>
      </c>
      <c r="CO135">
        <v>1</v>
      </c>
      <c r="CP135">
        <v>1</v>
      </c>
      <c r="CQ135">
        <v>2</v>
      </c>
      <c r="CR135">
        <v>1</v>
      </c>
      <c r="CS135">
        <v>1</v>
      </c>
      <c r="CT135">
        <v>1</v>
      </c>
      <c r="CU135">
        <v>29</v>
      </c>
      <c r="CV135">
        <v>16</v>
      </c>
      <c r="CW135">
        <v>5</v>
      </c>
      <c r="CX135">
        <v>59</v>
      </c>
      <c r="CY135">
        <v>1</v>
      </c>
      <c r="CZ135">
        <v>1</v>
      </c>
      <c r="DA135">
        <v>1</v>
      </c>
      <c r="DB135">
        <v>2</v>
      </c>
      <c r="DC135">
        <v>3</v>
      </c>
      <c r="DD135">
        <v>1</v>
      </c>
      <c r="DE135">
        <v>1</v>
      </c>
      <c r="DF135">
        <v>3</v>
      </c>
      <c r="DG135">
        <v>1</v>
      </c>
      <c r="DH135">
        <v>1</v>
      </c>
      <c r="DI135">
        <v>2</v>
      </c>
      <c r="DJ135">
        <v>2</v>
      </c>
      <c r="DK135">
        <v>1</v>
      </c>
      <c r="DL135">
        <v>1</v>
      </c>
      <c r="DM135">
        <v>1</v>
      </c>
      <c r="DN135">
        <v>3</v>
      </c>
      <c r="DO135">
        <v>2</v>
      </c>
      <c r="DP135">
        <v>1</v>
      </c>
      <c r="DQ135">
        <v>1</v>
      </c>
      <c r="DR135">
        <v>1</v>
      </c>
      <c r="DS135">
        <v>10</v>
      </c>
      <c r="DT135">
        <v>10</v>
      </c>
      <c r="DU135">
        <v>13</v>
      </c>
      <c r="DV135">
        <v>75</v>
      </c>
      <c r="DW135">
        <v>1</v>
      </c>
      <c r="DX135">
        <v>1</v>
      </c>
      <c r="DY135">
        <v>2</v>
      </c>
      <c r="DZ135">
        <v>2</v>
      </c>
      <c r="EA135">
        <v>2</v>
      </c>
      <c r="EB135">
        <v>1</v>
      </c>
      <c r="EC135">
        <v>1</v>
      </c>
      <c r="ED135">
        <v>2</v>
      </c>
      <c r="EE135">
        <v>2</v>
      </c>
      <c r="EF135">
        <v>1</v>
      </c>
      <c r="EG135">
        <v>2</v>
      </c>
      <c r="EH135">
        <v>2</v>
      </c>
      <c r="EI135">
        <v>1</v>
      </c>
      <c r="EJ135">
        <v>1</v>
      </c>
      <c r="EK135">
        <v>1</v>
      </c>
      <c r="EL135">
        <v>3</v>
      </c>
      <c r="EM135">
        <v>2</v>
      </c>
      <c r="EN135">
        <v>1</v>
      </c>
      <c r="EO135">
        <v>1</v>
      </c>
      <c r="EP135">
        <v>1</v>
      </c>
      <c r="EQ135">
        <v>14</v>
      </c>
      <c r="ER135">
        <v>10</v>
      </c>
      <c r="ES135">
        <v>8</v>
      </c>
      <c r="ET135">
        <v>70</v>
      </c>
      <c r="EU135">
        <v>3</v>
      </c>
      <c r="EV135">
        <v>1</v>
      </c>
      <c r="EW135">
        <v>2</v>
      </c>
      <c r="EX135">
        <v>3</v>
      </c>
      <c r="EY135">
        <v>4</v>
      </c>
      <c r="EZ135">
        <v>5</v>
      </c>
      <c r="FA135">
        <v>4</v>
      </c>
      <c r="FB135">
        <v>5</v>
      </c>
      <c r="FC135">
        <v>4</v>
      </c>
      <c r="FD135">
        <v>3</v>
      </c>
      <c r="FE135">
        <v>4</v>
      </c>
      <c r="FF135">
        <v>3</v>
      </c>
      <c r="FG135">
        <v>3</v>
      </c>
      <c r="FH135">
        <v>2</v>
      </c>
      <c r="FI135">
        <v>1</v>
      </c>
      <c r="FJ135">
        <v>1</v>
      </c>
      <c r="FK135">
        <v>5</v>
      </c>
      <c r="FL135">
        <v>3</v>
      </c>
      <c r="FM135">
        <v>1</v>
      </c>
      <c r="FN135">
        <v>2</v>
      </c>
      <c r="FO135">
        <v>4</v>
      </c>
      <c r="FP135">
        <v>2</v>
      </c>
      <c r="FQ135">
        <v>2</v>
      </c>
      <c r="FR135">
        <v>3</v>
      </c>
      <c r="FS135">
        <v>4</v>
      </c>
      <c r="FT135">
        <v>3</v>
      </c>
      <c r="FU135">
        <v>3</v>
      </c>
      <c r="FV135">
        <v>5</v>
      </c>
      <c r="FW135">
        <v>5</v>
      </c>
      <c r="FX135">
        <v>3</v>
      </c>
      <c r="FY135">
        <v>3</v>
      </c>
      <c r="FZ135">
        <v>5</v>
      </c>
      <c r="GA135">
        <v>4</v>
      </c>
      <c r="GB135">
        <v>3</v>
      </c>
      <c r="GC135">
        <v>5</v>
      </c>
      <c r="GD135">
        <v>5</v>
      </c>
      <c r="GE135">
        <v>5</v>
      </c>
      <c r="GF135">
        <v>0</v>
      </c>
      <c r="GG135">
        <v>27</v>
      </c>
      <c r="GH135" t="s">
        <v>197</v>
      </c>
      <c r="GI135">
        <v>0</v>
      </c>
      <c r="GJ135" s="2">
        <v>0.33333333333333331</v>
      </c>
      <c r="GK135">
        <v>102</v>
      </c>
      <c r="GL135">
        <v>103</v>
      </c>
      <c r="GM135">
        <f>VLOOKUP(A135,Saliva_Sample_Encoding!A:AD, 17)</f>
        <v>220.34750016906534</v>
      </c>
      <c r="GN135">
        <f>VLOOKUP(A135,Saliva_Sample_Encoding!A:AD, 18)</f>
        <v>8.14</v>
      </c>
      <c r="GO135">
        <f>VLOOKUP(A135,Saliva_Sample_Encoding!A:AD, 19)</f>
        <v>232.96652000253601</v>
      </c>
      <c r="GP135">
        <f>VLOOKUP(A135,Saliva_Sample_Encoding!A:AD, 20)</f>
        <v>5.69</v>
      </c>
      <c r="GQ135">
        <f>VLOOKUP(A135,Saliva_Sample_Encoding!A:AD, 21)</f>
        <v>311.10737358672003</v>
      </c>
      <c r="GR135">
        <f>VLOOKUP(A135,Saliva_Sample_Encoding!A:AD, 22)</f>
        <v>2.95</v>
      </c>
      <c r="GS135">
        <f>VLOOKUP(A135,Saliva_Sample_Encoding!A:AD, 23)</f>
        <v>264.99941650288474</v>
      </c>
      <c r="GT135">
        <f>VLOOKUP(A135,Saliva_Sample_Encoding!A:AD, 24)</f>
        <v>4.37</v>
      </c>
      <c r="GU135">
        <f>VLOOKUP(A135,Saliva_Sample_Encoding!A:AD, 25)</f>
        <v>309.1659859200322</v>
      </c>
      <c r="GV135">
        <f>VLOOKUP(A135,Saliva_Sample_Encoding!A:AD, 26)</f>
        <v>4.5599999999999996</v>
      </c>
      <c r="GW135">
        <f>VLOOKUP(A135,Saliva_Sample_Encoding!A:AD, 27)</f>
        <v>393.61634942095151</v>
      </c>
      <c r="GX135">
        <f>VLOOKUP(A135,Saliva_Sample_Encoding!A:AD, 28)</f>
        <v>2.23</v>
      </c>
      <c r="GY135">
        <f>VLOOKUP(A135,Saliva_Sample_Encoding!A:AD, 29)</f>
        <v>475.15463142183904</v>
      </c>
      <c r="GZ135">
        <f>VLOOKUP(A135,Saliva_Sample_Encoding!A:AD, 30)</f>
        <v>2</v>
      </c>
    </row>
    <row r="136" spans="1:208" x14ac:dyDescent="0.2">
      <c r="A136">
        <v>257</v>
      </c>
      <c r="B136" s="1">
        <v>44176</v>
      </c>
      <c r="C136" t="s">
        <v>193</v>
      </c>
      <c r="D136" t="s">
        <v>194</v>
      </c>
      <c r="E136" t="s">
        <v>201</v>
      </c>
      <c r="F136" t="s">
        <v>200</v>
      </c>
      <c r="G136">
        <v>3</v>
      </c>
      <c r="H136">
        <v>1</v>
      </c>
      <c r="I136">
        <v>1</v>
      </c>
      <c r="J136">
        <v>1</v>
      </c>
      <c r="K136">
        <v>1</v>
      </c>
      <c r="L136">
        <v>1</v>
      </c>
      <c r="M136">
        <v>1</v>
      </c>
      <c r="N136">
        <v>1</v>
      </c>
      <c r="O136">
        <v>2</v>
      </c>
      <c r="P136">
        <v>1</v>
      </c>
      <c r="Q136">
        <v>1</v>
      </c>
      <c r="R136">
        <v>3</v>
      </c>
      <c r="S136">
        <v>2</v>
      </c>
      <c r="T136">
        <v>2</v>
      </c>
      <c r="U136">
        <v>3</v>
      </c>
      <c r="V136">
        <v>3</v>
      </c>
      <c r="W136">
        <v>4</v>
      </c>
      <c r="X136">
        <v>1</v>
      </c>
      <c r="Y136">
        <v>3</v>
      </c>
      <c r="Z136">
        <v>1</v>
      </c>
      <c r="AA136">
        <v>27</v>
      </c>
      <c r="AB136">
        <v>27</v>
      </c>
      <c r="AC136">
        <v>26</v>
      </c>
      <c r="AD136">
        <v>23</v>
      </c>
      <c r="AE136">
        <v>1</v>
      </c>
      <c r="AF136">
        <v>2</v>
      </c>
      <c r="AG136">
        <v>1</v>
      </c>
      <c r="AH136">
        <v>4</v>
      </c>
      <c r="AI136">
        <v>1</v>
      </c>
      <c r="AJ136">
        <v>1</v>
      </c>
      <c r="AK136">
        <v>2</v>
      </c>
      <c r="AL136">
        <v>3</v>
      </c>
      <c r="AM136">
        <v>1</v>
      </c>
      <c r="AN136">
        <v>1</v>
      </c>
      <c r="AO136">
        <v>4</v>
      </c>
      <c r="AP136">
        <v>3</v>
      </c>
      <c r="AQ136">
        <v>5</v>
      </c>
      <c r="AR136">
        <v>1</v>
      </c>
      <c r="AS136">
        <v>3</v>
      </c>
      <c r="AT136">
        <v>1</v>
      </c>
      <c r="AU136">
        <v>3</v>
      </c>
      <c r="AV136">
        <v>2</v>
      </c>
      <c r="AW136">
        <v>3</v>
      </c>
      <c r="AX136">
        <v>3</v>
      </c>
      <c r="BC136">
        <v>1</v>
      </c>
      <c r="BD136">
        <v>2</v>
      </c>
      <c r="BE136">
        <v>1</v>
      </c>
      <c r="BF136">
        <v>5</v>
      </c>
      <c r="BG136">
        <v>2</v>
      </c>
      <c r="BH136">
        <v>1</v>
      </c>
      <c r="BI136">
        <v>1</v>
      </c>
      <c r="BJ136">
        <v>5</v>
      </c>
      <c r="BK136">
        <v>1</v>
      </c>
      <c r="BL136">
        <v>1</v>
      </c>
      <c r="BM136">
        <v>5</v>
      </c>
      <c r="BN136">
        <v>4</v>
      </c>
      <c r="BO136">
        <v>3</v>
      </c>
      <c r="BP136">
        <v>3</v>
      </c>
      <c r="BQ136">
        <v>2</v>
      </c>
      <c r="BR136">
        <v>3</v>
      </c>
      <c r="BS136">
        <v>2</v>
      </c>
      <c r="BT136">
        <v>2</v>
      </c>
      <c r="BU136">
        <v>4</v>
      </c>
      <c r="BV136">
        <v>1</v>
      </c>
      <c r="BW136">
        <v>65</v>
      </c>
      <c r="BX136">
        <v>64</v>
      </c>
      <c r="BY136">
        <v>48</v>
      </c>
      <c r="BZ136">
        <v>19</v>
      </c>
      <c r="CA136">
        <v>1</v>
      </c>
      <c r="CB136">
        <v>1</v>
      </c>
      <c r="CC136">
        <v>1</v>
      </c>
      <c r="CD136">
        <v>4</v>
      </c>
      <c r="CE136">
        <v>1</v>
      </c>
      <c r="CF136">
        <v>1</v>
      </c>
      <c r="CG136">
        <v>1</v>
      </c>
      <c r="CH136">
        <v>3</v>
      </c>
      <c r="CI136">
        <v>1</v>
      </c>
      <c r="CJ136">
        <v>1</v>
      </c>
      <c r="CK136">
        <v>3</v>
      </c>
      <c r="CL136">
        <v>2</v>
      </c>
      <c r="CM136">
        <v>1</v>
      </c>
      <c r="CN136">
        <v>2</v>
      </c>
      <c r="CO136">
        <v>1</v>
      </c>
      <c r="CP136">
        <v>4</v>
      </c>
      <c r="CQ136">
        <v>2</v>
      </c>
      <c r="CR136">
        <v>1</v>
      </c>
      <c r="CS136">
        <v>2</v>
      </c>
      <c r="CT136">
        <v>1</v>
      </c>
      <c r="CU136">
        <v>15</v>
      </c>
      <c r="CV136">
        <v>17</v>
      </c>
      <c r="CW136">
        <v>14</v>
      </c>
      <c r="CX136">
        <v>42</v>
      </c>
      <c r="CY136">
        <v>1</v>
      </c>
      <c r="CZ136">
        <v>1</v>
      </c>
      <c r="DA136">
        <v>1</v>
      </c>
      <c r="DB136">
        <v>1</v>
      </c>
      <c r="DC136">
        <v>1</v>
      </c>
      <c r="DD136">
        <v>1</v>
      </c>
      <c r="DE136">
        <v>1</v>
      </c>
      <c r="DF136">
        <v>1</v>
      </c>
      <c r="DG136">
        <v>1</v>
      </c>
      <c r="DH136">
        <v>1</v>
      </c>
      <c r="DI136">
        <v>2</v>
      </c>
      <c r="DJ136">
        <v>2</v>
      </c>
      <c r="DK136">
        <v>1</v>
      </c>
      <c r="DL136">
        <v>1</v>
      </c>
      <c r="DM136">
        <v>1</v>
      </c>
      <c r="DN136">
        <v>1</v>
      </c>
      <c r="DO136">
        <v>2</v>
      </c>
      <c r="DP136">
        <v>1</v>
      </c>
      <c r="DQ136">
        <v>1</v>
      </c>
      <c r="DR136">
        <v>1</v>
      </c>
      <c r="DS136">
        <v>0</v>
      </c>
      <c r="DT136">
        <v>0</v>
      </c>
      <c r="DU136">
        <v>0</v>
      </c>
      <c r="DV136">
        <v>57</v>
      </c>
      <c r="DW136">
        <v>1</v>
      </c>
      <c r="DX136">
        <v>1</v>
      </c>
      <c r="DY136">
        <v>1</v>
      </c>
      <c r="DZ136">
        <v>1</v>
      </c>
      <c r="EA136">
        <v>1</v>
      </c>
      <c r="EB136">
        <v>1</v>
      </c>
      <c r="EC136">
        <v>1</v>
      </c>
      <c r="ED136">
        <v>1</v>
      </c>
      <c r="EE136">
        <v>1</v>
      </c>
      <c r="EF136">
        <v>1</v>
      </c>
      <c r="EG136">
        <v>1</v>
      </c>
      <c r="EH136">
        <v>3</v>
      </c>
      <c r="EI136">
        <v>1</v>
      </c>
      <c r="EJ136">
        <v>2</v>
      </c>
      <c r="EK136">
        <v>1</v>
      </c>
      <c r="EL136">
        <v>4</v>
      </c>
      <c r="EM136">
        <v>3</v>
      </c>
      <c r="EN136">
        <v>1</v>
      </c>
      <c r="EO136">
        <v>3</v>
      </c>
      <c r="EP136">
        <v>1</v>
      </c>
      <c r="EQ136">
        <v>0</v>
      </c>
      <c r="ER136">
        <v>0</v>
      </c>
      <c r="ES136">
        <v>0</v>
      </c>
      <c r="ET136">
        <v>54</v>
      </c>
      <c r="EU136">
        <v>3</v>
      </c>
      <c r="EV136">
        <v>1</v>
      </c>
      <c r="EW136">
        <v>2</v>
      </c>
      <c r="EX136">
        <v>3</v>
      </c>
      <c r="EY136">
        <v>4</v>
      </c>
      <c r="EZ136">
        <v>5</v>
      </c>
      <c r="FA136">
        <v>4</v>
      </c>
      <c r="FB136">
        <v>3</v>
      </c>
      <c r="FC136">
        <v>4</v>
      </c>
      <c r="FD136">
        <v>3</v>
      </c>
      <c r="FE136">
        <v>4</v>
      </c>
      <c r="FF136">
        <v>3</v>
      </c>
      <c r="FG136">
        <v>3</v>
      </c>
      <c r="FH136">
        <v>2</v>
      </c>
      <c r="FI136">
        <v>1</v>
      </c>
      <c r="FJ136">
        <v>3</v>
      </c>
      <c r="FK136">
        <v>5</v>
      </c>
      <c r="FL136">
        <v>5</v>
      </c>
      <c r="FM136">
        <v>1</v>
      </c>
      <c r="FN136">
        <v>2</v>
      </c>
      <c r="FO136">
        <v>4</v>
      </c>
      <c r="FP136">
        <v>2</v>
      </c>
      <c r="FQ136">
        <v>2</v>
      </c>
      <c r="FR136">
        <v>3</v>
      </c>
      <c r="FS136">
        <v>4</v>
      </c>
      <c r="FT136">
        <v>3</v>
      </c>
      <c r="FU136">
        <v>3</v>
      </c>
      <c r="FV136">
        <v>5</v>
      </c>
      <c r="FW136">
        <v>2</v>
      </c>
      <c r="FX136">
        <v>3</v>
      </c>
      <c r="FY136">
        <v>2</v>
      </c>
      <c r="FZ136">
        <v>4</v>
      </c>
      <c r="GA136">
        <v>4</v>
      </c>
      <c r="GB136">
        <v>3</v>
      </c>
      <c r="GC136">
        <v>3</v>
      </c>
      <c r="GD136">
        <v>3</v>
      </c>
      <c r="GE136">
        <v>4</v>
      </c>
      <c r="GF136">
        <v>1</v>
      </c>
      <c r="GG136">
        <v>18</v>
      </c>
      <c r="GH136" t="s">
        <v>197</v>
      </c>
      <c r="GI136">
        <v>0</v>
      </c>
      <c r="GJ136" s="2">
        <v>0.35069444444444442</v>
      </c>
      <c r="GK136">
        <v>105</v>
      </c>
      <c r="GL136">
        <v>120</v>
      </c>
      <c r="GM136">
        <f>VLOOKUP(A136,Saliva_Sample_Encoding!A:AD, 17)</f>
        <v>48.534691667195013</v>
      </c>
      <c r="GN136">
        <f>VLOOKUP(A136,Saliva_Sample_Encoding!A:AD, 18)</f>
        <v>4.93</v>
      </c>
      <c r="GO136">
        <f>VLOOKUP(A136,Saliva_Sample_Encoding!A:AD, 19)</f>
        <v>70.375302917432748</v>
      </c>
      <c r="GP136">
        <f>VLOOKUP(A136,Saliva_Sample_Encoding!A:AD, 20)</f>
        <v>5.08</v>
      </c>
      <c r="GQ136">
        <f>VLOOKUP(A136,Saliva_Sample_Encoding!A:AD, 21)</f>
        <v>95.813342584374197</v>
      </c>
      <c r="GR136">
        <f>VLOOKUP(A136,Saliva_Sample_Encoding!A:AD, 22)</f>
        <v>4.71</v>
      </c>
      <c r="GS136">
        <f>VLOOKUP(A136,Saliva_Sample_Encoding!A:AD, 23)</f>
        <v>63.580446084025454</v>
      </c>
      <c r="GT136">
        <f>VLOOKUP(A136,Saliva_Sample_Encoding!A:AD, 24)</f>
        <v>13.11</v>
      </c>
      <c r="GU136">
        <f>VLOOKUP(A136,Saliva_Sample_Encoding!A:AD, 25)</f>
        <v>115.99791308459606</v>
      </c>
      <c r="GV136">
        <f>VLOOKUP(A136,Saliva_Sample_Encoding!A:AD, 26)</f>
        <v>22.85</v>
      </c>
      <c r="GW136">
        <f>VLOOKUP(A136,Saliva_Sample_Encoding!A:AD, 27)</f>
        <v>91.730567250998561</v>
      </c>
      <c r="GX136">
        <f>VLOOKUP(A136,Saliva_Sample_Encoding!A:AD, 28)</f>
        <v>6.02</v>
      </c>
      <c r="GY136">
        <f>VLOOKUP(A136,Saliva_Sample_Encoding!A:AD, 29)</f>
        <v>134.4410959181302</v>
      </c>
      <c r="GZ136">
        <f>VLOOKUP(A136,Saliva_Sample_Encoding!A:AD, 30)</f>
        <v>6.26</v>
      </c>
    </row>
    <row r="137" spans="1:208" x14ac:dyDescent="0.2">
      <c r="A137">
        <v>258</v>
      </c>
      <c r="B137" s="1">
        <v>44176</v>
      </c>
      <c r="C137" t="s">
        <v>193</v>
      </c>
      <c r="D137" t="s">
        <v>194</v>
      </c>
      <c r="E137" t="s">
        <v>201</v>
      </c>
      <c r="F137" t="s">
        <v>200</v>
      </c>
      <c r="G137">
        <v>4</v>
      </c>
      <c r="H137">
        <v>1</v>
      </c>
      <c r="I137">
        <v>3</v>
      </c>
      <c r="J137">
        <v>1</v>
      </c>
      <c r="K137">
        <v>2</v>
      </c>
      <c r="L137">
        <v>1</v>
      </c>
      <c r="M137">
        <v>1</v>
      </c>
      <c r="N137">
        <v>1</v>
      </c>
      <c r="O137">
        <v>4</v>
      </c>
      <c r="P137">
        <v>4</v>
      </c>
      <c r="Q137">
        <v>1</v>
      </c>
      <c r="R137">
        <v>5</v>
      </c>
      <c r="S137">
        <v>1</v>
      </c>
      <c r="T137">
        <v>1</v>
      </c>
      <c r="U137">
        <v>1</v>
      </c>
      <c r="V137">
        <v>5</v>
      </c>
      <c r="W137">
        <v>5</v>
      </c>
      <c r="X137">
        <v>2</v>
      </c>
      <c r="Y137">
        <v>4</v>
      </c>
      <c r="Z137">
        <v>1</v>
      </c>
      <c r="AA137">
        <v>0</v>
      </c>
      <c r="AB137">
        <v>3</v>
      </c>
      <c r="AC137">
        <v>1</v>
      </c>
      <c r="AD137">
        <v>90</v>
      </c>
      <c r="AE137">
        <v>2</v>
      </c>
      <c r="AF137">
        <v>3</v>
      </c>
      <c r="AG137">
        <v>2</v>
      </c>
      <c r="AH137">
        <v>3</v>
      </c>
      <c r="AI137">
        <v>3</v>
      </c>
      <c r="AJ137">
        <v>1</v>
      </c>
      <c r="AK137">
        <v>2</v>
      </c>
      <c r="AL137">
        <v>3</v>
      </c>
      <c r="AM137">
        <v>1</v>
      </c>
      <c r="AN137">
        <v>1</v>
      </c>
      <c r="AO137">
        <v>2</v>
      </c>
      <c r="AP137">
        <v>5</v>
      </c>
      <c r="AQ137">
        <v>2</v>
      </c>
      <c r="AR137">
        <v>1</v>
      </c>
      <c r="AS137">
        <v>4</v>
      </c>
      <c r="AT137">
        <v>2</v>
      </c>
      <c r="AU137">
        <v>5</v>
      </c>
      <c r="AV137">
        <v>5</v>
      </c>
      <c r="AW137">
        <v>4</v>
      </c>
      <c r="AX137">
        <v>1</v>
      </c>
      <c r="AY137">
        <v>89</v>
      </c>
      <c r="AZ137">
        <v>59</v>
      </c>
      <c r="BA137">
        <v>89</v>
      </c>
      <c r="BB137">
        <v>16</v>
      </c>
      <c r="BC137">
        <v>3</v>
      </c>
      <c r="BD137">
        <v>1</v>
      </c>
      <c r="BE137">
        <v>2</v>
      </c>
      <c r="BF137">
        <v>2</v>
      </c>
      <c r="BG137">
        <v>2</v>
      </c>
      <c r="BH137">
        <v>1</v>
      </c>
      <c r="BI137">
        <v>1</v>
      </c>
      <c r="BJ137">
        <v>2</v>
      </c>
      <c r="BK137">
        <v>1</v>
      </c>
      <c r="BL137">
        <v>2</v>
      </c>
      <c r="BM137">
        <v>2</v>
      </c>
      <c r="BN137">
        <v>5</v>
      </c>
      <c r="BO137">
        <v>3</v>
      </c>
      <c r="BP137">
        <v>1</v>
      </c>
      <c r="BQ137">
        <v>1</v>
      </c>
      <c r="BR137">
        <v>3</v>
      </c>
      <c r="BS137">
        <v>5</v>
      </c>
      <c r="BT137">
        <v>3</v>
      </c>
      <c r="BU137">
        <v>3</v>
      </c>
      <c r="BV137">
        <v>1</v>
      </c>
      <c r="BW137">
        <v>65</v>
      </c>
      <c r="BX137">
        <v>76</v>
      </c>
      <c r="BY137">
        <v>27</v>
      </c>
      <c r="BZ137">
        <v>58</v>
      </c>
      <c r="CA137">
        <v>2</v>
      </c>
      <c r="CB137">
        <v>1</v>
      </c>
      <c r="CC137">
        <v>2</v>
      </c>
      <c r="CD137">
        <v>1</v>
      </c>
      <c r="CE137">
        <v>3</v>
      </c>
      <c r="CF137">
        <v>1</v>
      </c>
      <c r="CG137">
        <v>1</v>
      </c>
      <c r="CH137">
        <v>2</v>
      </c>
      <c r="CI137">
        <v>2</v>
      </c>
      <c r="CJ137">
        <v>2</v>
      </c>
      <c r="CK137">
        <v>2</v>
      </c>
      <c r="CL137">
        <v>5</v>
      </c>
      <c r="CM137">
        <v>1</v>
      </c>
      <c r="CN137">
        <v>1</v>
      </c>
      <c r="CO137">
        <v>1</v>
      </c>
      <c r="CP137">
        <v>3</v>
      </c>
      <c r="CQ137">
        <v>4</v>
      </c>
      <c r="CR137">
        <v>2</v>
      </c>
      <c r="CS137">
        <v>5</v>
      </c>
      <c r="CT137">
        <v>1</v>
      </c>
      <c r="CU137">
        <v>14</v>
      </c>
      <c r="CV137">
        <v>5</v>
      </c>
      <c r="CW137">
        <v>3</v>
      </c>
      <c r="CX137">
        <v>88</v>
      </c>
      <c r="CY137">
        <v>1</v>
      </c>
      <c r="CZ137">
        <v>1</v>
      </c>
      <c r="DA137">
        <v>1</v>
      </c>
      <c r="DB137">
        <v>3</v>
      </c>
      <c r="DC137">
        <v>1</v>
      </c>
      <c r="DD137">
        <v>1</v>
      </c>
      <c r="DE137">
        <v>1</v>
      </c>
      <c r="DF137">
        <v>3</v>
      </c>
      <c r="DG137">
        <v>1</v>
      </c>
      <c r="DH137">
        <v>1</v>
      </c>
      <c r="DI137">
        <v>4</v>
      </c>
      <c r="DJ137">
        <v>2</v>
      </c>
      <c r="DK137">
        <v>1</v>
      </c>
      <c r="DL137">
        <v>1</v>
      </c>
      <c r="DM137">
        <v>1</v>
      </c>
      <c r="DN137">
        <v>1</v>
      </c>
      <c r="DO137">
        <v>2</v>
      </c>
      <c r="DP137">
        <v>1</v>
      </c>
      <c r="DQ137">
        <v>2</v>
      </c>
      <c r="DR137">
        <v>1</v>
      </c>
      <c r="DS137">
        <v>1</v>
      </c>
      <c r="DT137">
        <v>0</v>
      </c>
      <c r="DU137">
        <v>0</v>
      </c>
      <c r="DV137">
        <v>30</v>
      </c>
      <c r="DW137">
        <v>2</v>
      </c>
      <c r="DX137">
        <v>1</v>
      </c>
      <c r="DY137">
        <v>1</v>
      </c>
      <c r="DZ137">
        <v>1</v>
      </c>
      <c r="EA137">
        <v>1</v>
      </c>
      <c r="EB137">
        <v>1</v>
      </c>
      <c r="EC137">
        <v>1</v>
      </c>
      <c r="ED137">
        <v>1</v>
      </c>
      <c r="EE137">
        <v>1</v>
      </c>
      <c r="EF137">
        <v>1</v>
      </c>
      <c r="EG137">
        <v>2</v>
      </c>
      <c r="EH137">
        <v>3</v>
      </c>
      <c r="EI137">
        <v>1</v>
      </c>
      <c r="EJ137">
        <v>1</v>
      </c>
      <c r="EK137">
        <v>1</v>
      </c>
      <c r="EL137">
        <v>1</v>
      </c>
      <c r="EM137">
        <v>2</v>
      </c>
      <c r="EN137">
        <v>1</v>
      </c>
      <c r="EO137">
        <v>2</v>
      </c>
      <c r="EP137">
        <v>1</v>
      </c>
      <c r="EQ137">
        <v>4</v>
      </c>
      <c r="ER137">
        <v>12</v>
      </c>
      <c r="ES137">
        <v>2</v>
      </c>
      <c r="ET137">
        <v>54</v>
      </c>
      <c r="EU137">
        <v>3</v>
      </c>
      <c r="EV137">
        <v>1</v>
      </c>
      <c r="EW137">
        <v>2</v>
      </c>
      <c r="EX137">
        <v>3</v>
      </c>
      <c r="EY137">
        <v>4</v>
      </c>
      <c r="EZ137">
        <v>5</v>
      </c>
      <c r="FA137">
        <v>4</v>
      </c>
      <c r="FB137">
        <v>5</v>
      </c>
      <c r="FC137">
        <v>4</v>
      </c>
      <c r="FD137">
        <v>3</v>
      </c>
      <c r="FE137">
        <v>4</v>
      </c>
      <c r="FF137">
        <v>3</v>
      </c>
      <c r="FH137">
        <v>2</v>
      </c>
      <c r="FI137">
        <v>1</v>
      </c>
      <c r="FJ137">
        <v>2</v>
      </c>
      <c r="FK137">
        <v>5</v>
      </c>
      <c r="FL137">
        <v>5</v>
      </c>
      <c r="FM137">
        <v>1</v>
      </c>
      <c r="FN137">
        <v>2</v>
      </c>
      <c r="FO137">
        <v>4</v>
      </c>
      <c r="FP137">
        <v>2</v>
      </c>
      <c r="FQ137">
        <v>2</v>
      </c>
      <c r="FR137">
        <v>1</v>
      </c>
      <c r="FS137">
        <v>3</v>
      </c>
      <c r="FT137">
        <v>3</v>
      </c>
      <c r="FU137">
        <v>3</v>
      </c>
      <c r="FV137">
        <v>5</v>
      </c>
      <c r="FW137">
        <v>5</v>
      </c>
      <c r="FX137">
        <v>4</v>
      </c>
      <c r="FY137">
        <v>1</v>
      </c>
      <c r="FZ137">
        <v>2</v>
      </c>
      <c r="GA137">
        <v>5</v>
      </c>
      <c r="GB137">
        <v>5</v>
      </c>
      <c r="GC137">
        <v>4</v>
      </c>
      <c r="GD137">
        <v>2</v>
      </c>
      <c r="GE137">
        <v>4</v>
      </c>
      <c r="GF137">
        <v>1</v>
      </c>
      <c r="GG137">
        <v>19</v>
      </c>
      <c r="GH137" t="s">
        <v>197</v>
      </c>
      <c r="GI137">
        <v>0</v>
      </c>
      <c r="GJ137" s="2">
        <v>0.40972222222222227</v>
      </c>
      <c r="GL137">
        <v>84</v>
      </c>
      <c r="GM137">
        <f>VLOOKUP(A137,Saliva_Sample_Encoding!A:AD, 17)</f>
        <v>20.384570500221908</v>
      </c>
      <c r="GN137">
        <f>VLOOKUP(A137,Saliva_Sample_Encoding!A:AD, 18)</f>
        <v>2.81</v>
      </c>
      <c r="GO137">
        <f>VLOOKUP(A137,Saliva_Sample_Encoding!A:AD, 19)</f>
        <v>18.928529750206049</v>
      </c>
      <c r="GP137">
        <f>VLOOKUP(A137,Saliva_Sample_Encoding!A:AD, 20)</f>
        <v>2.86</v>
      </c>
      <c r="GQ137">
        <f>VLOOKUP(A137,Saliva_Sample_Encoding!A:AD, 21)</f>
        <v>29.606161916988949</v>
      </c>
      <c r="GR137">
        <f>VLOOKUP(A137,Saliva_Sample_Encoding!A:AD, 22)</f>
        <v>3.7</v>
      </c>
      <c r="GS137">
        <f>VLOOKUP(A137,Saliva_Sample_Encoding!A:AD, 23)</f>
        <v>23.596652000253599</v>
      </c>
      <c r="GT137">
        <f>VLOOKUP(A137,Saliva_Sample_Encoding!A:AD, 24)</f>
        <v>2.33</v>
      </c>
      <c r="GU137">
        <f>VLOOKUP(A137,Saliva_Sample_Encoding!A:AD, 25)</f>
        <v>6.2926736745034741</v>
      </c>
      <c r="GV137">
        <f>VLOOKUP(A137,Saliva_Sample_Encoding!A:AD, 26)</f>
        <v>1.63</v>
      </c>
      <c r="GW137">
        <f>VLOOKUP(A137,Saliva_Sample_Encoding!A:AD, 27)</f>
        <v>12.4336729167988</v>
      </c>
      <c r="GX137">
        <f>VLOOKUP(A137,Saliva_Sample_Encoding!A:AD, 28)</f>
        <v>2.06</v>
      </c>
      <c r="GY137">
        <f>VLOOKUP(A137,Saliva_Sample_Encoding!A:AD, 29)</f>
        <v>8.2508975834231499</v>
      </c>
      <c r="GZ137">
        <f>VLOOKUP(A137,Saliva_Sample_Encoding!A:AD, 30)</f>
        <v>1.99</v>
      </c>
    </row>
    <row r="138" spans="1:208" x14ac:dyDescent="0.2">
      <c r="A138">
        <v>259</v>
      </c>
      <c r="B138" s="1">
        <v>44177</v>
      </c>
      <c r="C138" t="s">
        <v>198</v>
      </c>
      <c r="D138" t="s">
        <v>199</v>
      </c>
      <c r="E138" t="s">
        <v>201</v>
      </c>
      <c r="F138" t="s">
        <v>200</v>
      </c>
      <c r="G138">
        <v>4</v>
      </c>
      <c r="H138">
        <v>1</v>
      </c>
      <c r="I138">
        <v>3</v>
      </c>
      <c r="J138">
        <v>1</v>
      </c>
      <c r="K138">
        <v>1</v>
      </c>
      <c r="L138">
        <v>1</v>
      </c>
      <c r="M138">
        <v>1</v>
      </c>
      <c r="N138">
        <v>1</v>
      </c>
      <c r="O138">
        <v>3</v>
      </c>
      <c r="P138">
        <v>1</v>
      </c>
      <c r="Q138">
        <v>1</v>
      </c>
      <c r="R138">
        <v>4</v>
      </c>
      <c r="S138">
        <v>1</v>
      </c>
      <c r="T138">
        <v>3</v>
      </c>
      <c r="U138">
        <v>2</v>
      </c>
      <c r="V138">
        <v>1</v>
      </c>
      <c r="W138">
        <v>4</v>
      </c>
      <c r="X138">
        <v>1</v>
      </c>
      <c r="Y138">
        <v>4</v>
      </c>
      <c r="Z138">
        <v>1</v>
      </c>
      <c r="AA138">
        <v>4</v>
      </c>
      <c r="AB138">
        <v>24</v>
      </c>
      <c r="AC138">
        <v>0</v>
      </c>
      <c r="AD138">
        <v>53</v>
      </c>
      <c r="AE138">
        <v>3</v>
      </c>
      <c r="AF138">
        <v>1</v>
      </c>
      <c r="AG138">
        <v>2</v>
      </c>
      <c r="AH138">
        <v>1</v>
      </c>
      <c r="AI138">
        <v>3</v>
      </c>
      <c r="AJ138">
        <v>2</v>
      </c>
      <c r="AK138">
        <v>1</v>
      </c>
      <c r="AL138">
        <v>1</v>
      </c>
      <c r="AM138">
        <v>2</v>
      </c>
      <c r="AN138">
        <v>1</v>
      </c>
      <c r="AO138">
        <v>1</v>
      </c>
      <c r="AP138">
        <v>4</v>
      </c>
      <c r="AQ138">
        <v>4</v>
      </c>
      <c r="AR138">
        <v>2</v>
      </c>
      <c r="AS138">
        <v>1</v>
      </c>
      <c r="AT138">
        <v>1</v>
      </c>
      <c r="AU138">
        <v>4</v>
      </c>
      <c r="AV138">
        <v>4</v>
      </c>
      <c r="AW138">
        <v>3</v>
      </c>
      <c r="AX138">
        <v>1</v>
      </c>
      <c r="AY138">
        <v>0</v>
      </c>
      <c r="AZ138">
        <v>0</v>
      </c>
      <c r="BA138">
        <v>64</v>
      </c>
      <c r="BB138">
        <v>44</v>
      </c>
      <c r="BC138">
        <v>3</v>
      </c>
      <c r="BD138">
        <v>1</v>
      </c>
      <c r="BE138">
        <v>1</v>
      </c>
      <c r="BF138">
        <v>1</v>
      </c>
      <c r="BG138">
        <v>1</v>
      </c>
      <c r="BH138">
        <v>1</v>
      </c>
      <c r="BI138">
        <v>1</v>
      </c>
      <c r="BJ138">
        <v>1</v>
      </c>
      <c r="BK138">
        <v>3</v>
      </c>
      <c r="BL138">
        <v>1</v>
      </c>
      <c r="BM138">
        <v>1</v>
      </c>
      <c r="BN138">
        <v>4</v>
      </c>
      <c r="BO138">
        <v>1</v>
      </c>
      <c r="BP138">
        <v>2</v>
      </c>
      <c r="BQ138">
        <v>2</v>
      </c>
      <c r="BR138">
        <v>3</v>
      </c>
      <c r="BS138">
        <v>4</v>
      </c>
      <c r="BT138">
        <v>2</v>
      </c>
      <c r="BU138">
        <v>3</v>
      </c>
      <c r="BV138">
        <v>1</v>
      </c>
      <c r="BW138">
        <v>11</v>
      </c>
      <c r="BX138">
        <v>8</v>
      </c>
      <c r="BY138">
        <v>0</v>
      </c>
      <c r="BZ138">
        <v>39</v>
      </c>
      <c r="CA138">
        <v>3</v>
      </c>
      <c r="CB138">
        <v>1</v>
      </c>
      <c r="CC138">
        <v>1</v>
      </c>
      <c r="CD138">
        <v>1</v>
      </c>
      <c r="CE138">
        <v>1</v>
      </c>
      <c r="CF138">
        <v>1</v>
      </c>
      <c r="CG138">
        <v>1</v>
      </c>
      <c r="CH138">
        <v>1</v>
      </c>
      <c r="CI138">
        <v>2</v>
      </c>
      <c r="CJ138">
        <v>1</v>
      </c>
      <c r="CK138">
        <v>1</v>
      </c>
      <c r="CL138">
        <v>4</v>
      </c>
      <c r="CM138">
        <v>2</v>
      </c>
      <c r="CN138">
        <v>2</v>
      </c>
      <c r="CO138">
        <v>1</v>
      </c>
      <c r="CP138">
        <v>2</v>
      </c>
      <c r="CQ138">
        <v>3</v>
      </c>
      <c r="CR138">
        <v>2</v>
      </c>
      <c r="CS138">
        <v>3</v>
      </c>
      <c r="CT138">
        <v>1</v>
      </c>
      <c r="CU138">
        <v>10</v>
      </c>
      <c r="CV138">
        <v>42</v>
      </c>
      <c r="CW138">
        <v>30</v>
      </c>
      <c r="CX138">
        <v>45</v>
      </c>
      <c r="CY138">
        <v>2</v>
      </c>
      <c r="CZ138">
        <v>1</v>
      </c>
      <c r="DA138">
        <v>1</v>
      </c>
      <c r="DB138">
        <v>1</v>
      </c>
      <c r="DC138">
        <v>1</v>
      </c>
      <c r="DD138">
        <v>1</v>
      </c>
      <c r="DE138">
        <v>1</v>
      </c>
      <c r="DF138">
        <v>1</v>
      </c>
      <c r="DG138">
        <v>2</v>
      </c>
      <c r="DH138">
        <v>1</v>
      </c>
      <c r="DI138">
        <v>1</v>
      </c>
      <c r="DJ138">
        <v>3</v>
      </c>
      <c r="DK138">
        <v>1</v>
      </c>
      <c r="DL138">
        <v>2</v>
      </c>
      <c r="DM138">
        <v>1</v>
      </c>
      <c r="DN138">
        <v>1</v>
      </c>
      <c r="DO138">
        <v>3</v>
      </c>
      <c r="DP138">
        <v>1</v>
      </c>
      <c r="DQ138">
        <v>3</v>
      </c>
      <c r="DR138">
        <v>1</v>
      </c>
      <c r="DS138">
        <v>0</v>
      </c>
      <c r="DT138">
        <v>0</v>
      </c>
      <c r="DU138">
        <v>0</v>
      </c>
      <c r="DV138">
        <v>47</v>
      </c>
      <c r="DW138">
        <v>2</v>
      </c>
      <c r="DX138">
        <v>1</v>
      </c>
      <c r="DY138">
        <v>1</v>
      </c>
      <c r="DZ138">
        <v>1</v>
      </c>
      <c r="EA138">
        <v>1</v>
      </c>
      <c r="EB138">
        <v>1</v>
      </c>
      <c r="EC138">
        <v>1</v>
      </c>
      <c r="ED138">
        <v>1</v>
      </c>
      <c r="EE138">
        <v>2</v>
      </c>
      <c r="EF138">
        <v>1</v>
      </c>
      <c r="EG138">
        <v>1</v>
      </c>
      <c r="EH138">
        <v>3</v>
      </c>
      <c r="EI138">
        <v>1</v>
      </c>
      <c r="EJ138">
        <v>2</v>
      </c>
      <c r="EK138">
        <v>1</v>
      </c>
      <c r="EL138">
        <v>1</v>
      </c>
      <c r="EM138">
        <v>2</v>
      </c>
      <c r="EN138">
        <v>1</v>
      </c>
      <c r="EO138">
        <v>3</v>
      </c>
      <c r="EP138">
        <v>1</v>
      </c>
      <c r="EQ138">
        <v>0</v>
      </c>
      <c r="ER138">
        <v>0</v>
      </c>
      <c r="ES138">
        <v>0</v>
      </c>
      <c r="ET138">
        <v>45</v>
      </c>
      <c r="EU138">
        <v>3</v>
      </c>
      <c r="EV138">
        <v>1</v>
      </c>
      <c r="EW138">
        <v>2</v>
      </c>
      <c r="EX138">
        <v>3</v>
      </c>
      <c r="EY138">
        <v>4</v>
      </c>
      <c r="EZ138">
        <v>5</v>
      </c>
      <c r="FA138">
        <v>4</v>
      </c>
      <c r="FB138">
        <v>5</v>
      </c>
      <c r="FC138">
        <v>4</v>
      </c>
      <c r="FD138">
        <v>4</v>
      </c>
      <c r="FE138">
        <v>4</v>
      </c>
      <c r="FF138">
        <v>3</v>
      </c>
      <c r="FG138">
        <v>3</v>
      </c>
      <c r="FH138">
        <v>2</v>
      </c>
      <c r="FI138">
        <v>1</v>
      </c>
      <c r="FJ138">
        <v>1</v>
      </c>
      <c r="FK138">
        <v>5</v>
      </c>
      <c r="FL138">
        <v>5</v>
      </c>
      <c r="FM138">
        <v>1</v>
      </c>
      <c r="FN138">
        <v>2</v>
      </c>
      <c r="FO138">
        <v>4</v>
      </c>
      <c r="FP138">
        <v>2</v>
      </c>
      <c r="FQ138">
        <v>2</v>
      </c>
      <c r="FR138">
        <v>3</v>
      </c>
      <c r="FS138">
        <v>4</v>
      </c>
      <c r="FT138">
        <v>3</v>
      </c>
      <c r="FU138">
        <v>3</v>
      </c>
      <c r="FV138">
        <v>5</v>
      </c>
      <c r="FW138">
        <v>5</v>
      </c>
      <c r="FX138">
        <v>2</v>
      </c>
      <c r="FY138">
        <v>4</v>
      </c>
      <c r="FZ138">
        <v>4</v>
      </c>
      <c r="GA138">
        <v>3</v>
      </c>
      <c r="GB138">
        <v>3</v>
      </c>
      <c r="GC138">
        <v>5</v>
      </c>
      <c r="GD138">
        <v>3</v>
      </c>
      <c r="GE138">
        <v>2</v>
      </c>
      <c r="GF138">
        <v>0</v>
      </c>
      <c r="GG138">
        <v>31</v>
      </c>
      <c r="GH138" t="s">
        <v>229</v>
      </c>
      <c r="GI138">
        <v>1</v>
      </c>
      <c r="GJ138" s="2">
        <v>0.25</v>
      </c>
      <c r="GK138">
        <v>66</v>
      </c>
      <c r="GL138">
        <v>77</v>
      </c>
      <c r="GM138">
        <f>VLOOKUP(A138,Saliva_Sample_Encoding!A:AD, 17)</f>
        <v>132.49970825144237</v>
      </c>
      <c r="GN138">
        <f>VLOOKUP(A138,Saliva_Sample_Encoding!A:AD, 18)</f>
        <v>13.58</v>
      </c>
      <c r="GO138">
        <f>VLOOKUP(A138,Saliva_Sample_Encoding!A:AD, 19)</f>
        <v>122.30742300133141</v>
      </c>
      <c r="GP138">
        <f>VLOOKUP(A138,Saliva_Sample_Encoding!A:AD, 20)</f>
        <v>11.48</v>
      </c>
      <c r="GQ138">
        <f>VLOOKUP(A138,Saliva_Sample_Encoding!A:AD, 21)</f>
        <v>230.05443850250435</v>
      </c>
      <c r="GR138">
        <f>VLOOKUP(A138,Saliva_Sample_Encoding!A:AD, 22)</f>
        <v>6.31</v>
      </c>
      <c r="GS138">
        <f>VLOOKUP(A138,Saliva_Sample_Encoding!A:AD, 23)</f>
        <v>256.26317200278964</v>
      </c>
      <c r="GT138">
        <f>VLOOKUP(A138,Saliva_Sample_Encoding!A:AD, 24)</f>
        <v>6.2</v>
      </c>
      <c r="GU138">
        <f>VLOOKUP(A138,Saliva_Sample_Encoding!A:AD, 25)</f>
        <v>286.35468083645054</v>
      </c>
      <c r="GV138">
        <f>VLOOKUP(A138,Saliva_Sample_Encoding!A:AD, 26)</f>
        <v>6.19</v>
      </c>
      <c r="GW138">
        <f>VLOOKUP(A138,Saliva_Sample_Encoding!A:AD, 27)</f>
        <v>222.77423475242512</v>
      </c>
      <c r="GX138">
        <f>VLOOKUP(A138,Saliva_Sample_Encoding!A:AD, 28)</f>
        <v>2.3199999999999998</v>
      </c>
      <c r="GY138">
        <f>VLOOKUP(A138,Saliva_Sample_Encoding!A:AD, 29)</f>
        <v>208.6991741689385</v>
      </c>
      <c r="GZ138">
        <f>VLOOKUP(A138,Saliva_Sample_Encoding!A:AD, 30)</f>
        <v>1.41</v>
      </c>
    </row>
    <row r="139" spans="1:208" x14ac:dyDescent="0.2">
      <c r="A139">
        <v>260</v>
      </c>
      <c r="B139" s="1">
        <v>44176</v>
      </c>
      <c r="C139" t="s">
        <v>193</v>
      </c>
      <c r="D139" t="s">
        <v>194</v>
      </c>
      <c r="E139" t="s">
        <v>201</v>
      </c>
      <c r="F139" t="s">
        <v>200</v>
      </c>
      <c r="G139">
        <v>3</v>
      </c>
      <c r="H139">
        <v>1</v>
      </c>
      <c r="I139">
        <v>3</v>
      </c>
      <c r="J139">
        <v>1</v>
      </c>
      <c r="K139">
        <v>2</v>
      </c>
      <c r="L139">
        <v>1</v>
      </c>
      <c r="M139">
        <v>1</v>
      </c>
      <c r="N139">
        <v>1</v>
      </c>
      <c r="O139">
        <v>3</v>
      </c>
      <c r="P139">
        <v>1</v>
      </c>
      <c r="Q139">
        <v>2</v>
      </c>
      <c r="R139">
        <v>2</v>
      </c>
      <c r="S139">
        <v>1</v>
      </c>
      <c r="T139">
        <v>1</v>
      </c>
      <c r="U139">
        <v>1</v>
      </c>
      <c r="V139">
        <v>4</v>
      </c>
      <c r="W139">
        <v>4</v>
      </c>
      <c r="X139">
        <v>2</v>
      </c>
      <c r="Y139">
        <v>3</v>
      </c>
      <c r="Z139">
        <v>1</v>
      </c>
      <c r="AA139">
        <v>56</v>
      </c>
      <c r="AB139">
        <v>0</v>
      </c>
      <c r="AC139">
        <v>0</v>
      </c>
      <c r="AD139">
        <v>76</v>
      </c>
      <c r="AE139">
        <v>3</v>
      </c>
      <c r="AF139">
        <v>2</v>
      </c>
      <c r="AG139">
        <v>1</v>
      </c>
      <c r="AH139">
        <v>2</v>
      </c>
      <c r="AI139">
        <v>1</v>
      </c>
      <c r="AJ139">
        <v>1</v>
      </c>
      <c r="AK139">
        <v>3</v>
      </c>
      <c r="AL139">
        <v>1</v>
      </c>
      <c r="AM139">
        <v>1</v>
      </c>
      <c r="AN139">
        <v>1</v>
      </c>
      <c r="AO139">
        <v>2</v>
      </c>
      <c r="AP139">
        <v>3</v>
      </c>
      <c r="AQ139">
        <v>2</v>
      </c>
      <c r="AR139">
        <v>1</v>
      </c>
      <c r="AS139">
        <v>1</v>
      </c>
      <c r="AT139">
        <v>2</v>
      </c>
      <c r="AU139">
        <v>4</v>
      </c>
      <c r="AV139">
        <v>4</v>
      </c>
      <c r="AW139">
        <v>3</v>
      </c>
      <c r="AX139">
        <v>1</v>
      </c>
      <c r="AY139">
        <v>84</v>
      </c>
      <c r="AZ139">
        <v>83</v>
      </c>
      <c r="BA139">
        <v>84</v>
      </c>
      <c r="BB139">
        <v>48</v>
      </c>
      <c r="BC139">
        <v>4</v>
      </c>
      <c r="BD139">
        <v>1</v>
      </c>
      <c r="BE139">
        <v>4</v>
      </c>
      <c r="BF139">
        <v>1</v>
      </c>
      <c r="BG139">
        <v>1</v>
      </c>
      <c r="BH139">
        <v>1</v>
      </c>
      <c r="BI139">
        <v>2</v>
      </c>
      <c r="BJ139">
        <v>1</v>
      </c>
      <c r="BK139">
        <v>2</v>
      </c>
      <c r="BL139">
        <v>1</v>
      </c>
      <c r="BM139">
        <v>1</v>
      </c>
      <c r="BN139">
        <v>4</v>
      </c>
      <c r="BO139">
        <v>2</v>
      </c>
      <c r="BP139">
        <v>1</v>
      </c>
      <c r="BQ139">
        <v>1</v>
      </c>
      <c r="BR139">
        <v>3</v>
      </c>
      <c r="BS139">
        <v>4</v>
      </c>
      <c r="BT139">
        <v>2</v>
      </c>
      <c r="BU139">
        <v>3</v>
      </c>
      <c r="BV139">
        <v>1</v>
      </c>
      <c r="BW139">
        <v>24</v>
      </c>
      <c r="BX139">
        <v>60</v>
      </c>
      <c r="BY139">
        <v>54</v>
      </c>
      <c r="BZ139">
        <v>60</v>
      </c>
      <c r="CA139">
        <v>4</v>
      </c>
      <c r="CB139">
        <v>1</v>
      </c>
      <c r="CC139">
        <v>4</v>
      </c>
      <c r="CD139">
        <v>1</v>
      </c>
      <c r="CE139">
        <v>2</v>
      </c>
      <c r="CF139">
        <v>1</v>
      </c>
      <c r="CG139">
        <v>1</v>
      </c>
      <c r="CH139">
        <v>1</v>
      </c>
      <c r="CI139">
        <v>2</v>
      </c>
      <c r="CJ139">
        <v>1</v>
      </c>
      <c r="CK139">
        <v>1</v>
      </c>
      <c r="CL139">
        <v>4</v>
      </c>
      <c r="CM139">
        <v>1</v>
      </c>
      <c r="CN139">
        <v>1</v>
      </c>
      <c r="CO139">
        <v>1</v>
      </c>
      <c r="CP139">
        <v>4</v>
      </c>
      <c r="CQ139">
        <v>4</v>
      </c>
      <c r="CR139">
        <v>1</v>
      </c>
      <c r="CS139">
        <v>2</v>
      </c>
      <c r="CT139">
        <v>1</v>
      </c>
      <c r="CU139">
        <v>0</v>
      </c>
      <c r="CV139">
        <v>0</v>
      </c>
      <c r="CW139">
        <v>0</v>
      </c>
      <c r="CX139">
        <v>77</v>
      </c>
      <c r="CY139">
        <v>3</v>
      </c>
      <c r="CZ139">
        <v>1</v>
      </c>
      <c r="DA139">
        <v>2</v>
      </c>
      <c r="DB139">
        <v>1</v>
      </c>
      <c r="DC139">
        <v>3</v>
      </c>
      <c r="DD139">
        <v>1</v>
      </c>
      <c r="DE139">
        <v>1</v>
      </c>
      <c r="DF139">
        <v>1</v>
      </c>
      <c r="DG139">
        <v>3</v>
      </c>
      <c r="DH139">
        <v>3</v>
      </c>
      <c r="DI139">
        <v>1</v>
      </c>
      <c r="DJ139">
        <v>2</v>
      </c>
      <c r="DK139">
        <v>1</v>
      </c>
      <c r="DL139">
        <v>3</v>
      </c>
      <c r="DM139">
        <v>1</v>
      </c>
      <c r="DN139">
        <v>3</v>
      </c>
      <c r="DO139">
        <v>3</v>
      </c>
      <c r="DP139">
        <v>1</v>
      </c>
      <c r="DQ139">
        <v>2</v>
      </c>
      <c r="DR139">
        <v>1</v>
      </c>
      <c r="DS139">
        <v>0</v>
      </c>
      <c r="DT139">
        <v>0</v>
      </c>
      <c r="DU139">
        <v>0</v>
      </c>
      <c r="DV139">
        <v>89</v>
      </c>
      <c r="DW139">
        <v>2</v>
      </c>
      <c r="DX139">
        <v>1</v>
      </c>
      <c r="DY139">
        <v>2</v>
      </c>
      <c r="DZ139">
        <v>1</v>
      </c>
      <c r="EA139">
        <v>3</v>
      </c>
      <c r="EB139">
        <v>1</v>
      </c>
      <c r="EC139">
        <v>1</v>
      </c>
      <c r="ED139">
        <v>1</v>
      </c>
      <c r="EE139">
        <v>2</v>
      </c>
      <c r="EF139">
        <v>3</v>
      </c>
      <c r="EG139">
        <v>1</v>
      </c>
      <c r="EH139">
        <v>1</v>
      </c>
      <c r="EI139">
        <v>1</v>
      </c>
      <c r="EJ139">
        <v>1</v>
      </c>
      <c r="EK139">
        <v>1</v>
      </c>
      <c r="EL139">
        <v>3</v>
      </c>
      <c r="EM139">
        <v>2</v>
      </c>
      <c r="EN139">
        <v>2</v>
      </c>
      <c r="EO139">
        <v>1</v>
      </c>
      <c r="EP139">
        <v>1</v>
      </c>
      <c r="EQ139">
        <v>0</v>
      </c>
      <c r="ER139">
        <v>0</v>
      </c>
      <c r="ES139">
        <v>0</v>
      </c>
      <c r="ET139">
        <v>85</v>
      </c>
      <c r="EU139">
        <v>3</v>
      </c>
      <c r="EV139">
        <v>1</v>
      </c>
      <c r="EW139">
        <v>2</v>
      </c>
      <c r="EX139">
        <v>3</v>
      </c>
      <c r="EY139">
        <v>4</v>
      </c>
      <c r="EZ139">
        <v>5</v>
      </c>
      <c r="FA139">
        <v>4</v>
      </c>
      <c r="FB139">
        <v>5</v>
      </c>
      <c r="FC139">
        <v>4</v>
      </c>
      <c r="FD139">
        <v>3</v>
      </c>
      <c r="FE139">
        <v>5</v>
      </c>
      <c r="FF139">
        <v>3</v>
      </c>
      <c r="FG139">
        <v>3</v>
      </c>
      <c r="FH139">
        <v>2</v>
      </c>
      <c r="FI139">
        <v>1</v>
      </c>
      <c r="FJ139">
        <v>3</v>
      </c>
      <c r="FK139">
        <v>5</v>
      </c>
      <c r="FL139">
        <v>5</v>
      </c>
      <c r="FM139">
        <v>1</v>
      </c>
      <c r="FN139">
        <v>2</v>
      </c>
      <c r="FO139">
        <v>3</v>
      </c>
      <c r="FP139">
        <v>2</v>
      </c>
      <c r="FQ139">
        <v>2</v>
      </c>
      <c r="FR139">
        <v>4</v>
      </c>
      <c r="FS139">
        <v>1</v>
      </c>
      <c r="FT139">
        <v>3</v>
      </c>
      <c r="FU139">
        <v>3</v>
      </c>
      <c r="FV139">
        <v>5</v>
      </c>
      <c r="FW139">
        <v>2</v>
      </c>
      <c r="FX139">
        <v>4</v>
      </c>
      <c r="FY139">
        <v>2</v>
      </c>
      <c r="FZ139">
        <v>4</v>
      </c>
      <c r="GA139">
        <v>4</v>
      </c>
      <c r="GB139">
        <v>5</v>
      </c>
      <c r="GC139">
        <v>1</v>
      </c>
      <c r="GD139">
        <v>1</v>
      </c>
      <c r="GE139">
        <v>3</v>
      </c>
      <c r="GF139">
        <v>0</v>
      </c>
      <c r="GG139">
        <v>18</v>
      </c>
      <c r="GH139" t="s">
        <v>197</v>
      </c>
      <c r="GI139">
        <v>0</v>
      </c>
      <c r="GJ139" s="2">
        <v>0.3125</v>
      </c>
      <c r="GK139">
        <v>69</v>
      </c>
      <c r="GL139">
        <v>71</v>
      </c>
      <c r="GM139">
        <f>VLOOKUP(A139,Saliva_Sample_Encoding!A:AD, 17)</f>
        <v>208.60917416893801</v>
      </c>
      <c r="GN139">
        <f>VLOOKUP(A139,Saliva_Sample_Encoding!A:AD, 18)</f>
        <v>9.3699999999999992</v>
      </c>
      <c r="GO139">
        <f>VLOOKUP(A139,Saliva_Sample_Encoding!A:AD, 19)</f>
        <v>99.981464834421715</v>
      </c>
      <c r="GP139">
        <f>VLOOKUP(A139,Saliva_Sample_Encoding!A:AD, 20)</f>
        <v>7.98</v>
      </c>
      <c r="GQ139">
        <f>VLOOKUP(A139,Saliva_Sample_Encoding!A:AD, 21)</f>
        <v>184.91717525201301</v>
      </c>
      <c r="GR139">
        <f>VLOOKUP(A139,Saliva_Sample_Encoding!A:AD, 22)</f>
        <v>3.31</v>
      </c>
      <c r="GS139">
        <f>VLOOKUP(A139,Saliva_Sample_Encoding!A:AD, 23)</f>
        <v>149.97219725163256</v>
      </c>
      <c r="GT139">
        <f>VLOOKUP(A139,Saliva_Sample_Encoding!A:AD, 24)</f>
        <v>2.99</v>
      </c>
      <c r="GU139">
        <f>VLOOKUP(A139,Saliva_Sample_Encoding!A:AD, 25)</f>
        <v>77.655506667511986</v>
      </c>
      <c r="GV139">
        <f>VLOOKUP(A139,Saliva_Sample_Encoding!A:AD, 26)</f>
        <v>2.56</v>
      </c>
      <c r="GW139">
        <f>VLOOKUP(A139,Saliva_Sample_Encoding!A:AD, 27)</f>
        <v>40.283794083771859</v>
      </c>
      <c r="GX139">
        <f>VLOOKUP(A139,Saliva_Sample_Encoding!A:AD, 28)</f>
        <v>1.6</v>
      </c>
      <c r="GY139">
        <f>VLOOKUP(A139,Saliva_Sample_Encoding!A:AD, 29)</f>
        <v>95.613342584374166</v>
      </c>
      <c r="GZ139">
        <f>VLOOKUP(A139,Saliva_Sample_Encoding!A:AD, 30)</f>
        <v>1.34</v>
      </c>
    </row>
    <row r="140" spans="1:208" x14ac:dyDescent="0.2">
      <c r="A140">
        <v>261</v>
      </c>
      <c r="B140" s="1">
        <v>43852</v>
      </c>
      <c r="C140" t="s">
        <v>193</v>
      </c>
      <c r="D140" t="s">
        <v>199</v>
      </c>
      <c r="E140" t="s">
        <v>201</v>
      </c>
      <c r="F140" t="s">
        <v>200</v>
      </c>
      <c r="G140">
        <v>4</v>
      </c>
      <c r="H140">
        <v>1</v>
      </c>
      <c r="I140">
        <v>2</v>
      </c>
      <c r="J140">
        <v>1</v>
      </c>
      <c r="K140">
        <v>3</v>
      </c>
      <c r="L140">
        <v>1</v>
      </c>
      <c r="M140">
        <v>1</v>
      </c>
      <c r="N140">
        <v>1</v>
      </c>
      <c r="O140">
        <v>2</v>
      </c>
      <c r="P140">
        <v>1</v>
      </c>
      <c r="Q140">
        <v>1</v>
      </c>
      <c r="R140">
        <v>5</v>
      </c>
      <c r="S140">
        <v>1</v>
      </c>
      <c r="T140">
        <v>3</v>
      </c>
      <c r="U140">
        <v>2</v>
      </c>
      <c r="V140">
        <v>4</v>
      </c>
      <c r="W140">
        <v>3</v>
      </c>
      <c r="X140">
        <v>1</v>
      </c>
      <c r="Y140">
        <v>4</v>
      </c>
      <c r="Z140">
        <v>1</v>
      </c>
      <c r="AA140">
        <v>7</v>
      </c>
      <c r="AB140">
        <v>16</v>
      </c>
      <c r="AC140">
        <v>0</v>
      </c>
      <c r="AD140">
        <v>32</v>
      </c>
      <c r="AE140">
        <v>4</v>
      </c>
      <c r="AF140">
        <v>2</v>
      </c>
      <c r="AG140">
        <v>3</v>
      </c>
      <c r="AH140">
        <v>1</v>
      </c>
      <c r="AI140">
        <v>2</v>
      </c>
      <c r="AJ140">
        <v>1</v>
      </c>
      <c r="AK140">
        <v>1</v>
      </c>
      <c r="AL140">
        <v>1</v>
      </c>
      <c r="AM140">
        <v>3</v>
      </c>
      <c r="AN140">
        <v>1</v>
      </c>
      <c r="AO140">
        <v>1</v>
      </c>
      <c r="AP140">
        <v>5</v>
      </c>
      <c r="AQ140">
        <v>1</v>
      </c>
      <c r="AR140">
        <v>4</v>
      </c>
      <c r="AS140">
        <v>1</v>
      </c>
      <c r="AT140">
        <v>4</v>
      </c>
      <c r="AU140">
        <v>4</v>
      </c>
      <c r="AV140">
        <v>1</v>
      </c>
      <c r="AW140">
        <v>4</v>
      </c>
      <c r="AX140">
        <v>2</v>
      </c>
      <c r="AY140">
        <v>18</v>
      </c>
      <c r="AZ140">
        <v>18</v>
      </c>
      <c r="BA140">
        <v>4</v>
      </c>
      <c r="BB140">
        <v>49</v>
      </c>
      <c r="BC140">
        <v>3</v>
      </c>
      <c r="BD140">
        <v>1</v>
      </c>
      <c r="BE140">
        <v>3</v>
      </c>
      <c r="BF140">
        <v>1</v>
      </c>
      <c r="BG140">
        <v>3</v>
      </c>
      <c r="BH140">
        <v>1</v>
      </c>
      <c r="BI140">
        <v>1</v>
      </c>
      <c r="BJ140">
        <v>1</v>
      </c>
      <c r="BK140">
        <v>2</v>
      </c>
      <c r="BL140">
        <v>1</v>
      </c>
      <c r="BM140">
        <v>1</v>
      </c>
      <c r="BN140">
        <v>4</v>
      </c>
      <c r="BO140">
        <v>1</v>
      </c>
      <c r="BP140">
        <v>3</v>
      </c>
      <c r="BQ140">
        <v>2</v>
      </c>
      <c r="BR140">
        <v>4</v>
      </c>
      <c r="BS140">
        <v>4</v>
      </c>
      <c r="BT140">
        <v>2</v>
      </c>
      <c r="BU140">
        <v>4</v>
      </c>
      <c r="BV140">
        <v>1</v>
      </c>
      <c r="BW140">
        <v>31</v>
      </c>
      <c r="BX140">
        <v>13</v>
      </c>
      <c r="BY140">
        <v>0</v>
      </c>
      <c r="BZ140">
        <v>48</v>
      </c>
      <c r="CA140">
        <v>3</v>
      </c>
      <c r="CB140">
        <v>1</v>
      </c>
      <c r="CC140">
        <v>3</v>
      </c>
      <c r="CD140">
        <v>1</v>
      </c>
      <c r="CE140">
        <v>3</v>
      </c>
      <c r="CF140">
        <v>1</v>
      </c>
      <c r="CG140">
        <v>1</v>
      </c>
      <c r="CH140">
        <v>1</v>
      </c>
      <c r="CI140">
        <v>3</v>
      </c>
      <c r="CJ140">
        <v>1</v>
      </c>
      <c r="CK140">
        <v>1</v>
      </c>
      <c r="CL140">
        <v>4</v>
      </c>
      <c r="CM140">
        <v>1</v>
      </c>
      <c r="CN140">
        <v>3</v>
      </c>
      <c r="CO140">
        <v>1</v>
      </c>
      <c r="CP140">
        <v>4</v>
      </c>
      <c r="CQ140">
        <v>4</v>
      </c>
      <c r="CR140">
        <v>2</v>
      </c>
      <c r="CS140">
        <v>3</v>
      </c>
      <c r="CT140">
        <v>1</v>
      </c>
      <c r="CU140">
        <v>14</v>
      </c>
      <c r="CV140">
        <v>3</v>
      </c>
      <c r="CW140">
        <v>0</v>
      </c>
      <c r="CX140">
        <v>49</v>
      </c>
      <c r="CY140">
        <v>3</v>
      </c>
      <c r="CZ140">
        <v>1</v>
      </c>
      <c r="DA140">
        <v>2</v>
      </c>
      <c r="DB140">
        <v>1</v>
      </c>
      <c r="DC140">
        <v>2</v>
      </c>
      <c r="DD140">
        <v>1</v>
      </c>
      <c r="DE140">
        <v>1</v>
      </c>
      <c r="DF140">
        <v>1</v>
      </c>
      <c r="DG140">
        <v>1</v>
      </c>
      <c r="DH140">
        <v>1</v>
      </c>
      <c r="DI140">
        <v>1</v>
      </c>
      <c r="DJ140">
        <v>4</v>
      </c>
      <c r="DK140">
        <v>1</v>
      </c>
      <c r="DL140">
        <v>1</v>
      </c>
      <c r="DM140">
        <v>1</v>
      </c>
      <c r="DN140">
        <v>3</v>
      </c>
      <c r="DO140">
        <v>4</v>
      </c>
      <c r="DP140">
        <v>1</v>
      </c>
      <c r="DQ140">
        <v>3</v>
      </c>
      <c r="DR140">
        <v>1</v>
      </c>
      <c r="DS140">
        <v>0</v>
      </c>
      <c r="DT140">
        <v>0</v>
      </c>
      <c r="DU140">
        <v>0</v>
      </c>
      <c r="DV140">
        <v>55</v>
      </c>
      <c r="DW140">
        <v>4</v>
      </c>
      <c r="DX140">
        <v>1</v>
      </c>
      <c r="DY140">
        <v>3</v>
      </c>
      <c r="DZ140">
        <v>1</v>
      </c>
      <c r="EA140">
        <v>1</v>
      </c>
      <c r="EB140">
        <v>1</v>
      </c>
      <c r="EC140">
        <v>1</v>
      </c>
      <c r="ED140">
        <v>1</v>
      </c>
      <c r="EE140">
        <v>2</v>
      </c>
      <c r="EF140">
        <v>1</v>
      </c>
      <c r="EG140">
        <v>1</v>
      </c>
      <c r="EH140">
        <v>4</v>
      </c>
      <c r="EI140">
        <v>1</v>
      </c>
      <c r="EJ140">
        <v>3</v>
      </c>
      <c r="EK140">
        <v>1</v>
      </c>
      <c r="EL140">
        <v>2</v>
      </c>
      <c r="EM140">
        <v>4</v>
      </c>
      <c r="EN140">
        <v>1</v>
      </c>
      <c r="EO140">
        <v>3</v>
      </c>
      <c r="EP140">
        <v>1</v>
      </c>
      <c r="EQ140">
        <v>0</v>
      </c>
      <c r="ER140">
        <v>0</v>
      </c>
      <c r="ES140">
        <v>0</v>
      </c>
      <c r="ET140">
        <v>44</v>
      </c>
      <c r="EU140">
        <v>3</v>
      </c>
      <c r="EV140">
        <v>1</v>
      </c>
      <c r="EW140">
        <v>2</v>
      </c>
      <c r="EX140">
        <v>3</v>
      </c>
      <c r="EY140">
        <v>4</v>
      </c>
      <c r="EZ140">
        <v>5</v>
      </c>
      <c r="FA140">
        <v>4</v>
      </c>
      <c r="FB140">
        <v>5</v>
      </c>
      <c r="FC140">
        <v>4</v>
      </c>
      <c r="FD140">
        <v>3</v>
      </c>
      <c r="FE140">
        <v>4</v>
      </c>
      <c r="FF140">
        <v>3</v>
      </c>
      <c r="FG140">
        <v>3</v>
      </c>
      <c r="FH140">
        <v>2</v>
      </c>
      <c r="FI140">
        <v>1</v>
      </c>
      <c r="FJ140">
        <v>1</v>
      </c>
      <c r="FK140">
        <v>5</v>
      </c>
      <c r="FL140">
        <v>5</v>
      </c>
      <c r="FM140">
        <v>1</v>
      </c>
      <c r="FN140">
        <v>2</v>
      </c>
      <c r="FO140">
        <v>2</v>
      </c>
      <c r="FP140">
        <v>2</v>
      </c>
      <c r="FQ140">
        <v>2</v>
      </c>
      <c r="FR140">
        <v>2</v>
      </c>
      <c r="FS140">
        <v>3</v>
      </c>
      <c r="FT140">
        <v>3</v>
      </c>
      <c r="FU140">
        <v>3</v>
      </c>
      <c r="FV140">
        <v>5</v>
      </c>
      <c r="FW140">
        <v>5</v>
      </c>
      <c r="FX140">
        <v>1</v>
      </c>
      <c r="FY140">
        <v>3</v>
      </c>
      <c r="FZ140">
        <v>3</v>
      </c>
      <c r="GA140">
        <v>5</v>
      </c>
      <c r="GB140">
        <v>3</v>
      </c>
      <c r="GC140">
        <v>1</v>
      </c>
      <c r="GD140">
        <v>3</v>
      </c>
      <c r="GE140">
        <v>5</v>
      </c>
      <c r="GF140">
        <v>0</v>
      </c>
      <c r="GG140">
        <v>19</v>
      </c>
      <c r="GH140" t="s">
        <v>197</v>
      </c>
      <c r="GI140">
        <v>0</v>
      </c>
      <c r="GJ140" s="2">
        <v>0.22569444444444445</v>
      </c>
      <c r="GK140">
        <v>89</v>
      </c>
      <c r="GL140">
        <v>104</v>
      </c>
      <c r="GM140">
        <f>VLOOKUP(A140,Saliva_Sample_Encoding!A:AD, 17)</f>
        <v>283.92794625309074</v>
      </c>
      <c r="GN140">
        <f>VLOOKUP(A140,Saliva_Sample_Encoding!A:AD, 18)</f>
        <v>3.25</v>
      </c>
      <c r="GO140">
        <f>VLOOKUP(A140,Saliva_Sample_Encoding!A:AD, 19)</f>
        <v>216.95007175236171</v>
      </c>
      <c r="GP140">
        <f>VLOOKUP(A140,Saliva_Sample_Encoding!A:AD, 20)</f>
        <v>3.61</v>
      </c>
      <c r="GQ140">
        <f>VLOOKUP(A140,Saliva_Sample_Encoding!A:AD, 21)</f>
        <v>200.93362350218734</v>
      </c>
      <c r="GR140">
        <f>VLOOKUP(A140,Saliva_Sample_Encoding!A:AD, 22)</f>
        <v>5.55</v>
      </c>
      <c r="GS140">
        <f>VLOOKUP(A140,Saliva_Sample_Encoding!A:AD, 23)</f>
        <v>174.724890001902</v>
      </c>
      <c r="GT140">
        <f>VLOOKUP(A140,Saliva_Sample_Encoding!A:AD, 24)</f>
        <v>5.0999999999999996</v>
      </c>
      <c r="GU140">
        <f>VLOOKUP(A140,Saliva_Sample_Encoding!A:AD, 25)</f>
        <v>166.47399241847884</v>
      </c>
      <c r="GV140">
        <f>VLOOKUP(A140,Saliva_Sample_Encoding!A:AD, 26)</f>
        <v>4.97</v>
      </c>
      <c r="GW140">
        <f>VLOOKUP(A140,Saliva_Sample_Encoding!A:AD, 27)</f>
        <v>193.16807283543611</v>
      </c>
      <c r="GX140">
        <f>VLOOKUP(A140,Saliva_Sample_Encoding!A:AD, 28)</f>
        <v>2.37</v>
      </c>
      <c r="GY140">
        <f>VLOOKUP(A140,Saliva_Sample_Encoding!A:AD, 29)</f>
        <v>162.10587016843132</v>
      </c>
      <c r="GZ140">
        <f>VLOOKUP(A140,Saliva_Sample_Encoding!A:AD, 30)</f>
        <v>1.87</v>
      </c>
    </row>
    <row r="141" spans="1:208" x14ac:dyDescent="0.2">
      <c r="A141">
        <v>264</v>
      </c>
      <c r="B141" s="1">
        <v>43845</v>
      </c>
      <c r="C141" t="s">
        <v>193</v>
      </c>
      <c r="D141" t="s">
        <v>199</v>
      </c>
      <c r="E141" t="s">
        <v>195</v>
      </c>
      <c r="F141" t="s">
        <v>200</v>
      </c>
      <c r="G141">
        <v>4</v>
      </c>
      <c r="H141">
        <v>3</v>
      </c>
      <c r="I141">
        <v>4</v>
      </c>
      <c r="J141">
        <v>2</v>
      </c>
      <c r="K141">
        <v>3</v>
      </c>
      <c r="L141">
        <v>1</v>
      </c>
      <c r="M141">
        <v>2</v>
      </c>
      <c r="N141">
        <v>2</v>
      </c>
      <c r="O141">
        <v>4</v>
      </c>
      <c r="P141">
        <v>5</v>
      </c>
      <c r="Q141">
        <v>2</v>
      </c>
      <c r="R141">
        <v>5</v>
      </c>
      <c r="S141">
        <v>1</v>
      </c>
      <c r="T141">
        <v>2</v>
      </c>
      <c r="U141">
        <v>2</v>
      </c>
      <c r="V141">
        <v>4</v>
      </c>
      <c r="W141">
        <v>4</v>
      </c>
      <c r="X141">
        <v>2</v>
      </c>
      <c r="Y141">
        <v>4</v>
      </c>
      <c r="Z141">
        <v>3</v>
      </c>
      <c r="AA141">
        <v>24</v>
      </c>
      <c r="AB141">
        <v>15</v>
      </c>
      <c r="AC141">
        <v>0</v>
      </c>
      <c r="AD141">
        <v>88</v>
      </c>
      <c r="AE141">
        <v>4</v>
      </c>
      <c r="AF141">
        <v>3</v>
      </c>
      <c r="AG141">
        <v>3</v>
      </c>
      <c r="AH141">
        <v>2</v>
      </c>
      <c r="AI141">
        <v>4</v>
      </c>
      <c r="AJ141">
        <v>1</v>
      </c>
      <c r="AK141">
        <v>3</v>
      </c>
      <c r="AL141">
        <v>2</v>
      </c>
      <c r="AM141">
        <v>4</v>
      </c>
      <c r="AN141">
        <v>5</v>
      </c>
      <c r="AO141">
        <v>3</v>
      </c>
      <c r="AP141">
        <v>5</v>
      </c>
      <c r="AQ141">
        <v>1</v>
      </c>
      <c r="AR141">
        <v>2</v>
      </c>
      <c r="AS141">
        <v>3</v>
      </c>
      <c r="AT141">
        <v>5</v>
      </c>
      <c r="AU141">
        <v>4</v>
      </c>
      <c r="AV141">
        <v>2</v>
      </c>
      <c r="AW141">
        <v>4</v>
      </c>
      <c r="AX141">
        <v>2</v>
      </c>
      <c r="AY141">
        <v>17</v>
      </c>
      <c r="AZ141">
        <v>18</v>
      </c>
      <c r="BA141">
        <v>0</v>
      </c>
      <c r="BB141">
        <v>80</v>
      </c>
      <c r="BC141">
        <v>5</v>
      </c>
      <c r="BD141">
        <v>3</v>
      </c>
      <c r="BE141">
        <v>2</v>
      </c>
      <c r="BF141">
        <v>2</v>
      </c>
      <c r="BG141">
        <v>4</v>
      </c>
      <c r="BH141">
        <v>1</v>
      </c>
      <c r="BI141">
        <v>3</v>
      </c>
      <c r="BJ141">
        <v>2</v>
      </c>
      <c r="BK141">
        <v>4</v>
      </c>
      <c r="BL141">
        <v>5</v>
      </c>
      <c r="BM141">
        <v>2</v>
      </c>
      <c r="BN141">
        <v>4</v>
      </c>
      <c r="BO141">
        <v>1</v>
      </c>
      <c r="BP141">
        <v>3</v>
      </c>
      <c r="BQ141">
        <v>2</v>
      </c>
      <c r="BR141">
        <v>4</v>
      </c>
      <c r="BS141">
        <v>4</v>
      </c>
      <c r="BT141">
        <v>2</v>
      </c>
      <c r="BU141">
        <v>4</v>
      </c>
      <c r="BV141">
        <v>2</v>
      </c>
      <c r="BW141">
        <v>20</v>
      </c>
      <c r="BX141">
        <v>22</v>
      </c>
      <c r="BY141">
        <v>0</v>
      </c>
      <c r="BZ141">
        <v>97</v>
      </c>
      <c r="CA141">
        <v>5</v>
      </c>
      <c r="CB141">
        <v>3</v>
      </c>
      <c r="CC141">
        <v>2</v>
      </c>
      <c r="CD141">
        <v>2</v>
      </c>
      <c r="CE141">
        <v>4</v>
      </c>
      <c r="CF141">
        <v>1</v>
      </c>
      <c r="CG141">
        <v>2</v>
      </c>
      <c r="CH141">
        <v>2</v>
      </c>
      <c r="CI141">
        <v>4</v>
      </c>
      <c r="CJ141">
        <v>5</v>
      </c>
      <c r="CK141">
        <v>2</v>
      </c>
      <c r="CL141">
        <v>4</v>
      </c>
      <c r="CM141">
        <v>1</v>
      </c>
      <c r="CN141">
        <v>2</v>
      </c>
      <c r="CO141">
        <v>2</v>
      </c>
      <c r="CP141">
        <v>4</v>
      </c>
      <c r="CQ141">
        <v>3</v>
      </c>
      <c r="CR141">
        <v>2</v>
      </c>
      <c r="CS141">
        <v>4</v>
      </c>
      <c r="CT141">
        <v>2</v>
      </c>
      <c r="CU141">
        <v>4</v>
      </c>
      <c r="CV141">
        <v>4</v>
      </c>
      <c r="CW141">
        <v>0</v>
      </c>
      <c r="CX141">
        <v>97</v>
      </c>
      <c r="CY141">
        <v>3</v>
      </c>
      <c r="CZ141">
        <v>3</v>
      </c>
      <c r="DA141">
        <v>2</v>
      </c>
      <c r="DB141">
        <v>2</v>
      </c>
      <c r="DC141">
        <v>3</v>
      </c>
      <c r="DD141">
        <v>1</v>
      </c>
      <c r="DE141">
        <v>1</v>
      </c>
      <c r="DF141">
        <v>2</v>
      </c>
      <c r="DG141">
        <v>3</v>
      </c>
      <c r="DH141">
        <v>5</v>
      </c>
      <c r="DI141">
        <v>3</v>
      </c>
      <c r="DJ141">
        <v>4</v>
      </c>
      <c r="DK141">
        <v>1</v>
      </c>
      <c r="DL141">
        <v>2</v>
      </c>
      <c r="DM141">
        <v>2</v>
      </c>
      <c r="DN141">
        <v>4</v>
      </c>
      <c r="DO141">
        <v>2</v>
      </c>
      <c r="DP141">
        <v>2</v>
      </c>
      <c r="DQ141">
        <v>3</v>
      </c>
      <c r="DR141">
        <v>2</v>
      </c>
      <c r="DS141">
        <v>6</v>
      </c>
      <c r="DT141">
        <v>8</v>
      </c>
      <c r="DU141">
        <v>0</v>
      </c>
      <c r="DV141">
        <v>98</v>
      </c>
      <c r="DW141">
        <v>4</v>
      </c>
      <c r="DX141">
        <v>3</v>
      </c>
      <c r="DY141">
        <v>2</v>
      </c>
      <c r="DZ141">
        <v>2</v>
      </c>
      <c r="EA141">
        <v>4</v>
      </c>
      <c r="EB141">
        <v>1</v>
      </c>
      <c r="EC141">
        <v>2</v>
      </c>
      <c r="ED141">
        <v>2</v>
      </c>
      <c r="EE141">
        <v>4</v>
      </c>
      <c r="EF141">
        <v>5</v>
      </c>
      <c r="EG141">
        <v>2</v>
      </c>
      <c r="EH141">
        <v>4</v>
      </c>
      <c r="EI141">
        <v>1</v>
      </c>
      <c r="EJ141">
        <v>2</v>
      </c>
      <c r="EK141">
        <v>2</v>
      </c>
      <c r="EL141">
        <v>4</v>
      </c>
      <c r="EM141">
        <v>2</v>
      </c>
      <c r="EN141">
        <v>2</v>
      </c>
      <c r="EO141">
        <v>4</v>
      </c>
      <c r="EP141">
        <v>2</v>
      </c>
      <c r="EQ141">
        <v>3</v>
      </c>
      <c r="ER141">
        <v>4</v>
      </c>
      <c r="ES141">
        <v>0</v>
      </c>
      <c r="ET141">
        <v>100</v>
      </c>
      <c r="EU141">
        <v>3</v>
      </c>
      <c r="EV141">
        <v>1</v>
      </c>
      <c r="EW141">
        <v>2</v>
      </c>
      <c r="EX141">
        <v>3</v>
      </c>
      <c r="EY141">
        <v>4</v>
      </c>
      <c r="EZ141">
        <v>5</v>
      </c>
      <c r="FA141">
        <v>4</v>
      </c>
      <c r="FB141">
        <v>4</v>
      </c>
      <c r="FC141">
        <v>1</v>
      </c>
      <c r="FD141">
        <v>3</v>
      </c>
      <c r="FE141">
        <v>3</v>
      </c>
      <c r="FF141">
        <v>3</v>
      </c>
      <c r="FG141">
        <v>4</v>
      </c>
      <c r="FH141">
        <v>2</v>
      </c>
      <c r="FI141">
        <v>3</v>
      </c>
      <c r="FJ141">
        <v>2</v>
      </c>
      <c r="FK141">
        <v>1</v>
      </c>
      <c r="FL141">
        <v>5</v>
      </c>
      <c r="FM141">
        <v>3</v>
      </c>
      <c r="FN141">
        <v>2</v>
      </c>
      <c r="FO141">
        <v>5</v>
      </c>
      <c r="FP141">
        <v>2</v>
      </c>
      <c r="FQ141">
        <v>1</v>
      </c>
      <c r="FR141">
        <v>3</v>
      </c>
      <c r="FS141">
        <v>3</v>
      </c>
      <c r="FT141">
        <v>5</v>
      </c>
      <c r="FU141">
        <v>5</v>
      </c>
      <c r="FV141">
        <v>5</v>
      </c>
      <c r="FW141">
        <v>5</v>
      </c>
      <c r="FX141">
        <v>3</v>
      </c>
      <c r="FY141">
        <v>2</v>
      </c>
      <c r="FZ141">
        <v>4</v>
      </c>
      <c r="GA141">
        <v>5</v>
      </c>
      <c r="GB141">
        <v>1</v>
      </c>
      <c r="GC141">
        <v>3</v>
      </c>
      <c r="GD141">
        <v>2</v>
      </c>
      <c r="GE141">
        <v>3</v>
      </c>
      <c r="GF141">
        <v>0</v>
      </c>
      <c r="GG141">
        <v>23</v>
      </c>
      <c r="GH141" t="s">
        <v>208</v>
      </c>
      <c r="GI141">
        <v>1</v>
      </c>
      <c r="GJ141" s="2">
        <v>0.2986111111111111</v>
      </c>
      <c r="GK141">
        <v>86</v>
      </c>
      <c r="GL141">
        <v>101</v>
      </c>
      <c r="GM141">
        <f>VLOOKUP(A141,Saliva_Sample_Encoding!A:AD, 17)</f>
        <v>158.70844175172766</v>
      </c>
      <c r="GN141">
        <f>VLOOKUP(A141,Saliva_Sample_Encoding!A:AD, 18)</f>
        <v>18.14</v>
      </c>
      <c r="GO141">
        <f>VLOOKUP(A141,Saliva_Sample_Encoding!A:AD, 19)</f>
        <v>166.97399241847901</v>
      </c>
      <c r="GP141">
        <f>VLOOKUP(A141,Saliva_Sample_Encoding!A:AD, 20)</f>
        <v>34.4</v>
      </c>
      <c r="GQ141">
        <f>VLOOKUP(A141,Saliva_Sample_Encoding!A:AD, 21)</f>
        <v>695.01678467423244</v>
      </c>
      <c r="GR141">
        <f>VLOOKUP(A141,Saliva_Sample_Encoding!A:AD, 22)</f>
        <v>31.07</v>
      </c>
      <c r="GS141">
        <f>VLOOKUP(A141,Saliva_Sample_Encoding!A:AD, 23)</f>
        <v>1012.433668177688</v>
      </c>
      <c r="GT141">
        <f>VLOOKUP(A141,Saliva_Sample_Encoding!A:AD, 24)</f>
        <v>40.76</v>
      </c>
      <c r="GU141">
        <f>VLOOKUP(A141,Saliva_Sample_Encoding!A:AD, 25)</f>
        <v>802.27845325873352</v>
      </c>
      <c r="GV141">
        <f>VLOOKUP(A141,Saliva_Sample_Encoding!A:AD, 26)</f>
        <v>43.74</v>
      </c>
      <c r="GW141">
        <f>VLOOKUP(A141,Saliva_Sample_Encoding!A:AD, 27)</f>
        <v>543.10319975591221</v>
      </c>
      <c r="GX141">
        <f>VLOOKUP(A141,Saliva_Sample_Encoding!A:AD, 28)</f>
        <v>15.66</v>
      </c>
      <c r="GY141">
        <f>VLOOKUP(A141,Saliva_Sample_Encoding!A:AD, 29)</f>
        <v>1016.3164435110635</v>
      </c>
      <c r="GZ141">
        <f>VLOOKUP(A141,Saliva_Sample_Encoding!A:AD, 30)</f>
        <v>14.82</v>
      </c>
    </row>
    <row r="142" spans="1:208" x14ac:dyDescent="0.2">
      <c r="A142">
        <v>265</v>
      </c>
      <c r="B142" s="1">
        <v>43845</v>
      </c>
      <c r="C142" t="s">
        <v>193</v>
      </c>
      <c r="D142" t="s">
        <v>199</v>
      </c>
      <c r="E142" t="s">
        <v>201</v>
      </c>
      <c r="F142" t="s">
        <v>200</v>
      </c>
      <c r="G142">
        <v>3</v>
      </c>
      <c r="H142">
        <v>1</v>
      </c>
      <c r="I142">
        <v>2</v>
      </c>
      <c r="J142">
        <v>1</v>
      </c>
      <c r="K142">
        <v>2</v>
      </c>
      <c r="L142">
        <v>1</v>
      </c>
      <c r="M142">
        <v>1</v>
      </c>
      <c r="N142">
        <v>1</v>
      </c>
      <c r="O142">
        <v>2</v>
      </c>
      <c r="P142">
        <v>2</v>
      </c>
      <c r="Q142">
        <v>1</v>
      </c>
      <c r="R142">
        <v>2</v>
      </c>
      <c r="S142">
        <v>1</v>
      </c>
      <c r="T142">
        <v>2</v>
      </c>
      <c r="U142">
        <v>1</v>
      </c>
      <c r="V142">
        <v>3</v>
      </c>
      <c r="W142">
        <v>4</v>
      </c>
      <c r="X142">
        <v>1</v>
      </c>
      <c r="Y142">
        <v>3</v>
      </c>
      <c r="Z142">
        <v>1</v>
      </c>
      <c r="AA142">
        <v>7</v>
      </c>
      <c r="AB142">
        <v>27</v>
      </c>
      <c r="AC142">
        <v>5</v>
      </c>
      <c r="AD142">
        <v>64</v>
      </c>
      <c r="AE142">
        <v>3</v>
      </c>
      <c r="AF142">
        <v>1</v>
      </c>
      <c r="AG142">
        <v>3</v>
      </c>
      <c r="AH142">
        <v>1</v>
      </c>
      <c r="AI142">
        <v>3</v>
      </c>
      <c r="AJ142">
        <v>1</v>
      </c>
      <c r="AK142">
        <v>2</v>
      </c>
      <c r="AL142">
        <v>1</v>
      </c>
      <c r="AM142">
        <v>3</v>
      </c>
      <c r="AN142">
        <v>2</v>
      </c>
      <c r="AO142">
        <v>2</v>
      </c>
      <c r="AP142">
        <v>4</v>
      </c>
      <c r="AQ142">
        <v>1</v>
      </c>
      <c r="AR142">
        <v>3</v>
      </c>
      <c r="AS142">
        <v>3</v>
      </c>
      <c r="AT142">
        <v>3</v>
      </c>
      <c r="AU142">
        <v>4</v>
      </c>
      <c r="AV142">
        <v>2</v>
      </c>
      <c r="AW142">
        <v>4</v>
      </c>
      <c r="AX142">
        <v>2</v>
      </c>
      <c r="AY142">
        <v>55</v>
      </c>
      <c r="AZ142">
        <v>48</v>
      </c>
      <c r="BA142">
        <v>16</v>
      </c>
      <c r="BB142">
        <v>50</v>
      </c>
      <c r="BC142">
        <v>3</v>
      </c>
      <c r="BD142">
        <v>1</v>
      </c>
      <c r="BE142">
        <v>3</v>
      </c>
      <c r="BF142">
        <v>2</v>
      </c>
      <c r="BG142">
        <v>2</v>
      </c>
      <c r="BH142">
        <v>1</v>
      </c>
      <c r="BI142">
        <v>2</v>
      </c>
      <c r="BJ142">
        <v>1</v>
      </c>
      <c r="BK142">
        <v>2</v>
      </c>
      <c r="BL142">
        <v>2</v>
      </c>
      <c r="BM142">
        <v>1</v>
      </c>
      <c r="BN142">
        <v>3</v>
      </c>
      <c r="BO142">
        <v>2</v>
      </c>
      <c r="BP142">
        <v>1</v>
      </c>
      <c r="BQ142">
        <v>2</v>
      </c>
      <c r="BR142">
        <v>2</v>
      </c>
      <c r="BS142">
        <v>1</v>
      </c>
      <c r="BT142">
        <v>2</v>
      </c>
      <c r="BU142">
        <v>3</v>
      </c>
      <c r="BV142">
        <v>2</v>
      </c>
      <c r="BW142">
        <v>44</v>
      </c>
      <c r="BX142">
        <v>34</v>
      </c>
      <c r="BY142">
        <v>41</v>
      </c>
      <c r="BZ142">
        <v>61</v>
      </c>
      <c r="CA142">
        <v>2</v>
      </c>
      <c r="CB142">
        <v>1</v>
      </c>
      <c r="CC142">
        <v>2</v>
      </c>
      <c r="CD142">
        <v>1</v>
      </c>
      <c r="CE142">
        <v>2</v>
      </c>
      <c r="CF142">
        <v>1</v>
      </c>
      <c r="CG142">
        <v>2</v>
      </c>
      <c r="CH142">
        <v>1</v>
      </c>
      <c r="CI142">
        <v>2</v>
      </c>
      <c r="CJ142">
        <v>1</v>
      </c>
      <c r="CK142">
        <v>1</v>
      </c>
      <c r="CL142">
        <v>3</v>
      </c>
      <c r="CM142">
        <v>1</v>
      </c>
      <c r="CN142">
        <v>1</v>
      </c>
      <c r="CO142">
        <v>2</v>
      </c>
      <c r="CP142">
        <v>2</v>
      </c>
      <c r="CQ142">
        <v>3</v>
      </c>
      <c r="CR142">
        <v>1</v>
      </c>
      <c r="CS142">
        <v>2</v>
      </c>
      <c r="CT142">
        <v>1</v>
      </c>
      <c r="CU142">
        <v>39</v>
      </c>
      <c r="CV142">
        <v>30</v>
      </c>
      <c r="CW142">
        <v>31</v>
      </c>
      <c r="CX142">
        <v>66</v>
      </c>
      <c r="CY142">
        <v>1</v>
      </c>
      <c r="CZ142">
        <v>1</v>
      </c>
      <c r="DA142">
        <v>2</v>
      </c>
      <c r="DB142">
        <v>2</v>
      </c>
      <c r="DC142">
        <v>2</v>
      </c>
      <c r="DD142">
        <v>1</v>
      </c>
      <c r="DE142">
        <v>1</v>
      </c>
      <c r="DF142">
        <v>1</v>
      </c>
      <c r="DG142">
        <v>2</v>
      </c>
      <c r="DH142">
        <v>2</v>
      </c>
      <c r="DI142">
        <v>3</v>
      </c>
      <c r="DJ142">
        <v>2</v>
      </c>
      <c r="DK142">
        <v>1</v>
      </c>
      <c r="DL142">
        <v>1</v>
      </c>
      <c r="DM142">
        <v>1</v>
      </c>
      <c r="DN142">
        <v>2</v>
      </c>
      <c r="DO142">
        <v>2</v>
      </c>
      <c r="DP142">
        <v>1</v>
      </c>
      <c r="DQ142">
        <v>2</v>
      </c>
      <c r="DR142">
        <v>1</v>
      </c>
      <c r="DS142">
        <v>21</v>
      </c>
      <c r="DT142">
        <v>20</v>
      </c>
      <c r="DU142">
        <v>15</v>
      </c>
      <c r="DV142">
        <v>70</v>
      </c>
      <c r="DW142">
        <v>1</v>
      </c>
      <c r="DX142">
        <v>1</v>
      </c>
      <c r="DY142">
        <v>2</v>
      </c>
      <c r="DZ142">
        <v>2</v>
      </c>
      <c r="EA142">
        <v>2</v>
      </c>
      <c r="EB142">
        <v>1</v>
      </c>
      <c r="EC142">
        <v>1</v>
      </c>
      <c r="ED142">
        <v>1</v>
      </c>
      <c r="EE142">
        <v>2</v>
      </c>
      <c r="EF142">
        <v>2</v>
      </c>
      <c r="EG142">
        <v>3</v>
      </c>
      <c r="EH142">
        <v>2</v>
      </c>
      <c r="EI142">
        <v>1</v>
      </c>
      <c r="EJ142">
        <v>1</v>
      </c>
      <c r="EK142">
        <v>1</v>
      </c>
      <c r="EL142">
        <v>2</v>
      </c>
      <c r="EM142">
        <v>2</v>
      </c>
      <c r="EN142">
        <v>1</v>
      </c>
      <c r="EO142">
        <v>2</v>
      </c>
      <c r="EP142">
        <v>1</v>
      </c>
      <c r="EQ142">
        <v>20</v>
      </c>
      <c r="ER142">
        <v>17</v>
      </c>
      <c r="ES142">
        <v>9</v>
      </c>
      <c r="ET142">
        <v>62</v>
      </c>
      <c r="EU142">
        <v>3</v>
      </c>
      <c r="EV142">
        <v>1</v>
      </c>
      <c r="EW142">
        <v>2</v>
      </c>
      <c r="EX142">
        <v>3</v>
      </c>
      <c r="EY142">
        <v>4</v>
      </c>
      <c r="EZ142">
        <v>5</v>
      </c>
      <c r="FA142">
        <v>4</v>
      </c>
      <c r="FB142">
        <v>3</v>
      </c>
      <c r="FC142">
        <v>4</v>
      </c>
      <c r="FD142">
        <v>3</v>
      </c>
      <c r="FE142">
        <v>4</v>
      </c>
      <c r="FF142">
        <v>3</v>
      </c>
      <c r="FG142">
        <v>3</v>
      </c>
      <c r="FH142">
        <v>2</v>
      </c>
      <c r="FI142">
        <v>1</v>
      </c>
      <c r="FJ142">
        <v>5</v>
      </c>
      <c r="FK142">
        <v>5</v>
      </c>
      <c r="FL142">
        <v>5</v>
      </c>
      <c r="FM142">
        <v>1</v>
      </c>
      <c r="FN142">
        <v>2</v>
      </c>
      <c r="FO142">
        <v>5</v>
      </c>
      <c r="FP142">
        <v>2</v>
      </c>
      <c r="FQ142">
        <v>2</v>
      </c>
      <c r="FR142">
        <v>3</v>
      </c>
      <c r="FS142">
        <v>4</v>
      </c>
      <c r="FT142">
        <v>1</v>
      </c>
      <c r="FU142">
        <v>3</v>
      </c>
      <c r="FV142">
        <v>5</v>
      </c>
      <c r="FW142">
        <v>2</v>
      </c>
      <c r="FX142">
        <v>4</v>
      </c>
      <c r="FY142">
        <v>2</v>
      </c>
      <c r="FZ142">
        <v>5</v>
      </c>
      <c r="GA142">
        <v>4</v>
      </c>
      <c r="GB142">
        <v>2</v>
      </c>
      <c r="GC142">
        <v>5</v>
      </c>
      <c r="GD142">
        <v>2</v>
      </c>
      <c r="GE142">
        <v>4</v>
      </c>
      <c r="GF142">
        <v>0</v>
      </c>
      <c r="GG142">
        <v>18</v>
      </c>
      <c r="GH142" t="s">
        <v>197</v>
      </c>
      <c r="GI142">
        <v>0</v>
      </c>
      <c r="GJ142" s="2">
        <v>0.42083333333333334</v>
      </c>
      <c r="GK142">
        <v>73</v>
      </c>
      <c r="GL142">
        <v>81</v>
      </c>
      <c r="GM142">
        <f>VLOOKUP(A142,Saliva_Sample_Encoding!A:AD, 17)</f>
        <v>302.85647600329685</v>
      </c>
      <c r="GN142">
        <f>VLOOKUP(A142,Saliva_Sample_Encoding!A:AD, 18)</f>
        <v>15.32</v>
      </c>
      <c r="GO142">
        <f>VLOOKUP(A142,Saliva_Sample_Encoding!A:AD, 19)</f>
        <v>169.38607391851059</v>
      </c>
      <c r="GP142">
        <f>VLOOKUP(A142,Saliva_Sample_Encoding!A:AD, 20)</f>
        <v>7.36</v>
      </c>
      <c r="GQ142">
        <f>VLOOKUP(A142,Saliva_Sample_Encoding!A:AD, 21)</f>
        <v>167.44468625182273</v>
      </c>
      <c r="GR142">
        <f>VLOOKUP(A142,Saliva_Sample_Encoding!A:AD, 22)</f>
        <v>3.94</v>
      </c>
      <c r="GS142">
        <f>VLOOKUP(A142,Saliva_Sample_Encoding!A:AD, 23)</f>
        <v>180.54905300196543</v>
      </c>
      <c r="GT142">
        <f>VLOOKUP(A142,Saliva_Sample_Encoding!A:AD, 24)</f>
        <v>4.74</v>
      </c>
      <c r="GU142">
        <f>VLOOKUP(A142,Saliva_Sample_Encoding!A:AD, 25)</f>
        <v>280.04517091971519</v>
      </c>
      <c r="GV142">
        <f>VLOOKUP(A142,Saliva_Sample_Encoding!A:AD, 26)</f>
        <v>8.8699999999999992</v>
      </c>
      <c r="GW142">
        <f>VLOOKUP(A142,Saliva_Sample_Encoding!A:AD, 27)</f>
        <v>149.48685033496062</v>
      </c>
      <c r="GX142">
        <f>VLOOKUP(A142,Saliva_Sample_Encoding!A:AD, 28)</f>
        <v>2.87</v>
      </c>
      <c r="GY142">
        <f>VLOOKUP(A142,Saliva_Sample_Encoding!A:AD, 29)</f>
        <v>190.25599133540442</v>
      </c>
      <c r="GZ142">
        <f>VLOOKUP(A142,Saliva_Sample_Encoding!A:AD, 30)</f>
        <v>2.64</v>
      </c>
    </row>
    <row r="143" spans="1:208" x14ac:dyDescent="0.2">
      <c r="A143">
        <v>267</v>
      </c>
      <c r="B143" s="1">
        <v>43845</v>
      </c>
      <c r="C143" t="s">
        <v>193</v>
      </c>
      <c r="D143" t="s">
        <v>199</v>
      </c>
      <c r="E143" t="s">
        <v>201</v>
      </c>
      <c r="F143" t="s">
        <v>200</v>
      </c>
      <c r="G143">
        <v>3</v>
      </c>
      <c r="H143">
        <v>1</v>
      </c>
      <c r="I143">
        <v>1</v>
      </c>
      <c r="J143">
        <v>1</v>
      </c>
      <c r="K143">
        <v>2</v>
      </c>
      <c r="L143">
        <v>1</v>
      </c>
      <c r="M143">
        <v>1</v>
      </c>
      <c r="N143">
        <v>1</v>
      </c>
      <c r="O143">
        <v>2</v>
      </c>
      <c r="P143">
        <v>1</v>
      </c>
      <c r="Q143">
        <v>1</v>
      </c>
      <c r="R143">
        <v>4</v>
      </c>
      <c r="S143">
        <v>1</v>
      </c>
      <c r="T143">
        <v>1</v>
      </c>
      <c r="U143">
        <v>2</v>
      </c>
      <c r="V143">
        <v>1</v>
      </c>
      <c r="W143">
        <v>4</v>
      </c>
      <c r="X143">
        <v>1</v>
      </c>
      <c r="Y143">
        <v>3</v>
      </c>
      <c r="Z143">
        <v>1</v>
      </c>
      <c r="AA143">
        <v>17</v>
      </c>
      <c r="AB143">
        <v>15</v>
      </c>
      <c r="AC143">
        <v>0</v>
      </c>
      <c r="AD143">
        <v>48</v>
      </c>
      <c r="AE143">
        <v>2</v>
      </c>
      <c r="AF143">
        <v>2</v>
      </c>
      <c r="AG143">
        <v>2</v>
      </c>
      <c r="AH143">
        <v>2</v>
      </c>
      <c r="AI143">
        <v>1</v>
      </c>
      <c r="AJ143">
        <v>1</v>
      </c>
      <c r="AK143">
        <v>2</v>
      </c>
      <c r="AL143">
        <v>1</v>
      </c>
      <c r="AM143">
        <v>3</v>
      </c>
      <c r="AN143">
        <v>3</v>
      </c>
      <c r="AO143">
        <v>2</v>
      </c>
      <c r="AP143">
        <v>5</v>
      </c>
      <c r="AQ143">
        <v>1</v>
      </c>
      <c r="AR143">
        <v>1</v>
      </c>
      <c r="AS143">
        <v>2</v>
      </c>
      <c r="AT143">
        <v>2</v>
      </c>
      <c r="AU143">
        <v>4</v>
      </c>
      <c r="AV143">
        <v>1</v>
      </c>
      <c r="AW143">
        <v>3</v>
      </c>
      <c r="AX143">
        <v>2</v>
      </c>
      <c r="AY143">
        <v>32</v>
      </c>
      <c r="AZ143">
        <v>56</v>
      </c>
      <c r="BA143">
        <v>20</v>
      </c>
      <c r="BB143">
        <v>29</v>
      </c>
      <c r="BC143">
        <v>2</v>
      </c>
      <c r="BD143">
        <v>1</v>
      </c>
      <c r="BE143">
        <v>3</v>
      </c>
      <c r="BF143">
        <v>1</v>
      </c>
      <c r="BG143">
        <v>1</v>
      </c>
      <c r="BH143">
        <v>1</v>
      </c>
      <c r="BI143">
        <v>1</v>
      </c>
      <c r="BJ143">
        <v>1</v>
      </c>
      <c r="BK143">
        <v>3</v>
      </c>
      <c r="BL143">
        <v>3</v>
      </c>
      <c r="BM143">
        <v>1</v>
      </c>
      <c r="BN143">
        <v>5</v>
      </c>
      <c r="BO143">
        <v>1</v>
      </c>
      <c r="BP143">
        <v>1</v>
      </c>
      <c r="BQ143">
        <v>1</v>
      </c>
      <c r="BR143">
        <v>3</v>
      </c>
      <c r="BS143">
        <v>4</v>
      </c>
      <c r="BT143">
        <v>1</v>
      </c>
      <c r="BU143">
        <v>4</v>
      </c>
      <c r="BV143">
        <v>1</v>
      </c>
      <c r="BW143">
        <v>18</v>
      </c>
      <c r="BX143">
        <v>17</v>
      </c>
      <c r="BY143">
        <v>11</v>
      </c>
      <c r="BZ143">
        <v>65</v>
      </c>
      <c r="CA143">
        <v>2</v>
      </c>
      <c r="CB143">
        <v>1</v>
      </c>
      <c r="CC143">
        <v>2</v>
      </c>
      <c r="CD143">
        <v>1</v>
      </c>
      <c r="CE143">
        <v>1</v>
      </c>
      <c r="CF143">
        <v>1</v>
      </c>
      <c r="CG143">
        <v>1</v>
      </c>
      <c r="CH143">
        <v>1</v>
      </c>
      <c r="CI143">
        <v>2</v>
      </c>
      <c r="CJ143">
        <v>3</v>
      </c>
      <c r="CK143">
        <v>1</v>
      </c>
      <c r="CL143">
        <v>4</v>
      </c>
      <c r="CM143">
        <v>1</v>
      </c>
      <c r="CN143">
        <v>1</v>
      </c>
      <c r="CO143">
        <v>1</v>
      </c>
      <c r="CP143">
        <v>3</v>
      </c>
      <c r="CQ143">
        <v>4</v>
      </c>
      <c r="CR143">
        <v>1</v>
      </c>
      <c r="CS143">
        <v>4</v>
      </c>
      <c r="CT143">
        <v>1</v>
      </c>
      <c r="CU143">
        <v>3</v>
      </c>
      <c r="CV143">
        <v>1</v>
      </c>
      <c r="CW143">
        <v>0</v>
      </c>
      <c r="CX143">
        <v>62</v>
      </c>
      <c r="CY143">
        <v>2</v>
      </c>
      <c r="CZ143">
        <v>1</v>
      </c>
      <c r="DA143">
        <v>2</v>
      </c>
      <c r="DB143">
        <v>1</v>
      </c>
      <c r="DC143">
        <v>1</v>
      </c>
      <c r="DD143">
        <v>1</v>
      </c>
      <c r="DE143">
        <v>1</v>
      </c>
      <c r="DF143">
        <v>1</v>
      </c>
      <c r="DG143">
        <v>1</v>
      </c>
      <c r="DH143">
        <v>1</v>
      </c>
      <c r="DI143">
        <v>1</v>
      </c>
      <c r="DJ143">
        <v>3</v>
      </c>
      <c r="DK143">
        <v>1</v>
      </c>
      <c r="DL143">
        <v>1</v>
      </c>
      <c r="DM143">
        <v>1</v>
      </c>
      <c r="DN143">
        <v>1</v>
      </c>
      <c r="DO143">
        <v>3</v>
      </c>
      <c r="DP143">
        <v>1</v>
      </c>
      <c r="DQ143">
        <v>3</v>
      </c>
      <c r="DR143">
        <v>1</v>
      </c>
      <c r="DS143">
        <v>0</v>
      </c>
      <c r="DT143">
        <v>0</v>
      </c>
      <c r="DU143">
        <v>0</v>
      </c>
      <c r="DV143">
        <v>52</v>
      </c>
      <c r="DW143">
        <v>3</v>
      </c>
      <c r="DX143">
        <v>1</v>
      </c>
      <c r="DY143">
        <v>2</v>
      </c>
      <c r="DZ143">
        <v>1</v>
      </c>
      <c r="EA143">
        <v>1</v>
      </c>
      <c r="EB143">
        <v>1</v>
      </c>
      <c r="EC143">
        <v>1</v>
      </c>
      <c r="ED143">
        <v>1</v>
      </c>
      <c r="EE143">
        <v>1</v>
      </c>
      <c r="EF143">
        <v>2</v>
      </c>
      <c r="EG143">
        <v>1</v>
      </c>
      <c r="EH143">
        <v>4</v>
      </c>
      <c r="EI143">
        <v>1</v>
      </c>
      <c r="EJ143">
        <v>2</v>
      </c>
      <c r="EK143">
        <v>1</v>
      </c>
      <c r="EL143">
        <v>3</v>
      </c>
      <c r="EM143">
        <v>5</v>
      </c>
      <c r="EN143">
        <v>1</v>
      </c>
      <c r="EO143">
        <v>4</v>
      </c>
      <c r="EP143">
        <v>1</v>
      </c>
      <c r="EQ143">
        <v>0</v>
      </c>
      <c r="ER143">
        <v>0</v>
      </c>
      <c r="ES143">
        <v>0</v>
      </c>
      <c r="ET143">
        <v>65</v>
      </c>
      <c r="EU143">
        <v>3</v>
      </c>
      <c r="EV143">
        <v>1</v>
      </c>
      <c r="EW143">
        <v>2</v>
      </c>
      <c r="EX143">
        <v>3</v>
      </c>
      <c r="EY143">
        <v>4</v>
      </c>
      <c r="EZ143">
        <v>5</v>
      </c>
      <c r="FA143">
        <v>4</v>
      </c>
      <c r="FB143">
        <v>3</v>
      </c>
      <c r="FC143">
        <v>4</v>
      </c>
      <c r="FD143">
        <v>3</v>
      </c>
      <c r="FE143">
        <v>4</v>
      </c>
      <c r="FF143">
        <v>3</v>
      </c>
      <c r="FG143">
        <v>3</v>
      </c>
      <c r="FH143">
        <v>2</v>
      </c>
      <c r="FI143">
        <v>1</v>
      </c>
      <c r="FJ143">
        <v>3</v>
      </c>
      <c r="FK143">
        <v>5</v>
      </c>
      <c r="FL143">
        <v>5</v>
      </c>
      <c r="FM143">
        <v>1</v>
      </c>
      <c r="FN143">
        <v>2</v>
      </c>
      <c r="FO143">
        <v>4</v>
      </c>
      <c r="FP143">
        <v>2</v>
      </c>
      <c r="FQ143">
        <v>2</v>
      </c>
      <c r="FR143">
        <v>3</v>
      </c>
      <c r="FS143">
        <v>4</v>
      </c>
      <c r="FT143">
        <v>3</v>
      </c>
      <c r="FU143">
        <v>3</v>
      </c>
      <c r="FV143">
        <v>5</v>
      </c>
      <c r="FW143">
        <v>5</v>
      </c>
      <c r="FX143">
        <v>2</v>
      </c>
      <c r="FY143">
        <v>2</v>
      </c>
      <c r="FZ143">
        <v>5</v>
      </c>
      <c r="GA143">
        <v>5</v>
      </c>
      <c r="GB143">
        <v>3</v>
      </c>
      <c r="GC143">
        <v>1</v>
      </c>
      <c r="GD143">
        <v>3</v>
      </c>
      <c r="GE143">
        <v>3</v>
      </c>
      <c r="GF143">
        <v>1</v>
      </c>
      <c r="GG143">
        <v>22</v>
      </c>
      <c r="GH143" t="s">
        <v>197</v>
      </c>
      <c r="GI143">
        <v>0</v>
      </c>
      <c r="GJ143" s="2">
        <v>0.25</v>
      </c>
      <c r="GK143">
        <v>81</v>
      </c>
      <c r="GL143">
        <v>110</v>
      </c>
      <c r="GM143">
        <f>VLOOKUP(A143,Saliva_Sample_Encoding!A:AD, 17)</f>
        <v>115.02721925125218</v>
      </c>
      <c r="GN143">
        <f>VLOOKUP(A143,Saliva_Sample_Encoding!A:AD, 18)</f>
        <v>14.26</v>
      </c>
      <c r="GO143">
        <f>VLOOKUP(A143,Saliva_Sample_Encoding!A:AD, 19)</f>
        <v>86.877098084279055</v>
      </c>
      <c r="GP143">
        <f>VLOOKUP(A143,Saliva_Sample_Encoding!A:AD, 20)</f>
        <v>16.47</v>
      </c>
      <c r="GQ143">
        <f>VLOOKUP(A143,Saliva_Sample_Encoding!A:AD, 21)</f>
        <v>225.20096933578481</v>
      </c>
      <c r="GR143">
        <f>VLOOKUP(A143,Saliva_Sample_Encoding!A:AD, 22)</f>
        <v>27.13</v>
      </c>
      <c r="GS143">
        <f>VLOOKUP(A143,Saliva_Sample_Encoding!A:AD, 23)</f>
        <v>95.289058499624062</v>
      </c>
      <c r="GT143">
        <f>VLOOKUP(A143,Saliva_Sample_Encoding!A:AD, 24)</f>
        <v>32.71</v>
      </c>
      <c r="GU143">
        <f>VLOOKUP(A143,Saliva_Sample_Encoding!A:AD, 25)</f>
        <v>149.00150341828865</v>
      </c>
      <c r="GV143">
        <f>VLOOKUP(A143,Saliva_Sample_Encoding!A:AD, 26)</f>
        <v>35.81</v>
      </c>
      <c r="GW143">
        <f>VLOOKUP(A143,Saliva_Sample_Encoding!A:AD, 27)</f>
        <v>75.062607403005728</v>
      </c>
      <c r="GX143">
        <f>VLOOKUP(A143,Saliva_Sample_Encoding!A:AD, 28)</f>
        <v>7.86</v>
      </c>
      <c r="GY143">
        <f>VLOOKUP(A143,Saliva_Sample_Encoding!A:AD, 29)</f>
        <v>164.53260475179107</v>
      </c>
      <c r="GZ143">
        <f>VLOOKUP(A143,Saliva_Sample_Encoding!A:AD, 30)</f>
        <v>6.1</v>
      </c>
    </row>
    <row r="144" spans="1:208" x14ac:dyDescent="0.2">
      <c r="A144">
        <v>268</v>
      </c>
      <c r="B144" s="1">
        <v>43852</v>
      </c>
      <c r="C144" t="s">
        <v>193</v>
      </c>
      <c r="D144" t="s">
        <v>199</v>
      </c>
      <c r="E144" t="s">
        <v>204</v>
      </c>
      <c r="F144" t="s">
        <v>200</v>
      </c>
      <c r="G144">
        <v>4</v>
      </c>
      <c r="H144">
        <v>1</v>
      </c>
      <c r="I144">
        <v>1</v>
      </c>
      <c r="J144">
        <v>1</v>
      </c>
      <c r="K144">
        <v>1</v>
      </c>
      <c r="L144">
        <v>1</v>
      </c>
      <c r="M144">
        <v>1</v>
      </c>
      <c r="N144">
        <v>1</v>
      </c>
      <c r="O144">
        <v>2</v>
      </c>
      <c r="P144">
        <v>1</v>
      </c>
      <c r="Q144">
        <v>1</v>
      </c>
      <c r="R144">
        <v>3</v>
      </c>
      <c r="S144">
        <v>1</v>
      </c>
      <c r="T144">
        <v>2</v>
      </c>
      <c r="U144">
        <v>1</v>
      </c>
      <c r="V144">
        <v>4</v>
      </c>
      <c r="W144">
        <v>4</v>
      </c>
      <c r="X144">
        <v>1</v>
      </c>
      <c r="Y144">
        <v>2</v>
      </c>
      <c r="Z144">
        <v>1</v>
      </c>
      <c r="AA144">
        <v>0</v>
      </c>
      <c r="AB144">
        <v>3</v>
      </c>
      <c r="AC144">
        <v>0</v>
      </c>
      <c r="AD144">
        <v>62</v>
      </c>
      <c r="AE144">
        <v>4</v>
      </c>
      <c r="AF144">
        <v>1</v>
      </c>
      <c r="AG144">
        <v>1</v>
      </c>
      <c r="AH144">
        <v>1</v>
      </c>
      <c r="AI144">
        <v>1</v>
      </c>
      <c r="AJ144">
        <v>1</v>
      </c>
      <c r="AK144">
        <v>2</v>
      </c>
      <c r="AL144">
        <v>1</v>
      </c>
      <c r="AM144">
        <v>2</v>
      </c>
      <c r="AN144">
        <v>1</v>
      </c>
      <c r="AO144">
        <v>1</v>
      </c>
      <c r="AP144">
        <v>3</v>
      </c>
      <c r="AQ144">
        <v>2</v>
      </c>
      <c r="AR144">
        <v>2</v>
      </c>
      <c r="AS144">
        <v>2</v>
      </c>
      <c r="AT144">
        <v>3</v>
      </c>
      <c r="AU144">
        <v>3</v>
      </c>
      <c r="AV144">
        <v>1</v>
      </c>
      <c r="AW144">
        <v>2</v>
      </c>
      <c r="AX144">
        <v>1</v>
      </c>
      <c r="BC144">
        <v>3</v>
      </c>
      <c r="BD144">
        <v>1</v>
      </c>
      <c r="BE144">
        <v>1</v>
      </c>
      <c r="BF144">
        <v>1</v>
      </c>
      <c r="BG144">
        <v>1</v>
      </c>
      <c r="BH144">
        <v>1</v>
      </c>
      <c r="BI144">
        <v>1</v>
      </c>
      <c r="BJ144">
        <v>1</v>
      </c>
      <c r="BK144">
        <v>1</v>
      </c>
      <c r="BL144">
        <v>1</v>
      </c>
      <c r="BM144">
        <v>1</v>
      </c>
      <c r="BN144">
        <v>3</v>
      </c>
      <c r="BO144">
        <v>1</v>
      </c>
      <c r="BP144">
        <v>1</v>
      </c>
      <c r="BQ144">
        <v>1</v>
      </c>
      <c r="BR144">
        <v>3</v>
      </c>
      <c r="BS144">
        <v>2</v>
      </c>
      <c r="BT144">
        <v>1</v>
      </c>
      <c r="BU144">
        <v>3</v>
      </c>
      <c r="BV144">
        <v>1</v>
      </c>
      <c r="BW144">
        <v>15</v>
      </c>
      <c r="BX144">
        <v>32</v>
      </c>
      <c r="BY144">
        <v>3</v>
      </c>
      <c r="BZ144">
        <v>83</v>
      </c>
      <c r="CA144">
        <v>3</v>
      </c>
      <c r="CB144">
        <v>1</v>
      </c>
      <c r="CC144">
        <v>1</v>
      </c>
      <c r="CD144">
        <v>1</v>
      </c>
      <c r="CE144">
        <v>1</v>
      </c>
      <c r="CF144">
        <v>1</v>
      </c>
      <c r="CG144">
        <v>1</v>
      </c>
      <c r="CH144">
        <v>1</v>
      </c>
      <c r="CI144">
        <v>1</v>
      </c>
      <c r="CJ144">
        <v>1</v>
      </c>
      <c r="CK144">
        <v>2</v>
      </c>
      <c r="CL144">
        <v>3</v>
      </c>
      <c r="CM144">
        <v>1</v>
      </c>
      <c r="CN144">
        <v>1</v>
      </c>
      <c r="CO144">
        <v>1</v>
      </c>
      <c r="CP144">
        <v>3</v>
      </c>
      <c r="CQ144">
        <v>2</v>
      </c>
      <c r="CR144">
        <v>1</v>
      </c>
      <c r="CS144">
        <v>1</v>
      </c>
      <c r="CT144">
        <v>1</v>
      </c>
      <c r="CU144">
        <v>2</v>
      </c>
      <c r="CV144">
        <v>2</v>
      </c>
      <c r="CW144">
        <v>3</v>
      </c>
      <c r="CX144">
        <v>75</v>
      </c>
      <c r="CY144">
        <v>3</v>
      </c>
      <c r="CZ144">
        <v>1</v>
      </c>
      <c r="DA144">
        <v>1</v>
      </c>
      <c r="DB144">
        <v>1</v>
      </c>
      <c r="DC144">
        <v>1</v>
      </c>
      <c r="DD144">
        <v>1</v>
      </c>
      <c r="DE144">
        <v>1</v>
      </c>
      <c r="DF144">
        <v>1</v>
      </c>
      <c r="DG144">
        <v>1</v>
      </c>
      <c r="DH144">
        <v>1</v>
      </c>
      <c r="DI144">
        <v>2</v>
      </c>
      <c r="DJ144">
        <v>2</v>
      </c>
      <c r="DK144">
        <v>1</v>
      </c>
      <c r="DL144">
        <v>1</v>
      </c>
      <c r="DM144">
        <v>1</v>
      </c>
      <c r="DN144">
        <v>3</v>
      </c>
      <c r="DO144">
        <v>2</v>
      </c>
      <c r="DP144">
        <v>1</v>
      </c>
      <c r="DQ144">
        <v>1</v>
      </c>
      <c r="DR144">
        <v>1</v>
      </c>
      <c r="DS144">
        <v>2</v>
      </c>
      <c r="DT144">
        <v>2</v>
      </c>
      <c r="DU144">
        <v>3</v>
      </c>
      <c r="DV144">
        <v>80</v>
      </c>
      <c r="DW144">
        <v>3</v>
      </c>
      <c r="DX144">
        <v>1</v>
      </c>
      <c r="DY144">
        <v>1</v>
      </c>
      <c r="DZ144">
        <v>1</v>
      </c>
      <c r="EA144">
        <v>1</v>
      </c>
      <c r="EB144">
        <v>1</v>
      </c>
      <c r="EC144">
        <v>1</v>
      </c>
      <c r="ED144">
        <v>1</v>
      </c>
      <c r="EE144">
        <v>1</v>
      </c>
      <c r="EF144">
        <v>1</v>
      </c>
      <c r="EG144">
        <v>2</v>
      </c>
      <c r="EH144">
        <v>2</v>
      </c>
      <c r="EI144">
        <v>1</v>
      </c>
      <c r="EJ144">
        <v>1</v>
      </c>
      <c r="EK144">
        <v>1</v>
      </c>
      <c r="EL144">
        <v>3</v>
      </c>
      <c r="EM144">
        <v>2</v>
      </c>
      <c r="EN144">
        <v>1</v>
      </c>
      <c r="EO144">
        <v>1</v>
      </c>
      <c r="EP144">
        <v>1</v>
      </c>
      <c r="EQ144">
        <v>0</v>
      </c>
      <c r="ER144">
        <v>2</v>
      </c>
      <c r="ES144">
        <v>5</v>
      </c>
      <c r="ET144">
        <v>69</v>
      </c>
      <c r="EU144">
        <v>3</v>
      </c>
      <c r="EV144">
        <v>1</v>
      </c>
      <c r="EW144">
        <v>2</v>
      </c>
      <c r="EX144">
        <v>3</v>
      </c>
      <c r="EY144">
        <v>4</v>
      </c>
      <c r="EZ144">
        <v>5</v>
      </c>
      <c r="FA144">
        <v>4</v>
      </c>
      <c r="FB144">
        <v>3</v>
      </c>
      <c r="FC144">
        <v>4</v>
      </c>
      <c r="FD144">
        <v>3</v>
      </c>
      <c r="FE144">
        <v>4</v>
      </c>
      <c r="FF144">
        <v>3</v>
      </c>
      <c r="FG144">
        <v>3</v>
      </c>
      <c r="FH144">
        <v>2</v>
      </c>
      <c r="FI144">
        <v>1</v>
      </c>
      <c r="FJ144">
        <v>2</v>
      </c>
      <c r="FK144">
        <v>5</v>
      </c>
      <c r="FL144">
        <v>5</v>
      </c>
      <c r="FM144">
        <v>1</v>
      </c>
      <c r="FN144">
        <v>2</v>
      </c>
      <c r="FO144">
        <v>4</v>
      </c>
      <c r="FP144">
        <v>2</v>
      </c>
      <c r="FQ144">
        <v>4</v>
      </c>
      <c r="FR144">
        <v>3</v>
      </c>
      <c r="FS144">
        <v>4</v>
      </c>
      <c r="FT144">
        <v>4</v>
      </c>
      <c r="FU144">
        <v>3</v>
      </c>
      <c r="FV144">
        <v>5</v>
      </c>
      <c r="FW144">
        <v>4</v>
      </c>
      <c r="FX144">
        <v>1</v>
      </c>
      <c r="FY144">
        <v>5</v>
      </c>
      <c r="FZ144">
        <v>4</v>
      </c>
      <c r="GA144">
        <v>5</v>
      </c>
      <c r="GB144">
        <v>2</v>
      </c>
      <c r="GC144">
        <v>3</v>
      </c>
      <c r="GD144">
        <v>5</v>
      </c>
      <c r="GE144">
        <v>3</v>
      </c>
      <c r="GF144">
        <v>0</v>
      </c>
      <c r="GG144">
        <v>23</v>
      </c>
      <c r="GH144" t="s">
        <v>197</v>
      </c>
      <c r="GI144">
        <v>0</v>
      </c>
      <c r="GJ144" s="2">
        <v>0.33333333333333331</v>
      </c>
      <c r="GK144">
        <v>70</v>
      </c>
      <c r="GL144">
        <v>94</v>
      </c>
      <c r="GM144">
        <f>VLOOKUP(A144,Saliva_Sample_Encoding!A:AD, 17)</f>
        <v>233.9372138358799</v>
      </c>
      <c r="GN144">
        <f>VLOOKUP(A144,Saliva_Sample_Encoding!A:AD, 18)</f>
        <v>3.02</v>
      </c>
      <c r="GO144">
        <f>VLOOKUP(A144,Saliva_Sample_Encoding!A:AD, 19)</f>
        <v>163.56191091844718</v>
      </c>
      <c r="GP144">
        <f>VLOOKUP(A144,Saliva_Sample_Encoding!A:AD, 20)</f>
        <v>3.04</v>
      </c>
      <c r="GQ144">
        <f>VLOOKUP(A144,Saliva_Sample_Encoding!A:AD, 21)</f>
        <v>146.52940127772382</v>
      </c>
      <c r="GR144">
        <f>VLOOKUP(A144,Saliva_Sample_Encoding!A:AD, 22)</f>
        <v>4.25</v>
      </c>
      <c r="GS144">
        <f>VLOOKUP(A144,Saliva_Sample_Encoding!A:AD, 23)</f>
        <v>254.40380712635479</v>
      </c>
      <c r="GT144">
        <f>VLOOKUP(A144,Saliva_Sample_Encoding!A:AD, 24)</f>
        <v>12.24</v>
      </c>
      <c r="GU144">
        <f>VLOOKUP(A144,Saliva_Sample_Encoding!A:AD, 25)</f>
        <v>155.06945840740704</v>
      </c>
      <c r="GV144">
        <f>VLOOKUP(A144,Saliva_Sample_Encoding!A:AD, 26)</f>
        <v>11.36</v>
      </c>
      <c r="GW144">
        <f>VLOOKUP(A144,Saliva_Sample_Encoding!A:AD, 27)</f>
        <v>73.679276922299636</v>
      </c>
      <c r="GX144">
        <f>VLOOKUP(A144,Saliva_Sample_Encoding!A:AD, 28)</f>
        <v>3.66</v>
      </c>
      <c r="GY144">
        <f>VLOOKUP(A144,Saliva_Sample_Encoding!A:AD, 29)</f>
        <v>99.306851503969057</v>
      </c>
      <c r="GZ144">
        <f>VLOOKUP(A144,Saliva_Sample_Encoding!A:AD, 30)</f>
        <v>2.78</v>
      </c>
    </row>
    <row r="145" spans="1:208" x14ac:dyDescent="0.2">
      <c r="A145">
        <v>269</v>
      </c>
      <c r="B145" s="1">
        <v>43852</v>
      </c>
      <c r="C145" t="s">
        <v>193</v>
      </c>
      <c r="D145" t="s">
        <v>199</v>
      </c>
      <c r="E145" t="s">
        <v>204</v>
      </c>
      <c r="F145" t="s">
        <v>200</v>
      </c>
      <c r="G145">
        <v>2</v>
      </c>
      <c r="H145">
        <v>1</v>
      </c>
      <c r="I145">
        <v>1</v>
      </c>
      <c r="J145">
        <v>1</v>
      </c>
      <c r="K145">
        <v>1</v>
      </c>
      <c r="L145">
        <v>1</v>
      </c>
      <c r="M145">
        <v>1</v>
      </c>
      <c r="N145">
        <v>1</v>
      </c>
      <c r="O145">
        <v>2</v>
      </c>
      <c r="P145">
        <v>1</v>
      </c>
      <c r="Q145">
        <v>1</v>
      </c>
      <c r="R145">
        <v>5</v>
      </c>
      <c r="S145">
        <v>1</v>
      </c>
      <c r="T145">
        <v>3</v>
      </c>
      <c r="U145">
        <v>1</v>
      </c>
      <c r="V145">
        <v>5</v>
      </c>
      <c r="W145">
        <v>4</v>
      </c>
      <c r="X145">
        <v>1</v>
      </c>
      <c r="Y145">
        <v>2</v>
      </c>
      <c r="Z145">
        <v>1</v>
      </c>
      <c r="AA145">
        <v>0</v>
      </c>
      <c r="AB145">
        <v>1</v>
      </c>
      <c r="AC145">
        <v>1</v>
      </c>
      <c r="AD145">
        <v>100</v>
      </c>
      <c r="AE145">
        <v>1</v>
      </c>
      <c r="AF145">
        <v>3</v>
      </c>
      <c r="AG145">
        <v>1</v>
      </c>
      <c r="AH145">
        <v>1</v>
      </c>
      <c r="AI145">
        <v>1</v>
      </c>
      <c r="AJ145">
        <v>1</v>
      </c>
      <c r="AK145">
        <v>3</v>
      </c>
      <c r="AL145">
        <v>2</v>
      </c>
      <c r="AM145">
        <v>1</v>
      </c>
      <c r="AN145">
        <v>1</v>
      </c>
      <c r="AO145">
        <v>3</v>
      </c>
      <c r="AP145">
        <v>5</v>
      </c>
      <c r="AQ145">
        <v>2</v>
      </c>
      <c r="AR145">
        <v>2</v>
      </c>
      <c r="AS145">
        <v>4</v>
      </c>
      <c r="AT145">
        <v>2</v>
      </c>
      <c r="AU145">
        <v>5</v>
      </c>
      <c r="AV145">
        <v>3</v>
      </c>
      <c r="AW145">
        <v>3</v>
      </c>
      <c r="AX145">
        <v>3</v>
      </c>
      <c r="AY145">
        <v>98</v>
      </c>
      <c r="AZ145">
        <v>85</v>
      </c>
      <c r="BA145">
        <v>50</v>
      </c>
      <c r="BB145">
        <v>25</v>
      </c>
      <c r="BC145">
        <v>2</v>
      </c>
      <c r="BD145">
        <v>2</v>
      </c>
      <c r="BE145">
        <v>1</v>
      </c>
      <c r="BF145">
        <v>2</v>
      </c>
      <c r="BG145">
        <v>1</v>
      </c>
      <c r="BH145">
        <v>1</v>
      </c>
      <c r="BI145">
        <v>1</v>
      </c>
      <c r="BJ145">
        <v>2</v>
      </c>
      <c r="BK145">
        <v>1</v>
      </c>
      <c r="BL145">
        <v>1</v>
      </c>
      <c r="BM145">
        <v>3</v>
      </c>
      <c r="BN145">
        <v>5</v>
      </c>
      <c r="BO145">
        <v>1</v>
      </c>
      <c r="BP145">
        <v>2</v>
      </c>
      <c r="BQ145">
        <v>3</v>
      </c>
      <c r="BR145">
        <v>4</v>
      </c>
      <c r="BS145">
        <v>5</v>
      </c>
      <c r="BT145">
        <v>1</v>
      </c>
      <c r="BU145">
        <v>4</v>
      </c>
      <c r="BV145">
        <v>2</v>
      </c>
      <c r="BW145">
        <v>66</v>
      </c>
      <c r="BX145">
        <v>54</v>
      </c>
      <c r="BY145">
        <v>0</v>
      </c>
      <c r="BZ145">
        <v>66</v>
      </c>
      <c r="CA145">
        <v>3</v>
      </c>
      <c r="CB145">
        <v>1</v>
      </c>
      <c r="CC145">
        <v>2</v>
      </c>
      <c r="CD145">
        <v>1</v>
      </c>
      <c r="CE145">
        <v>4</v>
      </c>
      <c r="CF145">
        <v>1</v>
      </c>
      <c r="CG145">
        <v>1</v>
      </c>
      <c r="CH145">
        <v>1</v>
      </c>
      <c r="CI145">
        <v>3</v>
      </c>
      <c r="CJ145">
        <v>1</v>
      </c>
      <c r="CK145">
        <v>1</v>
      </c>
      <c r="CL145">
        <v>4</v>
      </c>
      <c r="CM145">
        <v>1</v>
      </c>
      <c r="CN145">
        <v>2</v>
      </c>
      <c r="CO145">
        <v>1</v>
      </c>
      <c r="CP145">
        <v>5</v>
      </c>
      <c r="CQ145">
        <v>4</v>
      </c>
      <c r="CR145">
        <v>1</v>
      </c>
      <c r="CS145">
        <v>3</v>
      </c>
      <c r="CT145">
        <v>1</v>
      </c>
      <c r="CU145">
        <v>0</v>
      </c>
      <c r="CV145">
        <v>0</v>
      </c>
      <c r="CW145">
        <v>0</v>
      </c>
      <c r="CX145">
        <v>96</v>
      </c>
      <c r="CY145">
        <v>2</v>
      </c>
      <c r="CZ145">
        <v>1</v>
      </c>
      <c r="DA145">
        <v>3</v>
      </c>
      <c r="DB145">
        <v>1</v>
      </c>
      <c r="DC145">
        <v>3</v>
      </c>
      <c r="DD145">
        <v>1</v>
      </c>
      <c r="DE145">
        <v>1</v>
      </c>
      <c r="DF145">
        <v>2</v>
      </c>
      <c r="DG145">
        <v>3</v>
      </c>
      <c r="DH145">
        <v>2</v>
      </c>
      <c r="DI145">
        <v>1</v>
      </c>
      <c r="DJ145">
        <v>3</v>
      </c>
      <c r="DK145">
        <v>1</v>
      </c>
      <c r="DL145">
        <v>3</v>
      </c>
      <c r="DM145">
        <v>1</v>
      </c>
      <c r="DN145">
        <v>3</v>
      </c>
      <c r="DO145">
        <v>3</v>
      </c>
      <c r="DP145">
        <v>2</v>
      </c>
      <c r="DQ145">
        <v>3</v>
      </c>
      <c r="DR145">
        <v>1</v>
      </c>
      <c r="DS145">
        <v>0</v>
      </c>
      <c r="DT145">
        <v>2</v>
      </c>
      <c r="DU145">
        <v>0</v>
      </c>
      <c r="DV145">
        <v>99</v>
      </c>
      <c r="DW145">
        <v>3</v>
      </c>
      <c r="DX145">
        <v>1</v>
      </c>
      <c r="DY145">
        <v>4</v>
      </c>
      <c r="DZ145">
        <v>1</v>
      </c>
      <c r="EA145">
        <v>1</v>
      </c>
      <c r="EB145">
        <v>1</v>
      </c>
      <c r="EC145">
        <v>1</v>
      </c>
      <c r="ED145">
        <v>1</v>
      </c>
      <c r="EE145">
        <v>3</v>
      </c>
      <c r="EF145">
        <v>1</v>
      </c>
      <c r="EG145">
        <v>1</v>
      </c>
      <c r="EH145">
        <v>3</v>
      </c>
      <c r="EI145">
        <v>1</v>
      </c>
      <c r="EJ145">
        <v>3</v>
      </c>
      <c r="EK145">
        <v>1</v>
      </c>
      <c r="EL145">
        <v>5</v>
      </c>
      <c r="EM145">
        <v>3</v>
      </c>
      <c r="EN145">
        <v>1</v>
      </c>
      <c r="EO145">
        <v>3</v>
      </c>
      <c r="EP145">
        <v>1</v>
      </c>
      <c r="EQ145">
        <v>0</v>
      </c>
      <c r="ER145">
        <v>0</v>
      </c>
      <c r="ES145">
        <v>0</v>
      </c>
      <c r="ET145">
        <v>100</v>
      </c>
      <c r="EU145">
        <v>3</v>
      </c>
      <c r="EV145">
        <v>1</v>
      </c>
      <c r="EW145">
        <v>2</v>
      </c>
      <c r="EX145">
        <v>3</v>
      </c>
      <c r="EY145">
        <v>4</v>
      </c>
      <c r="EZ145">
        <v>5</v>
      </c>
      <c r="FA145">
        <v>4</v>
      </c>
      <c r="FB145">
        <v>5</v>
      </c>
      <c r="FC145">
        <v>4</v>
      </c>
      <c r="FD145">
        <v>3</v>
      </c>
      <c r="FE145">
        <v>4</v>
      </c>
      <c r="FF145">
        <v>3</v>
      </c>
      <c r="FG145">
        <v>3</v>
      </c>
      <c r="FH145">
        <v>2</v>
      </c>
      <c r="FI145">
        <v>1</v>
      </c>
      <c r="FJ145">
        <v>2</v>
      </c>
      <c r="FK145">
        <v>5</v>
      </c>
      <c r="FL145">
        <v>5</v>
      </c>
      <c r="FM145">
        <v>1</v>
      </c>
      <c r="FN145">
        <v>2</v>
      </c>
      <c r="FO145">
        <v>2</v>
      </c>
      <c r="FP145">
        <v>2</v>
      </c>
      <c r="FQ145">
        <v>4</v>
      </c>
      <c r="FR145">
        <v>1</v>
      </c>
      <c r="FS145">
        <v>4</v>
      </c>
      <c r="FT145">
        <v>1</v>
      </c>
      <c r="FU145">
        <v>3</v>
      </c>
      <c r="FV145">
        <v>5</v>
      </c>
      <c r="FW145">
        <v>5</v>
      </c>
      <c r="FX145">
        <v>3</v>
      </c>
      <c r="FY145">
        <v>2</v>
      </c>
      <c r="FZ145">
        <v>2</v>
      </c>
      <c r="GA145">
        <v>2</v>
      </c>
      <c r="GB145">
        <v>4</v>
      </c>
      <c r="GC145">
        <v>4</v>
      </c>
      <c r="GD145">
        <v>5</v>
      </c>
      <c r="GE145">
        <v>5</v>
      </c>
      <c r="GF145">
        <v>0</v>
      </c>
      <c r="GG145">
        <v>26</v>
      </c>
      <c r="GH145" t="s">
        <v>197</v>
      </c>
      <c r="GI145">
        <v>0</v>
      </c>
      <c r="GJ145" s="2">
        <v>0.45833333333333331</v>
      </c>
      <c r="GK145">
        <v>71</v>
      </c>
      <c r="GL145">
        <v>78</v>
      </c>
      <c r="GM145">
        <f>VLOOKUP(A145,Saliva_Sample_Encoding!A:AD, 17)</f>
        <v>25.169939321282484</v>
      </c>
      <c r="GN145">
        <f>VLOOKUP(A145,Saliva_Sample_Encoding!A:AD, 18)</f>
        <v>3</v>
      </c>
      <c r="GO145">
        <f>VLOOKUP(A145,Saliva_Sample_Encoding!A:AD, 19)</f>
        <v>33.407374008247665</v>
      </c>
      <c r="GP145">
        <f>VLOOKUP(A145,Saliva_Sample_Encoding!A:AD, 20)</f>
        <v>3.61</v>
      </c>
      <c r="GQ145">
        <f>VLOOKUP(A145,Saliva_Sample_Encoding!A:AD, 21)</f>
        <v>64.984206974947512</v>
      </c>
      <c r="GR145">
        <f>VLOOKUP(A145,Saliva_Sample_Encoding!A:AD, 22)</f>
        <v>2.62</v>
      </c>
      <c r="GS145">
        <f>VLOOKUP(A145,Saliva_Sample_Encoding!A:AD, 23)</f>
        <v>71.391100620364853</v>
      </c>
      <c r="GT145">
        <f>VLOOKUP(A145,Saliva_Sample_Encoding!A:AD, 24)</f>
        <v>7.1</v>
      </c>
      <c r="GU145">
        <f>VLOOKUP(A145,Saliva_Sample_Encoding!A:AD, 25)</f>
        <v>42.102443955599789</v>
      </c>
      <c r="GV145">
        <f>VLOOKUP(A145,Saliva_Sample_Encoding!A:AD, 26)</f>
        <v>6.3</v>
      </c>
      <c r="GW145">
        <f>VLOOKUP(A145,Saliva_Sample_Encoding!A:AD, 27)</f>
        <v>36.153185570569384</v>
      </c>
      <c r="GX145">
        <f>VLOOKUP(A145,Saliva_Sample_Encoding!A:AD, 28)</f>
        <v>1.87</v>
      </c>
      <c r="GY145">
        <f>VLOOKUP(A145,Saliva_Sample_Encoding!A:AD, 29)</f>
        <v>34.322644529021581</v>
      </c>
      <c r="GZ145">
        <f>VLOOKUP(A145,Saliva_Sample_Encoding!A:AD, 30)</f>
        <v>1.46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6FA5E-6FBA-364F-8703-76F0FEE121FA}">
  <dimension ref="A1:FI209"/>
  <sheetViews>
    <sheetView topLeftCell="B1" zoomScale="153" zoomScaleNormal="153" workbookViewId="0">
      <selection activeCell="D9" sqref="D9"/>
    </sheetView>
  </sheetViews>
  <sheetFormatPr baseColWidth="10" defaultRowHeight="16" x14ac:dyDescent="0.2"/>
  <cols>
    <col min="1" max="1" width="20" bestFit="1" customWidth="1"/>
    <col min="2" max="2" width="72.6640625" style="11" bestFit="1" customWidth="1"/>
    <col min="4" max="4" width="20.1640625" bestFit="1" customWidth="1"/>
    <col min="5" max="5" width="34" style="11" bestFit="1" customWidth="1"/>
  </cols>
  <sheetData>
    <row r="1" spans="1:165" x14ac:dyDescent="0.2">
      <c r="A1" t="s">
        <v>275</v>
      </c>
      <c r="B1" s="11" t="s">
        <v>276</v>
      </c>
    </row>
    <row r="2" spans="1:165" x14ac:dyDescent="0.2">
      <c r="A2" t="s">
        <v>0</v>
      </c>
      <c r="B2" s="11" t="s">
        <v>277</v>
      </c>
      <c r="FC2" t="s">
        <v>335</v>
      </c>
      <c r="FD2" t="s">
        <v>336</v>
      </c>
      <c r="FE2" t="s">
        <v>337</v>
      </c>
      <c r="FF2" t="s">
        <v>338</v>
      </c>
      <c r="FG2" t="s">
        <v>339</v>
      </c>
      <c r="FH2" t="s">
        <v>340</v>
      </c>
      <c r="FI2" t="s">
        <v>341</v>
      </c>
    </row>
    <row r="3" spans="1:165" x14ac:dyDescent="0.2">
      <c r="A3" t="s">
        <v>1</v>
      </c>
      <c r="B3" s="11" t="s">
        <v>278</v>
      </c>
    </row>
    <row r="4" spans="1:165" x14ac:dyDescent="0.2">
      <c r="A4" t="s">
        <v>2</v>
      </c>
      <c r="B4" s="11" t="s">
        <v>279</v>
      </c>
    </row>
    <row r="5" spans="1:165" x14ac:dyDescent="0.2">
      <c r="A5" t="s">
        <v>3</v>
      </c>
      <c r="B5" s="11" t="s">
        <v>280</v>
      </c>
      <c r="E5" s="13"/>
    </row>
    <row r="6" spans="1:165" x14ac:dyDescent="0.2">
      <c r="A6" t="s">
        <v>4</v>
      </c>
      <c r="B6" s="11" t="s">
        <v>281</v>
      </c>
      <c r="E6" s="13"/>
    </row>
    <row r="7" spans="1:165" x14ac:dyDescent="0.2">
      <c r="A7" t="s">
        <v>5</v>
      </c>
      <c r="B7" s="11" t="s">
        <v>282</v>
      </c>
      <c r="E7" s="13"/>
    </row>
    <row r="8" spans="1:165" x14ac:dyDescent="0.2">
      <c r="A8" t="s">
        <v>6</v>
      </c>
      <c r="B8" s="14" t="s">
        <v>283</v>
      </c>
      <c r="E8" s="13"/>
    </row>
    <row r="9" spans="1:165" x14ac:dyDescent="0.2">
      <c r="A9" t="s">
        <v>7</v>
      </c>
      <c r="B9" s="14"/>
      <c r="E9" s="13"/>
    </row>
    <row r="10" spans="1:165" x14ac:dyDescent="0.2">
      <c r="A10" t="s">
        <v>8</v>
      </c>
      <c r="B10" s="14"/>
      <c r="E10" s="13"/>
    </row>
    <row r="11" spans="1:165" x14ac:dyDescent="0.2">
      <c r="A11" t="s">
        <v>9</v>
      </c>
      <c r="B11" s="14"/>
      <c r="E11" s="13"/>
    </row>
    <row r="12" spans="1:165" x14ac:dyDescent="0.2">
      <c r="A12" t="s">
        <v>10</v>
      </c>
      <c r="B12" s="14"/>
      <c r="E12" s="13"/>
    </row>
    <row r="13" spans="1:165" x14ac:dyDescent="0.2">
      <c r="A13" t="s">
        <v>11</v>
      </c>
      <c r="B13" s="14"/>
      <c r="E13" s="13"/>
    </row>
    <row r="14" spans="1:165" x14ac:dyDescent="0.2">
      <c r="A14" t="s">
        <v>12</v>
      </c>
      <c r="B14" s="14"/>
      <c r="E14" s="13"/>
    </row>
    <row r="15" spans="1:165" x14ac:dyDescent="0.2">
      <c r="A15" t="s">
        <v>13</v>
      </c>
      <c r="B15" s="14"/>
      <c r="E15" s="13"/>
    </row>
    <row r="16" spans="1:165" x14ac:dyDescent="0.2">
      <c r="A16" t="s">
        <v>14</v>
      </c>
      <c r="B16" s="14"/>
      <c r="E16" s="13"/>
    </row>
    <row r="17" spans="1:5" x14ac:dyDescent="0.2">
      <c r="A17" t="s">
        <v>15</v>
      </c>
      <c r="B17" s="14"/>
      <c r="E17" s="13"/>
    </row>
    <row r="18" spans="1:5" x14ac:dyDescent="0.2">
      <c r="A18" t="s">
        <v>16</v>
      </c>
      <c r="B18" s="14"/>
      <c r="E18" s="13"/>
    </row>
    <row r="19" spans="1:5" x14ac:dyDescent="0.2">
      <c r="A19" t="s">
        <v>17</v>
      </c>
      <c r="B19" s="14"/>
      <c r="E19" s="13"/>
    </row>
    <row r="20" spans="1:5" x14ac:dyDescent="0.2">
      <c r="A20" t="s">
        <v>18</v>
      </c>
      <c r="B20" s="14"/>
      <c r="E20" s="13"/>
    </row>
    <row r="21" spans="1:5" x14ac:dyDescent="0.2">
      <c r="A21" t="s">
        <v>19</v>
      </c>
      <c r="B21" s="14"/>
      <c r="E21" s="13"/>
    </row>
    <row r="22" spans="1:5" x14ac:dyDescent="0.2">
      <c r="A22" t="s">
        <v>20</v>
      </c>
      <c r="B22" s="14"/>
      <c r="E22" s="13"/>
    </row>
    <row r="23" spans="1:5" x14ac:dyDescent="0.2">
      <c r="A23" t="s">
        <v>21</v>
      </c>
      <c r="B23" s="14"/>
      <c r="E23" s="13"/>
    </row>
    <row r="24" spans="1:5" x14ac:dyDescent="0.2">
      <c r="A24" t="s">
        <v>22</v>
      </c>
      <c r="B24" s="14"/>
      <c r="E24" s="13"/>
    </row>
    <row r="25" spans="1:5" x14ac:dyDescent="0.2">
      <c r="A25" t="s">
        <v>23</v>
      </c>
      <c r="B25" s="14"/>
      <c r="E25" s="13"/>
    </row>
    <row r="26" spans="1:5" x14ac:dyDescent="0.2">
      <c r="A26" t="s">
        <v>24</v>
      </c>
      <c r="B26" s="14"/>
      <c r="E26" s="13"/>
    </row>
    <row r="27" spans="1:5" x14ac:dyDescent="0.2">
      <c r="A27" t="s">
        <v>25</v>
      </c>
      <c r="B27" s="14"/>
      <c r="E27" s="13"/>
    </row>
    <row r="28" spans="1:5" x14ac:dyDescent="0.2">
      <c r="A28" t="s">
        <v>26</v>
      </c>
      <c r="B28" s="11" t="s">
        <v>284</v>
      </c>
      <c r="E28" s="13"/>
    </row>
    <row r="29" spans="1:5" x14ac:dyDescent="0.2">
      <c r="A29" t="s">
        <v>27</v>
      </c>
      <c r="B29" s="11" t="s">
        <v>285</v>
      </c>
      <c r="E29" s="13"/>
    </row>
    <row r="30" spans="1:5" x14ac:dyDescent="0.2">
      <c r="A30" t="s">
        <v>28</v>
      </c>
      <c r="B30" s="11" t="s">
        <v>286</v>
      </c>
      <c r="E30" s="13"/>
    </row>
    <row r="31" spans="1:5" x14ac:dyDescent="0.2">
      <c r="A31" t="s">
        <v>29</v>
      </c>
      <c r="B31" s="11" t="s">
        <v>287</v>
      </c>
      <c r="E31" s="13"/>
    </row>
    <row r="32" spans="1:5" x14ac:dyDescent="0.2">
      <c r="A32" t="s">
        <v>30</v>
      </c>
      <c r="B32" s="14" t="s">
        <v>308</v>
      </c>
      <c r="E32" s="13"/>
    </row>
    <row r="33" spans="1:5" x14ac:dyDescent="0.2">
      <c r="A33" t="s">
        <v>31</v>
      </c>
      <c r="B33" s="14"/>
      <c r="E33" s="13"/>
    </row>
    <row r="34" spans="1:5" x14ac:dyDescent="0.2">
      <c r="A34" t="s">
        <v>32</v>
      </c>
      <c r="B34" s="14"/>
      <c r="E34" s="13"/>
    </row>
    <row r="35" spans="1:5" x14ac:dyDescent="0.2">
      <c r="A35" t="s">
        <v>33</v>
      </c>
      <c r="B35" s="14"/>
      <c r="E35" s="13"/>
    </row>
    <row r="36" spans="1:5" x14ac:dyDescent="0.2">
      <c r="A36" t="s">
        <v>34</v>
      </c>
      <c r="B36" s="14"/>
      <c r="E36" s="13"/>
    </row>
    <row r="37" spans="1:5" x14ac:dyDescent="0.2">
      <c r="A37" t="s">
        <v>35</v>
      </c>
      <c r="B37" s="14"/>
      <c r="E37" s="13"/>
    </row>
    <row r="38" spans="1:5" x14ac:dyDescent="0.2">
      <c r="A38" t="s">
        <v>36</v>
      </c>
      <c r="B38" s="14"/>
      <c r="E38" s="13"/>
    </row>
    <row r="39" spans="1:5" x14ac:dyDescent="0.2">
      <c r="A39" t="s">
        <v>37</v>
      </c>
      <c r="B39" s="14"/>
      <c r="E39" s="13"/>
    </row>
    <row r="40" spans="1:5" x14ac:dyDescent="0.2">
      <c r="A40" t="s">
        <v>38</v>
      </c>
      <c r="B40" s="14"/>
      <c r="E40" s="13"/>
    </row>
    <row r="41" spans="1:5" x14ac:dyDescent="0.2">
      <c r="A41" t="s">
        <v>39</v>
      </c>
      <c r="B41" s="14"/>
      <c r="E41" s="13"/>
    </row>
    <row r="42" spans="1:5" x14ac:dyDescent="0.2">
      <c r="A42" t="s">
        <v>40</v>
      </c>
      <c r="B42" s="14"/>
      <c r="E42" s="13"/>
    </row>
    <row r="43" spans="1:5" x14ac:dyDescent="0.2">
      <c r="A43" t="s">
        <v>41</v>
      </c>
      <c r="B43" s="14"/>
      <c r="E43" s="13"/>
    </row>
    <row r="44" spans="1:5" x14ac:dyDescent="0.2">
      <c r="A44" t="s">
        <v>42</v>
      </c>
      <c r="B44" s="14"/>
      <c r="E44" s="13"/>
    </row>
    <row r="45" spans="1:5" x14ac:dyDescent="0.2">
      <c r="A45" t="s">
        <v>43</v>
      </c>
      <c r="B45" s="14"/>
      <c r="E45" s="13"/>
    </row>
    <row r="46" spans="1:5" x14ac:dyDescent="0.2">
      <c r="A46" t="s">
        <v>44</v>
      </c>
      <c r="B46" s="14"/>
      <c r="E46" s="13"/>
    </row>
    <row r="47" spans="1:5" x14ac:dyDescent="0.2">
      <c r="A47" t="s">
        <v>45</v>
      </c>
      <c r="B47" s="14"/>
      <c r="E47" s="13"/>
    </row>
    <row r="48" spans="1:5" x14ac:dyDescent="0.2">
      <c r="A48" t="s">
        <v>46</v>
      </c>
      <c r="B48" s="14"/>
      <c r="E48" s="13"/>
    </row>
    <row r="49" spans="1:5" x14ac:dyDescent="0.2">
      <c r="A49" t="s">
        <v>47</v>
      </c>
      <c r="B49" s="14"/>
      <c r="E49" s="13"/>
    </row>
    <row r="50" spans="1:5" x14ac:dyDescent="0.2">
      <c r="A50" t="s">
        <v>48</v>
      </c>
      <c r="B50" s="14"/>
      <c r="E50" s="13"/>
    </row>
    <row r="51" spans="1:5" x14ac:dyDescent="0.2">
      <c r="A51" t="s">
        <v>49</v>
      </c>
      <c r="B51" s="14"/>
      <c r="E51" s="13"/>
    </row>
    <row r="52" spans="1:5" x14ac:dyDescent="0.2">
      <c r="A52" t="s">
        <v>50</v>
      </c>
      <c r="B52" s="11" t="s">
        <v>288</v>
      </c>
      <c r="E52" s="13"/>
    </row>
    <row r="53" spans="1:5" x14ac:dyDescent="0.2">
      <c r="A53" t="s">
        <v>51</v>
      </c>
      <c r="B53" s="11" t="s">
        <v>289</v>
      </c>
      <c r="E53" s="13"/>
    </row>
    <row r="54" spans="1:5" x14ac:dyDescent="0.2">
      <c r="A54" t="s">
        <v>52</v>
      </c>
      <c r="B54" s="11" t="s">
        <v>290</v>
      </c>
      <c r="E54" s="13"/>
    </row>
    <row r="55" spans="1:5" x14ac:dyDescent="0.2">
      <c r="A55" t="s">
        <v>53</v>
      </c>
      <c r="B55" s="11" t="s">
        <v>291</v>
      </c>
      <c r="E55" s="13"/>
    </row>
    <row r="56" spans="1:5" x14ac:dyDescent="0.2">
      <c r="A56" t="s">
        <v>54</v>
      </c>
      <c r="B56" s="15" t="s">
        <v>309</v>
      </c>
      <c r="E56" s="13"/>
    </row>
    <row r="57" spans="1:5" x14ac:dyDescent="0.2">
      <c r="A57" t="s">
        <v>55</v>
      </c>
      <c r="B57" s="15"/>
      <c r="E57" s="13"/>
    </row>
    <row r="58" spans="1:5" x14ac:dyDescent="0.2">
      <c r="A58" t="s">
        <v>56</v>
      </c>
      <c r="B58" s="15"/>
      <c r="E58" s="13"/>
    </row>
    <row r="59" spans="1:5" x14ac:dyDescent="0.2">
      <c r="A59" t="s">
        <v>57</v>
      </c>
      <c r="B59" s="15"/>
      <c r="E59" s="13"/>
    </row>
    <row r="60" spans="1:5" x14ac:dyDescent="0.2">
      <c r="A60" t="s">
        <v>58</v>
      </c>
      <c r="B60" s="15"/>
      <c r="E60" s="13"/>
    </row>
    <row r="61" spans="1:5" x14ac:dyDescent="0.2">
      <c r="A61" t="s">
        <v>59</v>
      </c>
      <c r="B61" s="15"/>
      <c r="E61" s="13"/>
    </row>
    <row r="62" spans="1:5" x14ac:dyDescent="0.2">
      <c r="A62" t="s">
        <v>60</v>
      </c>
      <c r="B62" s="15"/>
      <c r="E62" s="13"/>
    </row>
    <row r="63" spans="1:5" x14ac:dyDescent="0.2">
      <c r="A63" t="s">
        <v>61</v>
      </c>
      <c r="B63" s="15"/>
      <c r="E63" s="13"/>
    </row>
    <row r="64" spans="1:5" x14ac:dyDescent="0.2">
      <c r="A64" t="s">
        <v>62</v>
      </c>
      <c r="B64" s="15"/>
      <c r="E64" s="13"/>
    </row>
    <row r="65" spans="1:5" x14ac:dyDescent="0.2">
      <c r="A65" t="s">
        <v>63</v>
      </c>
      <c r="B65" s="15"/>
      <c r="E65" s="13"/>
    </row>
    <row r="66" spans="1:5" x14ac:dyDescent="0.2">
      <c r="A66" t="s">
        <v>64</v>
      </c>
      <c r="B66" s="15"/>
      <c r="E66" s="13"/>
    </row>
    <row r="67" spans="1:5" x14ac:dyDescent="0.2">
      <c r="A67" t="s">
        <v>65</v>
      </c>
      <c r="B67" s="15"/>
      <c r="E67" s="13"/>
    </row>
    <row r="68" spans="1:5" x14ac:dyDescent="0.2">
      <c r="A68" t="s">
        <v>66</v>
      </c>
      <c r="B68" s="15"/>
      <c r="E68" s="13"/>
    </row>
    <row r="69" spans="1:5" x14ac:dyDescent="0.2">
      <c r="A69" t="s">
        <v>67</v>
      </c>
      <c r="B69" s="15"/>
      <c r="E69" s="13"/>
    </row>
    <row r="70" spans="1:5" x14ac:dyDescent="0.2">
      <c r="A70" t="s">
        <v>68</v>
      </c>
      <c r="B70" s="15"/>
      <c r="E70" s="13"/>
    </row>
    <row r="71" spans="1:5" x14ac:dyDescent="0.2">
      <c r="A71" t="s">
        <v>69</v>
      </c>
      <c r="B71" s="15"/>
      <c r="E71" s="13"/>
    </row>
    <row r="72" spans="1:5" x14ac:dyDescent="0.2">
      <c r="A72" t="s">
        <v>70</v>
      </c>
      <c r="B72" s="15"/>
      <c r="E72" s="13"/>
    </row>
    <row r="73" spans="1:5" x14ac:dyDescent="0.2">
      <c r="A73" t="s">
        <v>71</v>
      </c>
      <c r="B73" s="15"/>
      <c r="E73" s="13"/>
    </row>
    <row r="74" spans="1:5" x14ac:dyDescent="0.2">
      <c r="A74" t="s">
        <v>72</v>
      </c>
      <c r="B74" s="15"/>
      <c r="E74" s="13"/>
    </row>
    <row r="75" spans="1:5" x14ac:dyDescent="0.2">
      <c r="A75" t="s">
        <v>73</v>
      </c>
      <c r="B75" s="15"/>
      <c r="E75" s="13"/>
    </row>
    <row r="76" spans="1:5" x14ac:dyDescent="0.2">
      <c r="A76" t="s">
        <v>74</v>
      </c>
      <c r="B76" s="12" t="s">
        <v>292</v>
      </c>
      <c r="E76" s="13"/>
    </row>
    <row r="77" spans="1:5" x14ac:dyDescent="0.2">
      <c r="A77" t="s">
        <v>75</v>
      </c>
      <c r="B77" s="12" t="s">
        <v>293</v>
      </c>
      <c r="E77" s="13"/>
    </row>
    <row r="78" spans="1:5" x14ac:dyDescent="0.2">
      <c r="A78" t="s">
        <v>76</v>
      </c>
      <c r="B78" s="12" t="s">
        <v>294</v>
      </c>
      <c r="E78" s="13"/>
    </row>
    <row r="79" spans="1:5" x14ac:dyDescent="0.2">
      <c r="A79" t="s">
        <v>77</v>
      </c>
      <c r="B79" s="12" t="s">
        <v>295</v>
      </c>
      <c r="E79" s="13"/>
    </row>
    <row r="80" spans="1:5" x14ac:dyDescent="0.2">
      <c r="A80" t="s">
        <v>78</v>
      </c>
      <c r="B80" s="16" t="s">
        <v>310</v>
      </c>
      <c r="E80" s="13"/>
    </row>
    <row r="81" spans="1:5" x14ac:dyDescent="0.2">
      <c r="A81" t="s">
        <v>79</v>
      </c>
      <c r="B81" s="16"/>
      <c r="E81" s="13"/>
    </row>
    <row r="82" spans="1:5" x14ac:dyDescent="0.2">
      <c r="A82" t="s">
        <v>80</v>
      </c>
      <c r="B82" s="16"/>
      <c r="E82" s="13"/>
    </row>
    <row r="83" spans="1:5" x14ac:dyDescent="0.2">
      <c r="A83" t="s">
        <v>81</v>
      </c>
      <c r="B83" s="16"/>
      <c r="E83" s="13"/>
    </row>
    <row r="84" spans="1:5" x14ac:dyDescent="0.2">
      <c r="A84" t="s">
        <v>82</v>
      </c>
      <c r="B84" s="16"/>
      <c r="E84" s="13"/>
    </row>
    <row r="85" spans="1:5" x14ac:dyDescent="0.2">
      <c r="A85" t="s">
        <v>83</v>
      </c>
      <c r="B85" s="16"/>
      <c r="E85" s="13"/>
    </row>
    <row r="86" spans="1:5" x14ac:dyDescent="0.2">
      <c r="A86" t="s">
        <v>84</v>
      </c>
      <c r="B86" s="16"/>
      <c r="E86" s="13"/>
    </row>
    <row r="87" spans="1:5" x14ac:dyDescent="0.2">
      <c r="A87" t="s">
        <v>85</v>
      </c>
      <c r="B87" s="16"/>
      <c r="E87" s="13"/>
    </row>
    <row r="88" spans="1:5" x14ac:dyDescent="0.2">
      <c r="A88" t="s">
        <v>86</v>
      </c>
      <c r="B88" s="16"/>
      <c r="E88" s="13"/>
    </row>
    <row r="89" spans="1:5" x14ac:dyDescent="0.2">
      <c r="A89" t="s">
        <v>87</v>
      </c>
      <c r="B89" s="16"/>
      <c r="E89" s="13"/>
    </row>
    <row r="90" spans="1:5" x14ac:dyDescent="0.2">
      <c r="A90" t="s">
        <v>88</v>
      </c>
      <c r="B90" s="16"/>
      <c r="E90" s="13"/>
    </row>
    <row r="91" spans="1:5" x14ac:dyDescent="0.2">
      <c r="A91" t="s">
        <v>89</v>
      </c>
      <c r="B91" s="16"/>
      <c r="E91" s="13"/>
    </row>
    <row r="92" spans="1:5" x14ac:dyDescent="0.2">
      <c r="A92" t="s">
        <v>90</v>
      </c>
      <c r="B92" s="16"/>
      <c r="E92" s="13"/>
    </row>
    <row r="93" spans="1:5" x14ac:dyDescent="0.2">
      <c r="A93" t="s">
        <v>91</v>
      </c>
      <c r="B93" s="16"/>
      <c r="E93" s="13"/>
    </row>
    <row r="94" spans="1:5" x14ac:dyDescent="0.2">
      <c r="A94" t="s">
        <v>92</v>
      </c>
      <c r="B94" s="16"/>
      <c r="E94" s="13"/>
    </row>
    <row r="95" spans="1:5" x14ac:dyDescent="0.2">
      <c r="A95" t="s">
        <v>93</v>
      </c>
      <c r="B95" s="16"/>
      <c r="E95" s="13"/>
    </row>
    <row r="96" spans="1:5" x14ac:dyDescent="0.2">
      <c r="A96" t="s">
        <v>94</v>
      </c>
      <c r="B96" s="16"/>
      <c r="E96" s="13"/>
    </row>
    <row r="97" spans="1:5" x14ac:dyDescent="0.2">
      <c r="A97" t="s">
        <v>95</v>
      </c>
      <c r="B97" s="16"/>
      <c r="E97" s="13"/>
    </row>
    <row r="98" spans="1:5" x14ac:dyDescent="0.2">
      <c r="A98" t="s">
        <v>96</v>
      </c>
      <c r="B98" s="16"/>
      <c r="E98" s="13"/>
    </row>
    <row r="99" spans="1:5" x14ac:dyDescent="0.2">
      <c r="A99" t="s">
        <v>97</v>
      </c>
      <c r="B99" s="16"/>
      <c r="E99" s="13"/>
    </row>
    <row r="100" spans="1:5" x14ac:dyDescent="0.2">
      <c r="A100" t="s">
        <v>98</v>
      </c>
      <c r="B100" s="12" t="s">
        <v>296</v>
      </c>
      <c r="E100" s="13"/>
    </row>
    <row r="101" spans="1:5" x14ac:dyDescent="0.2">
      <c r="A101" t="s">
        <v>99</v>
      </c>
      <c r="B101" s="12" t="s">
        <v>297</v>
      </c>
      <c r="E101" s="13"/>
    </row>
    <row r="102" spans="1:5" x14ac:dyDescent="0.2">
      <c r="A102" t="s">
        <v>100</v>
      </c>
      <c r="B102" s="12" t="s">
        <v>298</v>
      </c>
      <c r="E102" s="13"/>
    </row>
    <row r="103" spans="1:5" x14ac:dyDescent="0.2">
      <c r="A103" t="s">
        <v>101</v>
      </c>
      <c r="B103" s="12" t="s">
        <v>299</v>
      </c>
      <c r="E103" s="13"/>
    </row>
    <row r="104" spans="1:5" x14ac:dyDescent="0.2">
      <c r="A104" t="s">
        <v>102</v>
      </c>
      <c r="B104" s="15" t="s">
        <v>311</v>
      </c>
      <c r="E104" s="13"/>
    </row>
    <row r="105" spans="1:5" x14ac:dyDescent="0.2">
      <c r="A105" t="s">
        <v>103</v>
      </c>
      <c r="B105" s="15"/>
      <c r="E105" s="13"/>
    </row>
    <row r="106" spans="1:5" x14ac:dyDescent="0.2">
      <c r="A106" t="s">
        <v>104</v>
      </c>
      <c r="B106" s="15"/>
      <c r="E106" s="13"/>
    </row>
    <row r="107" spans="1:5" x14ac:dyDescent="0.2">
      <c r="A107" t="s">
        <v>105</v>
      </c>
      <c r="B107" s="15"/>
      <c r="E107" s="13"/>
    </row>
    <row r="108" spans="1:5" x14ac:dyDescent="0.2">
      <c r="A108" t="s">
        <v>106</v>
      </c>
      <c r="B108" s="15"/>
      <c r="E108" s="13"/>
    </row>
    <row r="109" spans="1:5" x14ac:dyDescent="0.2">
      <c r="A109" t="s">
        <v>107</v>
      </c>
      <c r="B109" s="15"/>
      <c r="E109" s="13"/>
    </row>
    <row r="110" spans="1:5" x14ac:dyDescent="0.2">
      <c r="A110" t="s">
        <v>108</v>
      </c>
      <c r="B110" s="15"/>
      <c r="E110" s="13"/>
    </row>
    <row r="111" spans="1:5" x14ac:dyDescent="0.2">
      <c r="A111" t="s">
        <v>109</v>
      </c>
      <c r="B111" s="15"/>
      <c r="E111" s="13"/>
    </row>
    <row r="112" spans="1:5" x14ac:dyDescent="0.2">
      <c r="A112" t="s">
        <v>110</v>
      </c>
      <c r="B112" s="15"/>
      <c r="E112" s="13"/>
    </row>
    <row r="113" spans="1:5" x14ac:dyDescent="0.2">
      <c r="A113" t="s">
        <v>111</v>
      </c>
      <c r="B113" s="15"/>
      <c r="E113" s="13"/>
    </row>
    <row r="114" spans="1:5" x14ac:dyDescent="0.2">
      <c r="A114" t="s">
        <v>112</v>
      </c>
      <c r="B114" s="15"/>
      <c r="E114" s="13"/>
    </row>
    <row r="115" spans="1:5" x14ac:dyDescent="0.2">
      <c r="A115" t="s">
        <v>113</v>
      </c>
      <c r="B115" s="15"/>
      <c r="E115" s="13"/>
    </row>
    <row r="116" spans="1:5" x14ac:dyDescent="0.2">
      <c r="A116" t="s">
        <v>114</v>
      </c>
      <c r="B116" s="15"/>
      <c r="E116" s="13"/>
    </row>
    <row r="117" spans="1:5" x14ac:dyDescent="0.2">
      <c r="A117" t="s">
        <v>115</v>
      </c>
      <c r="B117" s="15"/>
      <c r="E117" s="13"/>
    </row>
    <row r="118" spans="1:5" x14ac:dyDescent="0.2">
      <c r="A118" t="s">
        <v>116</v>
      </c>
      <c r="B118" s="15"/>
      <c r="E118" s="13"/>
    </row>
    <row r="119" spans="1:5" x14ac:dyDescent="0.2">
      <c r="A119" t="s">
        <v>117</v>
      </c>
      <c r="B119" s="15"/>
      <c r="E119" s="13"/>
    </row>
    <row r="120" spans="1:5" x14ac:dyDescent="0.2">
      <c r="A120" t="s">
        <v>118</v>
      </c>
      <c r="B120" s="15"/>
      <c r="E120" s="13"/>
    </row>
    <row r="121" spans="1:5" x14ac:dyDescent="0.2">
      <c r="A121" t="s">
        <v>119</v>
      </c>
      <c r="B121" s="15"/>
      <c r="E121" s="13"/>
    </row>
    <row r="122" spans="1:5" x14ac:dyDescent="0.2">
      <c r="A122" t="s">
        <v>120</v>
      </c>
      <c r="B122" s="15"/>
      <c r="E122" s="13"/>
    </row>
    <row r="123" spans="1:5" x14ac:dyDescent="0.2">
      <c r="A123" t="s">
        <v>121</v>
      </c>
      <c r="B123" s="15"/>
      <c r="E123" s="13"/>
    </row>
    <row r="124" spans="1:5" x14ac:dyDescent="0.2">
      <c r="A124" t="s">
        <v>122</v>
      </c>
      <c r="B124" s="12" t="s">
        <v>300</v>
      </c>
      <c r="E124" s="13"/>
    </row>
    <row r="125" spans="1:5" x14ac:dyDescent="0.2">
      <c r="A125" t="s">
        <v>123</v>
      </c>
      <c r="B125" s="12" t="s">
        <v>301</v>
      </c>
      <c r="E125" s="13"/>
    </row>
    <row r="126" spans="1:5" x14ac:dyDescent="0.2">
      <c r="A126" t="s">
        <v>124</v>
      </c>
      <c r="B126" s="12" t="s">
        <v>302</v>
      </c>
      <c r="E126" s="13"/>
    </row>
    <row r="127" spans="1:5" x14ac:dyDescent="0.2">
      <c r="A127" t="s">
        <v>125</v>
      </c>
      <c r="B127" s="12" t="s">
        <v>303</v>
      </c>
      <c r="E127" s="13"/>
    </row>
    <row r="128" spans="1:5" x14ac:dyDescent="0.2">
      <c r="A128" t="s">
        <v>126</v>
      </c>
      <c r="B128" s="15" t="s">
        <v>312</v>
      </c>
      <c r="E128" s="13"/>
    </row>
    <row r="129" spans="1:5" x14ac:dyDescent="0.2">
      <c r="A129" t="s">
        <v>127</v>
      </c>
      <c r="B129" s="15"/>
      <c r="E129" s="13"/>
    </row>
    <row r="130" spans="1:5" x14ac:dyDescent="0.2">
      <c r="A130" t="s">
        <v>128</v>
      </c>
      <c r="B130" s="15"/>
      <c r="E130" s="13"/>
    </row>
    <row r="131" spans="1:5" x14ac:dyDescent="0.2">
      <c r="A131" t="s">
        <v>129</v>
      </c>
      <c r="B131" s="15"/>
      <c r="E131" s="13"/>
    </row>
    <row r="132" spans="1:5" x14ac:dyDescent="0.2">
      <c r="A132" t="s">
        <v>130</v>
      </c>
      <c r="B132" s="15"/>
      <c r="E132" s="13"/>
    </row>
    <row r="133" spans="1:5" x14ac:dyDescent="0.2">
      <c r="A133" t="s">
        <v>131</v>
      </c>
      <c r="B133" s="15"/>
      <c r="E133" s="13"/>
    </row>
    <row r="134" spans="1:5" x14ac:dyDescent="0.2">
      <c r="A134" t="s">
        <v>132</v>
      </c>
      <c r="B134" s="15"/>
      <c r="E134" s="13"/>
    </row>
    <row r="135" spans="1:5" x14ac:dyDescent="0.2">
      <c r="A135" t="s">
        <v>133</v>
      </c>
      <c r="B135" s="15"/>
      <c r="E135" s="13"/>
    </row>
    <row r="136" spans="1:5" x14ac:dyDescent="0.2">
      <c r="A136" t="s">
        <v>134</v>
      </c>
      <c r="B136" s="15"/>
      <c r="E136" s="13"/>
    </row>
    <row r="137" spans="1:5" x14ac:dyDescent="0.2">
      <c r="A137" t="s">
        <v>135</v>
      </c>
      <c r="B137" s="15"/>
      <c r="E137" s="13"/>
    </row>
    <row r="138" spans="1:5" x14ac:dyDescent="0.2">
      <c r="A138" t="s">
        <v>136</v>
      </c>
      <c r="B138" s="15"/>
      <c r="E138" s="13"/>
    </row>
    <row r="139" spans="1:5" x14ac:dyDescent="0.2">
      <c r="A139" t="s">
        <v>137</v>
      </c>
      <c r="B139" s="15"/>
      <c r="E139" s="13"/>
    </row>
    <row r="140" spans="1:5" x14ac:dyDescent="0.2">
      <c r="A140" t="s">
        <v>138</v>
      </c>
      <c r="B140" s="15"/>
      <c r="E140" s="13"/>
    </row>
    <row r="141" spans="1:5" x14ac:dyDescent="0.2">
      <c r="A141" t="s">
        <v>139</v>
      </c>
      <c r="B141" s="15"/>
      <c r="E141" s="13"/>
    </row>
    <row r="142" spans="1:5" x14ac:dyDescent="0.2">
      <c r="A142" t="s">
        <v>140</v>
      </c>
      <c r="B142" s="15"/>
      <c r="E142" s="13"/>
    </row>
    <row r="143" spans="1:5" x14ac:dyDescent="0.2">
      <c r="A143" t="s">
        <v>141</v>
      </c>
      <c r="B143" s="15"/>
      <c r="E143" s="13"/>
    </row>
    <row r="144" spans="1:5" x14ac:dyDescent="0.2">
      <c r="A144" t="s">
        <v>142</v>
      </c>
      <c r="B144" s="15"/>
      <c r="E144" s="13"/>
    </row>
    <row r="145" spans="1:5" x14ac:dyDescent="0.2">
      <c r="A145" t="s">
        <v>143</v>
      </c>
      <c r="B145" s="15"/>
      <c r="E145" s="13"/>
    </row>
    <row r="146" spans="1:5" x14ac:dyDescent="0.2">
      <c r="A146" t="s">
        <v>144</v>
      </c>
      <c r="B146" s="15"/>
      <c r="E146" s="13"/>
    </row>
    <row r="147" spans="1:5" x14ac:dyDescent="0.2">
      <c r="A147" t="s">
        <v>145</v>
      </c>
      <c r="B147" s="15"/>
      <c r="E147" s="13"/>
    </row>
    <row r="148" spans="1:5" x14ac:dyDescent="0.2">
      <c r="A148" t="s">
        <v>146</v>
      </c>
      <c r="B148" s="12" t="s">
        <v>304</v>
      </c>
      <c r="E148" s="13"/>
    </row>
    <row r="149" spans="1:5" x14ac:dyDescent="0.2">
      <c r="A149" t="s">
        <v>147</v>
      </c>
      <c r="B149" s="12" t="s">
        <v>305</v>
      </c>
      <c r="E149" s="13"/>
    </row>
    <row r="150" spans="1:5" x14ac:dyDescent="0.2">
      <c r="A150" t="s">
        <v>148</v>
      </c>
      <c r="B150" s="12" t="s">
        <v>306</v>
      </c>
      <c r="E150" s="13"/>
    </row>
    <row r="151" spans="1:5" x14ac:dyDescent="0.2">
      <c r="A151" t="s">
        <v>149</v>
      </c>
      <c r="B151" s="12" t="s">
        <v>307</v>
      </c>
      <c r="E151" s="13"/>
    </row>
    <row r="152" spans="1:5" x14ac:dyDescent="0.2">
      <c r="A152" t="s">
        <v>150</v>
      </c>
      <c r="B152" s="14" t="s">
        <v>334</v>
      </c>
      <c r="E152" s="13"/>
    </row>
    <row r="153" spans="1:5" x14ac:dyDescent="0.2">
      <c r="A153" t="s">
        <v>151</v>
      </c>
      <c r="B153" s="14"/>
      <c r="E153" s="13"/>
    </row>
    <row r="154" spans="1:5" x14ac:dyDescent="0.2">
      <c r="A154" t="s">
        <v>152</v>
      </c>
      <c r="B154" s="14"/>
      <c r="E154" s="13"/>
    </row>
    <row r="155" spans="1:5" x14ac:dyDescent="0.2">
      <c r="A155" t="s">
        <v>153</v>
      </c>
      <c r="B155" s="14"/>
      <c r="E155" s="13"/>
    </row>
    <row r="156" spans="1:5" x14ac:dyDescent="0.2">
      <c r="A156" t="s">
        <v>154</v>
      </c>
      <c r="B156" s="14"/>
      <c r="E156" s="13"/>
    </row>
    <row r="157" spans="1:5" x14ac:dyDescent="0.2">
      <c r="A157" t="s">
        <v>155</v>
      </c>
      <c r="B157" s="14"/>
      <c r="E157" s="13"/>
    </row>
    <row r="158" spans="1:5" x14ac:dyDescent="0.2">
      <c r="A158" t="s">
        <v>156</v>
      </c>
      <c r="B158" s="14"/>
      <c r="E158" s="13"/>
    </row>
    <row r="159" spans="1:5" x14ac:dyDescent="0.2">
      <c r="A159" t="s">
        <v>157</v>
      </c>
      <c r="B159" s="14"/>
      <c r="E159" s="13"/>
    </row>
    <row r="160" spans="1:5" x14ac:dyDescent="0.2">
      <c r="A160" t="s">
        <v>158</v>
      </c>
      <c r="B160" s="14"/>
      <c r="E160" s="13"/>
    </row>
    <row r="161" spans="1:5" x14ac:dyDescent="0.2">
      <c r="A161" t="s">
        <v>159</v>
      </c>
      <c r="B161" s="14"/>
      <c r="E161" s="13"/>
    </row>
    <row r="162" spans="1:5" x14ac:dyDescent="0.2">
      <c r="A162" t="s">
        <v>160</v>
      </c>
      <c r="B162" s="14"/>
      <c r="E162" s="13"/>
    </row>
    <row r="163" spans="1:5" x14ac:dyDescent="0.2">
      <c r="A163" t="s">
        <v>161</v>
      </c>
      <c r="B163" s="14"/>
      <c r="E163" s="13"/>
    </row>
    <row r="164" spans="1:5" x14ac:dyDescent="0.2">
      <c r="A164" t="s">
        <v>162</v>
      </c>
      <c r="B164" s="14"/>
    </row>
    <row r="165" spans="1:5" x14ac:dyDescent="0.2">
      <c r="A165" t="s">
        <v>163</v>
      </c>
      <c r="B165" s="14"/>
    </row>
    <row r="166" spans="1:5" x14ac:dyDescent="0.2">
      <c r="A166" t="s">
        <v>164</v>
      </c>
      <c r="B166" s="14"/>
    </row>
    <row r="167" spans="1:5" x14ac:dyDescent="0.2">
      <c r="A167" t="s">
        <v>165</v>
      </c>
      <c r="B167" s="14"/>
    </row>
    <row r="168" spans="1:5" x14ac:dyDescent="0.2">
      <c r="A168" t="s">
        <v>166</v>
      </c>
      <c r="B168" s="14"/>
    </row>
    <row r="169" spans="1:5" x14ac:dyDescent="0.2">
      <c r="A169" t="s">
        <v>167</v>
      </c>
      <c r="B169" s="14"/>
    </row>
    <row r="170" spans="1:5" x14ac:dyDescent="0.2">
      <c r="A170" t="s">
        <v>168</v>
      </c>
      <c r="B170" s="14"/>
    </row>
    <row r="171" spans="1:5" x14ac:dyDescent="0.2">
      <c r="A171" t="s">
        <v>169</v>
      </c>
      <c r="B171" s="14"/>
    </row>
    <row r="172" spans="1:5" x14ac:dyDescent="0.2">
      <c r="A172" t="s">
        <v>170</v>
      </c>
      <c r="B172" s="14"/>
    </row>
    <row r="173" spans="1:5" x14ac:dyDescent="0.2">
      <c r="A173" t="s">
        <v>171</v>
      </c>
      <c r="B173" s="14"/>
    </row>
    <row r="174" spans="1:5" x14ac:dyDescent="0.2">
      <c r="A174" t="s">
        <v>172</v>
      </c>
      <c r="B174" s="14"/>
    </row>
    <row r="175" spans="1:5" x14ac:dyDescent="0.2">
      <c r="A175" t="s">
        <v>173</v>
      </c>
      <c r="B175" s="14"/>
    </row>
    <row r="176" spans="1:5" x14ac:dyDescent="0.2">
      <c r="A176" t="s">
        <v>174</v>
      </c>
      <c r="B176" s="14"/>
    </row>
    <row r="177" spans="1:2" x14ac:dyDescent="0.2">
      <c r="A177" t="s">
        <v>175</v>
      </c>
      <c r="B177" s="14"/>
    </row>
    <row r="178" spans="1:2" x14ac:dyDescent="0.2">
      <c r="A178" t="s">
        <v>176</v>
      </c>
      <c r="B178" s="14"/>
    </row>
    <row r="179" spans="1:2" x14ac:dyDescent="0.2">
      <c r="A179" t="s">
        <v>177</v>
      </c>
      <c r="B179" s="14"/>
    </row>
    <row r="180" spans="1:2" x14ac:dyDescent="0.2">
      <c r="A180" t="s">
        <v>178</v>
      </c>
      <c r="B180" s="14"/>
    </row>
    <row r="181" spans="1:2" x14ac:dyDescent="0.2">
      <c r="A181" t="s">
        <v>179</v>
      </c>
      <c r="B181" s="14"/>
    </row>
    <row r="182" spans="1:2" x14ac:dyDescent="0.2">
      <c r="A182" t="s">
        <v>180</v>
      </c>
      <c r="B182" s="14"/>
    </row>
    <row r="183" spans="1:2" x14ac:dyDescent="0.2">
      <c r="A183" t="s">
        <v>181</v>
      </c>
      <c r="B183" s="14"/>
    </row>
    <row r="184" spans="1:2" x14ac:dyDescent="0.2">
      <c r="A184" t="s">
        <v>182</v>
      </c>
      <c r="B184" s="14"/>
    </row>
    <row r="185" spans="1:2" x14ac:dyDescent="0.2">
      <c r="A185" t="s">
        <v>183</v>
      </c>
      <c r="B185" s="14"/>
    </row>
    <row r="186" spans="1:2" x14ac:dyDescent="0.2">
      <c r="A186" t="s">
        <v>184</v>
      </c>
      <c r="B186" s="14"/>
    </row>
    <row r="187" spans="1:2" x14ac:dyDescent="0.2">
      <c r="A187" t="s">
        <v>185</v>
      </c>
      <c r="B187" s="14"/>
    </row>
    <row r="188" spans="1:2" x14ac:dyDescent="0.2">
      <c r="A188" t="s">
        <v>186</v>
      </c>
      <c r="B188" s="14"/>
    </row>
    <row r="189" spans="1:2" x14ac:dyDescent="0.2">
      <c r="A189" t="s">
        <v>187</v>
      </c>
      <c r="B189" s="11" t="s">
        <v>313</v>
      </c>
    </row>
    <row r="190" spans="1:2" x14ac:dyDescent="0.2">
      <c r="A190" t="s">
        <v>188</v>
      </c>
      <c r="B190" s="11" t="s">
        <v>314</v>
      </c>
    </row>
    <row r="191" spans="1:2" x14ac:dyDescent="0.2">
      <c r="A191" t="s">
        <v>189</v>
      </c>
      <c r="B191" s="11" t="s">
        <v>315</v>
      </c>
    </row>
    <row r="192" spans="1:2" x14ac:dyDescent="0.2">
      <c r="A192" t="s">
        <v>274</v>
      </c>
      <c r="B192" s="11" t="s">
        <v>316</v>
      </c>
    </row>
    <row r="193" spans="1:2" x14ac:dyDescent="0.2">
      <c r="A193" t="s">
        <v>190</v>
      </c>
      <c r="B193" s="11" t="s">
        <v>317</v>
      </c>
    </row>
    <row r="194" spans="1:2" x14ac:dyDescent="0.2">
      <c r="A194" t="s">
        <v>191</v>
      </c>
      <c r="B194" s="11" t="s">
        <v>318</v>
      </c>
    </row>
    <row r="195" spans="1:2" x14ac:dyDescent="0.2">
      <c r="A195" t="s">
        <v>192</v>
      </c>
      <c r="B195" s="11" t="s">
        <v>319</v>
      </c>
    </row>
    <row r="196" spans="1:2" x14ac:dyDescent="0.2">
      <c r="A196" t="s">
        <v>272</v>
      </c>
      <c r="B196" s="11" t="s">
        <v>320</v>
      </c>
    </row>
    <row r="197" spans="1:2" x14ac:dyDescent="0.2">
      <c r="A197" t="s">
        <v>258</v>
      </c>
      <c r="B197" s="11" t="s">
        <v>327</v>
      </c>
    </row>
    <row r="198" spans="1:2" x14ac:dyDescent="0.2">
      <c r="A198" t="s">
        <v>259</v>
      </c>
      <c r="B198" s="11" t="s">
        <v>321</v>
      </c>
    </row>
    <row r="199" spans="1:2" x14ac:dyDescent="0.2">
      <c r="A199" t="s">
        <v>260</v>
      </c>
      <c r="B199" s="11" t="s">
        <v>328</v>
      </c>
    </row>
    <row r="200" spans="1:2" x14ac:dyDescent="0.2">
      <c r="A200" t="s">
        <v>261</v>
      </c>
      <c r="B200" s="11" t="s">
        <v>322</v>
      </c>
    </row>
    <row r="201" spans="1:2" x14ac:dyDescent="0.2">
      <c r="A201" t="s">
        <v>262</v>
      </c>
      <c r="B201" s="11" t="s">
        <v>329</v>
      </c>
    </row>
    <row r="202" spans="1:2" x14ac:dyDescent="0.2">
      <c r="A202" t="s">
        <v>263</v>
      </c>
      <c r="B202" s="11" t="s">
        <v>323</v>
      </c>
    </row>
    <row r="203" spans="1:2" x14ac:dyDescent="0.2">
      <c r="A203" t="s">
        <v>264</v>
      </c>
      <c r="B203" s="11" t="s">
        <v>330</v>
      </c>
    </row>
    <row r="204" spans="1:2" x14ac:dyDescent="0.2">
      <c r="A204" t="s">
        <v>265</v>
      </c>
      <c r="B204" s="11" t="s">
        <v>324</v>
      </c>
    </row>
    <row r="205" spans="1:2" x14ac:dyDescent="0.2">
      <c r="A205" t="s">
        <v>266</v>
      </c>
      <c r="B205" s="11" t="s">
        <v>331</v>
      </c>
    </row>
    <row r="206" spans="1:2" x14ac:dyDescent="0.2">
      <c r="A206" t="s">
        <v>267</v>
      </c>
      <c r="B206" s="11" t="s">
        <v>325</v>
      </c>
    </row>
    <row r="207" spans="1:2" x14ac:dyDescent="0.2">
      <c r="A207" t="s">
        <v>268</v>
      </c>
      <c r="B207" s="11" t="s">
        <v>332</v>
      </c>
    </row>
    <row r="208" spans="1:2" x14ac:dyDescent="0.2">
      <c r="A208" t="s">
        <v>269</v>
      </c>
      <c r="B208" s="11" t="s">
        <v>326</v>
      </c>
    </row>
    <row r="209" spans="1:2" x14ac:dyDescent="0.2">
      <c r="A209" t="s">
        <v>270</v>
      </c>
      <c r="B209" s="11" t="s">
        <v>333</v>
      </c>
    </row>
  </sheetData>
  <mergeCells count="7">
    <mergeCell ref="B152:B188"/>
    <mergeCell ref="B8:B27"/>
    <mergeCell ref="B32:B51"/>
    <mergeCell ref="B56:B75"/>
    <mergeCell ref="B80:B99"/>
    <mergeCell ref="B104:B123"/>
    <mergeCell ref="B128:B14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1D73E-B2E9-3248-B31F-2555A808AF58}">
  <dimension ref="A1:AD145"/>
  <sheetViews>
    <sheetView zoomScale="87" zoomScaleNormal="87" workbookViewId="0">
      <selection activeCell="Q2" sqref="Q2"/>
    </sheetView>
  </sheetViews>
  <sheetFormatPr baseColWidth="10" defaultRowHeight="16" x14ac:dyDescent="0.2"/>
  <cols>
    <col min="1" max="2" width="10.83203125" style="6"/>
    <col min="16" max="16" width="13.5" bestFit="1" customWidth="1"/>
  </cols>
  <sheetData>
    <row r="1" spans="1:30" x14ac:dyDescent="0.2">
      <c r="A1" s="4" t="s">
        <v>0</v>
      </c>
      <c r="B1" s="4" t="s">
        <v>237</v>
      </c>
      <c r="C1" s="4" t="s">
        <v>230</v>
      </c>
      <c r="D1" s="4" t="s">
        <v>231</v>
      </c>
      <c r="E1" s="4" t="s">
        <v>232</v>
      </c>
      <c r="F1" s="4" t="s">
        <v>233</v>
      </c>
      <c r="G1" s="4" t="s">
        <v>234</v>
      </c>
      <c r="H1" s="4" t="s">
        <v>235</v>
      </c>
      <c r="I1" s="4" t="s">
        <v>236</v>
      </c>
      <c r="J1" s="4" t="s">
        <v>251</v>
      </c>
      <c r="K1" s="4" t="s">
        <v>250</v>
      </c>
      <c r="L1" s="4" t="s">
        <v>252</v>
      </c>
      <c r="M1" s="4" t="s">
        <v>253</v>
      </c>
      <c r="N1" s="4" t="s">
        <v>254</v>
      </c>
      <c r="O1" s="4" t="s">
        <v>255</v>
      </c>
      <c r="P1" s="4" t="s">
        <v>256</v>
      </c>
      <c r="Q1" s="4" t="s">
        <v>272</v>
      </c>
      <c r="R1" s="4" t="s">
        <v>258</v>
      </c>
      <c r="S1" s="4" t="s">
        <v>259</v>
      </c>
      <c r="T1" s="4" t="s">
        <v>260</v>
      </c>
      <c r="U1" s="4" t="s">
        <v>261</v>
      </c>
      <c r="V1" s="4" t="s">
        <v>262</v>
      </c>
      <c r="W1" s="4" t="s">
        <v>263</v>
      </c>
      <c r="X1" s="4" t="s">
        <v>264</v>
      </c>
      <c r="Y1" s="4" t="s">
        <v>265</v>
      </c>
      <c r="Z1" s="4" t="s">
        <v>266</v>
      </c>
      <c r="AA1" s="4" t="s">
        <v>267</v>
      </c>
      <c r="AB1" s="4" t="s">
        <v>268</v>
      </c>
      <c r="AC1" s="4" t="s">
        <v>269</v>
      </c>
      <c r="AD1" s="4" t="s">
        <v>270</v>
      </c>
    </row>
    <row r="2" spans="1:30" x14ac:dyDescent="0.2">
      <c r="A2" s="6">
        <v>101</v>
      </c>
      <c r="B2" s="6">
        <v>1</v>
      </c>
      <c r="C2">
        <v>1</v>
      </c>
      <c r="D2">
        <v>2</v>
      </c>
      <c r="E2">
        <v>3</v>
      </c>
      <c r="F2">
        <v>4</v>
      </c>
      <c r="G2">
        <v>5</v>
      </c>
      <c r="H2">
        <v>6</v>
      </c>
      <c r="I2">
        <v>7</v>
      </c>
      <c r="J2" t="str">
        <f>CONCATENATE(B2, "_", C2)</f>
        <v>1_1</v>
      </c>
      <c r="K2" t="str">
        <f>CONCATENATE(B2, "_", D2)</f>
        <v>1_2</v>
      </c>
      <c r="L2" t="str">
        <f>CONCATENATE(B2, "_", E2)</f>
        <v>1_3</v>
      </c>
      <c r="M2" t="str">
        <f>CONCATENATE(B2, "_", F2)</f>
        <v>1_4</v>
      </c>
      <c r="N2" t="str">
        <f>CONCATENATE(B2, "_", G2)</f>
        <v>1_5</v>
      </c>
      <c r="O2" t="str">
        <f>CONCATENATE(B2, "_", H2)</f>
        <v>1_6</v>
      </c>
      <c r="P2" t="str">
        <f>CONCATENATE(B2, "_", I2)</f>
        <v>1_7</v>
      </c>
      <c r="Q2">
        <f>VLOOKUP(J2,Salivettes_Data!A:H, 7, FALSE())</f>
        <v>24.504193153372995</v>
      </c>
      <c r="R2">
        <f>VLOOKUP(J2,Salivettes_Data!A:H, 5, FALSE())</f>
        <v>3.61</v>
      </c>
      <c r="S2">
        <f>VLOOKUP(K2,Salivettes_Data!A:H, 7, FALSE())</f>
        <v>15.386353840490019</v>
      </c>
      <c r="T2">
        <f>VLOOKUP(K2,Salivettes_Data!A:H, 5, FALSE())</f>
        <v>2.97</v>
      </c>
      <c r="U2">
        <f>VLOOKUP(L2,Salivettes_Data!A:H, 7, FALSE())</f>
        <v>72.942714503063812</v>
      </c>
      <c r="V2">
        <f>VLOOKUP(L2,Salivettes_Data!A:H, 5, FALSE())</f>
        <v>3.09</v>
      </c>
      <c r="W2">
        <f>VLOOKUP(M2,Salivettes_Data!A:H, 7, FALSE())</f>
        <v>60.40568544784972</v>
      </c>
      <c r="X2">
        <f>VLOOKUP(M2,Salivettes_Data!A:H, 5, FALSE())</f>
        <v>3.34</v>
      </c>
      <c r="Y2">
        <f>VLOOKUP(N2,Salivettes_Data!A:H, 7, FALSE())</f>
        <v>26.213788024538552</v>
      </c>
      <c r="Z2">
        <f>VLOOKUP(N2,Salivettes_Data!A:H, 5, FALSE())</f>
        <v>2.75</v>
      </c>
      <c r="AA2">
        <f>VLOOKUP(O2,Salivettes_Data!A:H, 7, FALSE())</f>
        <v>54.707035877297855</v>
      </c>
      <c r="AB2">
        <f>VLOOKUP(O2,Salivettes_Data!A:H, 5, FALSE())</f>
        <v>3.21</v>
      </c>
      <c r="AC2">
        <f>VLOOKUP(P2,Salivettes_Data!A:H, 7, FALSE())</f>
        <v>38.180952122697462</v>
      </c>
      <c r="AD2">
        <f>VLOOKUP(P2,Salivettes_Data!A:H, 5, FALSE())</f>
        <v>2.5499999999999998</v>
      </c>
    </row>
    <row r="3" spans="1:30" x14ac:dyDescent="0.2">
      <c r="A3" s="6">
        <v>102</v>
      </c>
      <c r="B3" s="6">
        <v>1</v>
      </c>
      <c r="C3">
        <v>50</v>
      </c>
      <c r="D3">
        <v>51</v>
      </c>
      <c r="E3">
        <v>52</v>
      </c>
      <c r="F3">
        <v>53</v>
      </c>
      <c r="G3">
        <v>54</v>
      </c>
      <c r="H3">
        <v>55</v>
      </c>
      <c r="I3">
        <v>56</v>
      </c>
      <c r="J3" t="str">
        <f t="shared" ref="J3:J66" si="0">CONCATENATE(B3, "_", C3)</f>
        <v>1_50</v>
      </c>
      <c r="K3" t="str">
        <f t="shared" ref="K3:K66" si="1">CONCATENATE(B3, "_", D3)</f>
        <v>1_51</v>
      </c>
      <c r="L3" t="str">
        <f t="shared" ref="L3:L66" si="2">CONCATENATE(B3, "_", E3)</f>
        <v>1_52</v>
      </c>
      <c r="M3" t="str">
        <f t="shared" ref="M3:M66" si="3">CONCATENATE(B3, "_", F3)</f>
        <v>1_53</v>
      </c>
      <c r="N3" t="str">
        <f t="shared" ref="N3:N66" si="4">CONCATENATE(B3, "_", G3)</f>
        <v>1_54</v>
      </c>
      <c r="O3" t="str">
        <f t="shared" ref="O3:O66" si="5">CONCATENATE(B3, "_", H3)</f>
        <v>1_55</v>
      </c>
      <c r="P3" t="str">
        <f t="shared" ref="P3:P66" si="6">CONCATENATE(B3, "_", I3)</f>
        <v>1_56</v>
      </c>
      <c r="Q3">
        <f>VLOOKUP(J3,Salivettes_Data!A:H, 7, FALSE())</f>
        <v>52.997441006132291</v>
      </c>
      <c r="R3">
        <f>VLOOKUP(J3,Salivettes_Data!A:H, 5, FALSE())</f>
        <v>4.29</v>
      </c>
      <c r="S3">
        <f>VLOOKUP(K3,Salivettes_Data!A:H, 7, FALSE())</f>
        <v>33.62203246625598</v>
      </c>
      <c r="T3">
        <f>VLOOKUP(K3,Salivettes_Data!A:H, 5, FALSE())</f>
        <v>3.34</v>
      </c>
      <c r="U3">
        <f>VLOOKUP(L3,Salivettes_Data!A:H, 7, FALSE())</f>
        <v>89.46879825766419</v>
      </c>
      <c r="V3">
        <f>VLOOKUP(L3,Salivettes_Data!A:H, 5, FALSE())</f>
        <v>2.61</v>
      </c>
      <c r="W3">
        <f>VLOOKUP(M3,Salivettes_Data!A:H, 7, FALSE())</f>
        <v>63.894875190180798</v>
      </c>
      <c r="X3">
        <f>VLOOKUP(M3,Salivettes_Data!A:H, 5, FALSE())</f>
        <v>3.48</v>
      </c>
      <c r="Y3">
        <f>VLOOKUP(N3,Salivettes_Data!A:H, 7, FALSE())</f>
        <v>52.9874410061323</v>
      </c>
      <c r="Z3">
        <f>VLOOKUP(N3,Salivettes_Data!A:H, 5, FALSE())</f>
        <v>3.38</v>
      </c>
      <c r="AA3">
        <f>VLOOKUP(O3,Salivettes_Data!A:H, 7, FALSE())</f>
        <v>36.451357251531903</v>
      </c>
      <c r="AB3">
        <f>VLOOKUP(O3,Salivettes_Data!A:H, 5, FALSE())</f>
        <v>1.67</v>
      </c>
      <c r="AC3">
        <f>VLOOKUP(P3,Salivettes_Data!A:H, 7, FALSE())</f>
        <v>47.298791435580426</v>
      </c>
      <c r="AD3">
        <f>VLOOKUP(P3,Salivettes_Data!A:H, 5, FALSE())</f>
        <v>1.58</v>
      </c>
    </row>
    <row r="4" spans="1:30" x14ac:dyDescent="0.2">
      <c r="A4" s="6">
        <v>103</v>
      </c>
      <c r="B4" s="6">
        <v>1</v>
      </c>
      <c r="C4">
        <v>29</v>
      </c>
      <c r="D4">
        <v>30</v>
      </c>
      <c r="E4">
        <v>31</v>
      </c>
      <c r="F4">
        <v>32</v>
      </c>
      <c r="G4">
        <v>33</v>
      </c>
      <c r="H4">
        <v>34</v>
      </c>
      <c r="I4">
        <v>35</v>
      </c>
      <c r="J4" t="str">
        <f t="shared" si="0"/>
        <v>1_29</v>
      </c>
      <c r="K4" t="str">
        <f t="shared" si="1"/>
        <v>1_30</v>
      </c>
      <c r="L4" t="str">
        <f t="shared" si="2"/>
        <v>1_31</v>
      </c>
      <c r="M4" t="str">
        <f t="shared" si="3"/>
        <v>1_32</v>
      </c>
      <c r="N4" t="str">
        <f t="shared" si="4"/>
        <v>1_33</v>
      </c>
      <c r="O4" t="str">
        <f t="shared" si="5"/>
        <v>1_34</v>
      </c>
      <c r="P4" t="str">
        <f t="shared" si="6"/>
        <v>1_35</v>
      </c>
      <c r="Q4">
        <f>VLOOKUP(J4,Salivettes_Data!A:H, 7, FALSE())</f>
        <v>43.87960169324932</v>
      </c>
      <c r="R4">
        <f>VLOOKUP(J4,Salivettes_Data!A:H, 5, FALSE())</f>
        <v>6.51</v>
      </c>
      <c r="S4">
        <f>VLOOKUP(K4,Salivettes_Data!A:H, 7, FALSE())</f>
        <v>39.890546993863026</v>
      </c>
      <c r="T4">
        <f>VLOOKUP(K4,Salivettes_Data!A:H, 5, FALSE())</f>
        <v>6.62</v>
      </c>
      <c r="U4">
        <f>VLOOKUP(L4,Salivettes_Data!A:H, 7, FALSE())</f>
        <v>190.33489565643211</v>
      </c>
      <c r="V4">
        <f>VLOOKUP(L4,Salivettes_Data!A:H, 5, FALSE())</f>
        <v>5.04</v>
      </c>
      <c r="W4">
        <f>VLOOKUP(M4,Salivettes_Data!A:H, 7, FALSE())</f>
        <v>145.88542900612762</v>
      </c>
      <c r="X4">
        <f>VLOOKUP(M4,Salivettes_Data!A:H, 5, FALSE())</f>
        <v>8.2799999999999994</v>
      </c>
      <c r="Y4">
        <f>VLOOKUP(N4,Salivettes_Data!A:H, 7, FALSE())</f>
        <v>136.19772473618943</v>
      </c>
      <c r="Z4">
        <f>VLOOKUP(N4,Salivettes_Data!A:H, 5, FALSE())</f>
        <v>14.11</v>
      </c>
      <c r="AA4">
        <f>VLOOKUP(O4,Salivettes_Data!A:H, 7, FALSE())</f>
        <v>15.956218797545205</v>
      </c>
      <c r="AB4">
        <f>VLOOKUP(O4,Salivettes_Data!A:H, 5, FALSE())</f>
        <v>4.72</v>
      </c>
      <c r="AC4">
        <f>VLOOKUP(P4,Salivettes_Data!A:H, 7, FALSE())</f>
        <v>59.835820490794532</v>
      </c>
      <c r="AD4">
        <f>VLOOKUP(P4,Salivettes_Data!A:H, 5, FALSE())</f>
        <v>3.93</v>
      </c>
    </row>
    <row r="5" spans="1:30" x14ac:dyDescent="0.2">
      <c r="A5" s="6">
        <v>104</v>
      </c>
      <c r="B5" s="6">
        <v>1</v>
      </c>
      <c r="C5">
        <v>36</v>
      </c>
      <c r="D5">
        <v>37</v>
      </c>
      <c r="E5">
        <v>38</v>
      </c>
      <c r="F5">
        <v>39</v>
      </c>
      <c r="G5">
        <v>40</v>
      </c>
      <c r="H5">
        <v>41</v>
      </c>
      <c r="I5">
        <v>42</v>
      </c>
      <c r="J5" t="str">
        <f t="shared" si="0"/>
        <v>1_36</v>
      </c>
      <c r="K5" t="str">
        <f t="shared" si="1"/>
        <v>1_37</v>
      </c>
      <c r="L5" t="str">
        <f t="shared" si="2"/>
        <v>1_38</v>
      </c>
      <c r="M5" t="str">
        <f t="shared" si="3"/>
        <v>1_39</v>
      </c>
      <c r="N5" t="str">
        <f t="shared" si="4"/>
        <v>1_40</v>
      </c>
      <c r="O5" t="str">
        <f t="shared" si="5"/>
        <v>1_41</v>
      </c>
      <c r="P5" t="str">
        <f t="shared" si="6"/>
        <v>1_42</v>
      </c>
      <c r="Q5">
        <f>VLOOKUP(J5,Salivettes_Data!A:H, 7, FALSE())</f>
        <v>29.632977766869665</v>
      </c>
      <c r="R5">
        <f>VLOOKUP(J5,Salivettes_Data!A:H, 5, FALSE())</f>
        <v>1.43</v>
      </c>
      <c r="S5">
        <f>VLOOKUP(K5,Salivettes_Data!A:H, 7, FALSE())</f>
        <v>35.901492294476718</v>
      </c>
      <c r="T5">
        <f>VLOOKUP(K5,Salivettes_Data!A:H, 5, FALSE())</f>
        <v>1.52</v>
      </c>
      <c r="U5">
        <f>VLOOKUP(L5,Salivettes_Data!A:H, 7, FALSE())</f>
        <v>55.276900834353036</v>
      </c>
      <c r="V5">
        <f>VLOOKUP(L5,Salivettes_Data!A:H, 5, FALSE())</f>
        <v>1.28</v>
      </c>
      <c r="W5">
        <f>VLOOKUP(M5,Salivettes_Data!A:H, 7, FALSE())</f>
        <v>38.750817079752643</v>
      </c>
      <c r="X5">
        <f>VLOOKUP(M5,Salivettes_Data!A:H, 5, FALSE())</f>
        <v>1.45</v>
      </c>
      <c r="Y5">
        <f>VLOOKUP(N5,Salivettes_Data!A:H, 7, FALSE())</f>
        <v>27.353517938648928</v>
      </c>
      <c r="Z5">
        <f>VLOOKUP(N5,Salivettes_Data!A:H, 5, FALSE())</f>
        <v>1.31</v>
      </c>
      <c r="AA5">
        <f>VLOOKUP(O5,Salivettes_Data!A:H, 7, FALSE())</f>
        <v>37.041222208587087</v>
      </c>
      <c r="AB5">
        <f>VLOOKUP(O5,Salivettes_Data!A:H, 5, FALSE())</f>
        <v>0.81</v>
      </c>
      <c r="AC5">
        <f>VLOOKUP(P5,Salivettes_Data!A:H, 7, FALSE())</f>
        <v>25.643923067483367</v>
      </c>
      <c r="AD5">
        <f>VLOOKUP(P5,Salivettes_Data!A:H, 5, FALSE())</f>
        <v>0.7</v>
      </c>
    </row>
    <row r="6" spans="1:30" x14ac:dyDescent="0.2">
      <c r="A6" s="6">
        <v>105</v>
      </c>
      <c r="B6" s="6">
        <v>1</v>
      </c>
      <c r="C6">
        <v>225</v>
      </c>
      <c r="D6">
        <v>226</v>
      </c>
      <c r="E6">
        <v>227</v>
      </c>
      <c r="F6">
        <v>228</v>
      </c>
      <c r="G6">
        <v>229</v>
      </c>
      <c r="H6">
        <v>230</v>
      </c>
      <c r="I6">
        <v>231</v>
      </c>
      <c r="J6" t="str">
        <f t="shared" si="0"/>
        <v>1_225</v>
      </c>
      <c r="K6" t="str">
        <f t="shared" si="1"/>
        <v>1_226</v>
      </c>
      <c r="L6" t="str">
        <f t="shared" si="2"/>
        <v>1_227</v>
      </c>
      <c r="M6" t="str">
        <f t="shared" si="3"/>
        <v>1_228</v>
      </c>
      <c r="N6" t="str">
        <f t="shared" si="4"/>
        <v>1_229</v>
      </c>
      <c r="O6" t="str">
        <f t="shared" si="5"/>
        <v>1_230</v>
      </c>
      <c r="P6" t="str">
        <f t="shared" si="6"/>
        <v>1_231</v>
      </c>
      <c r="Q6">
        <f>VLOOKUP(J6,Salivettes_Data!A:H, 7, FALSE())</f>
        <v>65.832095441399204</v>
      </c>
      <c r="R6">
        <f>VLOOKUP(J6,Salivettes_Data!A:H, 5, FALSE())</f>
        <v>2.83</v>
      </c>
      <c r="S6">
        <f>VLOOKUP(K6,Salivettes_Data!A:H, 7, FALSE())</f>
        <v>60.944088624156436</v>
      </c>
      <c r="T6">
        <f>VLOOKUP(K6,Salivettes_Data!A:H, 5, FALSE())</f>
        <v>3.31</v>
      </c>
      <c r="U6">
        <f>VLOOKUP(L6,Salivettes_Data!A:H, 7, FALSE())</f>
        <v>160.79863383142816</v>
      </c>
      <c r="V6">
        <f>VLOOKUP(L6,Salivettes_Data!A:H, 5, FALSE())</f>
        <v>3.19</v>
      </c>
      <c r="W6">
        <f>VLOOKUP(M6,Salivettes_Data!A:H, 7, FALSE())</f>
        <v>126.1073833838314</v>
      </c>
      <c r="X6">
        <f>VLOOKUP(M6,Salivettes_Data!A:H, 5, FALSE())</f>
        <v>6.19</v>
      </c>
      <c r="Y6">
        <f>VLOOKUP(N6,Salivettes_Data!A:H, 7, FALSE())</f>
        <v>119.944173839691</v>
      </c>
      <c r="Z6">
        <f>VLOOKUP(N6,Salivettes_Data!A:H, 5, FALSE())</f>
        <v>5.65</v>
      </c>
      <c r="AA6">
        <f>VLOOKUP(O6,Salivettes_Data!A:H, 7, FALSE())</f>
        <v>56.3560818069136</v>
      </c>
      <c r="AB6">
        <f>VLOOKUP(O6,Salivettes_Data!A:H, 5, FALSE())</f>
        <v>1.61</v>
      </c>
      <c r="AC6">
        <f>VLOOKUP(P6,Salivettes_Data!A:H, 7, FALSE())</f>
        <v>132.20179224624707</v>
      </c>
      <c r="AD6">
        <f>VLOOKUP(P6,Salivettes_Data!A:H, 5, FALSE())</f>
        <v>1.41</v>
      </c>
    </row>
    <row r="7" spans="1:30" x14ac:dyDescent="0.2">
      <c r="A7" s="6">
        <v>106</v>
      </c>
      <c r="B7" s="6">
        <v>1</v>
      </c>
      <c r="C7">
        <v>113</v>
      </c>
      <c r="D7">
        <v>114</v>
      </c>
      <c r="E7">
        <v>115</v>
      </c>
      <c r="F7">
        <v>116</v>
      </c>
      <c r="G7">
        <v>117</v>
      </c>
      <c r="H7">
        <v>118</v>
      </c>
      <c r="I7">
        <v>119</v>
      </c>
      <c r="J7" t="str">
        <f t="shared" si="0"/>
        <v>1_113</v>
      </c>
      <c r="K7" t="str">
        <f t="shared" si="1"/>
        <v>1_114</v>
      </c>
      <c r="L7" t="str">
        <f t="shared" si="2"/>
        <v>1_115</v>
      </c>
      <c r="M7" t="str">
        <f t="shared" si="3"/>
        <v>1_116</v>
      </c>
      <c r="N7" t="str">
        <f t="shared" si="4"/>
        <v>1_117</v>
      </c>
      <c r="O7" t="str">
        <f t="shared" si="5"/>
        <v>1_118</v>
      </c>
      <c r="P7" t="str">
        <f t="shared" si="6"/>
        <v>1_119</v>
      </c>
      <c r="Q7">
        <f>VLOOKUP(J7,Salivettes_Data!A:H, 7, FALSE())</f>
        <v>122.40031429170574</v>
      </c>
      <c r="R7">
        <f>VLOOKUP(J7,Salivettes_Data!A:H, 5, FALSE())</f>
        <v>1.52</v>
      </c>
      <c r="S7">
        <f>VLOOKUP(K7,Salivettes_Data!A:H, 7, FALSE())</f>
        <v>132.87564527138045</v>
      </c>
      <c r="T7">
        <f>VLOOKUP(K7,Salivettes_Data!A:H, 5, FALSE())</f>
        <v>1.2</v>
      </c>
      <c r="U7">
        <f>VLOOKUP(L7,Salivettes_Data!A:H, 7, FALSE())</f>
        <v>141.31672650042393</v>
      </c>
      <c r="V7">
        <f>VLOOKUP(L7,Salivettes_Data!A:H, 5, FALSE())</f>
        <v>1.4</v>
      </c>
      <c r="W7">
        <f>VLOOKUP(M7,Salivettes_Data!A:H, 7, FALSE())</f>
        <v>146.32401208508463</v>
      </c>
      <c r="X7">
        <f>VLOOKUP(M7,Salivettes_Data!A:H, 5, FALSE())</f>
        <v>2.08</v>
      </c>
      <c r="Y7">
        <f>VLOOKUP(N7,Salivettes_Data!A:H, 7, FALSE())</f>
        <v>140.76036143546162</v>
      </c>
      <c r="Z7">
        <f>VLOOKUP(N7,Salivettes_Data!A:H, 5, FALSE())</f>
        <v>2.65</v>
      </c>
      <c r="AA7">
        <f>VLOOKUP(O7,Salivettes_Data!A:H, 7, FALSE())</f>
        <v>149.80574679244441</v>
      </c>
      <c r="AB7">
        <f>VLOOKUP(O7,Salivettes_Data!A:H, 5, FALSE())</f>
        <v>1.5</v>
      </c>
      <c r="AC7">
        <f>VLOOKUP(P7,Salivettes_Data!A:H, 7, FALSE())</f>
        <v>170.84011534891775</v>
      </c>
      <c r="AD7">
        <f>VLOOKUP(P7,Salivettes_Data!A:H, 5, FALSE())</f>
        <v>1.65</v>
      </c>
    </row>
    <row r="8" spans="1:30" x14ac:dyDescent="0.2">
      <c r="A8" s="6">
        <v>107</v>
      </c>
      <c r="B8" s="6">
        <v>1</v>
      </c>
      <c r="C8">
        <v>15</v>
      </c>
      <c r="D8">
        <v>16</v>
      </c>
      <c r="E8">
        <v>17</v>
      </c>
      <c r="F8">
        <v>18</v>
      </c>
      <c r="G8">
        <v>19</v>
      </c>
      <c r="H8">
        <v>20</v>
      </c>
      <c r="I8">
        <v>21</v>
      </c>
      <c r="J8" t="str">
        <f t="shared" si="0"/>
        <v>1_15</v>
      </c>
      <c r="K8" t="str">
        <f t="shared" si="1"/>
        <v>1_16</v>
      </c>
      <c r="L8" t="str">
        <f t="shared" si="2"/>
        <v>1_17</v>
      </c>
      <c r="M8" t="str">
        <f t="shared" si="3"/>
        <v>1_18</v>
      </c>
      <c r="N8" t="str">
        <f t="shared" si="4"/>
        <v>1_19</v>
      </c>
      <c r="O8" t="str">
        <f t="shared" si="5"/>
        <v>1_20</v>
      </c>
      <c r="P8" t="str">
        <f t="shared" si="6"/>
        <v>1_21</v>
      </c>
      <c r="Q8">
        <f>VLOOKUP(J8,Salivettes_Data!A:H, 7, FALSE())</f>
        <v>33.052167509200785</v>
      </c>
      <c r="R8">
        <f>VLOOKUP(J8,Salivettes_Data!A:H, 5, FALSE())</f>
        <v>2.06</v>
      </c>
      <c r="S8">
        <f>VLOOKUP(K8,Salivettes_Data!A:H, 7, FALSE())</f>
        <v>29.063112809814488</v>
      </c>
      <c r="T8">
        <f>VLOOKUP(K8,Salivettes_Data!A:H, 5, FALSE())</f>
        <v>1.71</v>
      </c>
      <c r="U8">
        <f>VLOOKUP(L8,Salivettes_Data!A:H, 7, FALSE())</f>
        <v>270.11598964415816</v>
      </c>
      <c r="V8">
        <f>VLOOKUP(L8,Salivettes_Data!A:H, 5, FALSE())</f>
        <v>1.1299999999999999</v>
      </c>
      <c r="W8">
        <f>VLOOKUP(M8,Salivettes_Data!A:H, 7, FALSE())</f>
        <v>156.71286319017617</v>
      </c>
      <c r="X8">
        <f>VLOOKUP(M8,Salivettes_Data!A:H, 5, FALSE())</f>
        <v>2</v>
      </c>
      <c r="Y8">
        <f>VLOOKUP(N8,Salivettes_Data!A:H, 7, FALSE())</f>
        <v>73.512579460118999</v>
      </c>
      <c r="Z8">
        <f>VLOOKUP(N8,Salivettes_Data!A:H, 5, FALSE())</f>
        <v>2.13</v>
      </c>
      <c r="AA8">
        <f>VLOOKUP(O8,Salivettes_Data!A:H, 7, FALSE())</f>
        <v>63.824875190180819</v>
      </c>
      <c r="AB8">
        <f>VLOOKUP(O8,Salivettes_Data!A:H, 5, FALSE())</f>
        <v>1.49</v>
      </c>
      <c r="AC8">
        <f>VLOOKUP(P8,Salivettes_Data!A:H, 7, FALSE())</f>
        <v>82.06055381594679</v>
      </c>
      <c r="AD8">
        <f>VLOOKUP(P8,Salivettes_Data!A:H, 5, FALSE())</f>
        <v>1.28</v>
      </c>
    </row>
    <row r="9" spans="1:30" x14ac:dyDescent="0.2">
      <c r="A9" s="6">
        <v>108</v>
      </c>
      <c r="B9" s="6">
        <v>1</v>
      </c>
      <c r="C9">
        <v>8</v>
      </c>
      <c r="D9">
        <v>9</v>
      </c>
      <c r="E9">
        <v>10</v>
      </c>
      <c r="F9">
        <v>11</v>
      </c>
      <c r="G9">
        <v>12</v>
      </c>
      <c r="H9">
        <v>13</v>
      </c>
      <c r="I9">
        <v>14</v>
      </c>
      <c r="J9" t="str">
        <f t="shared" si="0"/>
        <v>1_8</v>
      </c>
      <c r="K9" t="str">
        <f t="shared" si="1"/>
        <v>1_9</v>
      </c>
      <c r="L9" t="str">
        <f t="shared" si="2"/>
        <v>1_10</v>
      </c>
      <c r="M9" t="str">
        <f t="shared" si="3"/>
        <v>1_11</v>
      </c>
      <c r="N9" t="str">
        <f t="shared" si="4"/>
        <v>1_12</v>
      </c>
      <c r="O9" t="str">
        <f t="shared" si="5"/>
        <v>1_13</v>
      </c>
      <c r="P9" t="str">
        <f t="shared" si="6"/>
        <v>1_14</v>
      </c>
      <c r="Q9">
        <f>VLOOKUP(J9,Salivettes_Data!A:H, 7, FALSE())</f>
        <v>41.030276907973395</v>
      </c>
      <c r="R9">
        <f>VLOOKUP(J9,Salivettes_Data!A:H, 5, FALSE())</f>
        <v>5.1100000000000003</v>
      </c>
      <c r="S9">
        <f>VLOOKUP(K9,Salivettes_Data!A:H, 7, FALSE())</f>
        <v>51.287846134966735</v>
      </c>
      <c r="T9">
        <f>VLOOKUP(K9,Salivettes_Data!A:H, 5, FALSE())</f>
        <v>3.63</v>
      </c>
      <c r="U9">
        <f>VLOOKUP(L9,Salivettes_Data!A:H, 7, FALSE())</f>
        <v>321.4038357791249</v>
      </c>
      <c r="V9">
        <f>VLOOKUP(L9,Salivettes_Data!A:H, 5, FALSE())</f>
        <v>4.3099999999999996</v>
      </c>
      <c r="W9">
        <f>VLOOKUP(M9,Salivettes_Data!A:H, 7, FALSE())</f>
        <v>291.2009930552</v>
      </c>
      <c r="X9">
        <f>VLOOKUP(M9,Salivettes_Data!A:H, 5, FALSE())</f>
        <v>7.8</v>
      </c>
      <c r="Y9">
        <f>VLOOKUP(N9,Salivettes_Data!A:H, 7, FALSE())</f>
        <v>148.73475379140356</v>
      </c>
      <c r="Z9">
        <f>VLOOKUP(N9,Salivettes_Data!A:H, 5, FALSE())</f>
        <v>7.32</v>
      </c>
      <c r="AA9">
        <f>VLOOKUP(O9,Salivettes_Data!A:H, 7, FALSE())</f>
        <v>68.383794846622322</v>
      </c>
      <c r="AB9">
        <f>VLOOKUP(O9,Salivettes_Data!A:H, 5, FALSE())</f>
        <v>2.41</v>
      </c>
      <c r="AC9">
        <f>VLOOKUP(P9,Salivettes_Data!A:H, 7, FALSE())</f>
        <v>58.696090576684156</v>
      </c>
      <c r="AD9">
        <f>VLOOKUP(P9,Salivettes_Data!A:H, 5, FALSE())</f>
        <v>2.12</v>
      </c>
    </row>
    <row r="10" spans="1:30" x14ac:dyDescent="0.2">
      <c r="A10" s="6">
        <v>109</v>
      </c>
      <c r="B10" s="6">
        <v>1</v>
      </c>
      <c r="C10">
        <v>22</v>
      </c>
      <c r="D10">
        <v>23</v>
      </c>
      <c r="E10">
        <v>24</v>
      </c>
      <c r="F10">
        <v>25</v>
      </c>
      <c r="G10">
        <v>26</v>
      </c>
      <c r="H10">
        <v>27</v>
      </c>
      <c r="I10">
        <v>28</v>
      </c>
      <c r="J10" t="str">
        <f t="shared" si="0"/>
        <v>1_22</v>
      </c>
      <c r="K10" t="str">
        <f t="shared" si="1"/>
        <v>1_23</v>
      </c>
      <c r="L10" t="str">
        <f t="shared" si="2"/>
        <v>1_24</v>
      </c>
      <c r="M10" t="str">
        <f t="shared" si="3"/>
        <v>1_25</v>
      </c>
      <c r="N10" t="str">
        <f t="shared" si="4"/>
        <v>1_26</v>
      </c>
      <c r="O10" t="str">
        <f t="shared" si="5"/>
        <v>1_27</v>
      </c>
      <c r="P10" t="str">
        <f t="shared" si="6"/>
        <v>1_28</v>
      </c>
      <c r="Q10">
        <f>VLOOKUP(J10,Salivettes_Data!A:H, 7, FALSE())</f>
        <v>36.471357251531906</v>
      </c>
      <c r="R10">
        <f>VLOOKUP(J10,Salivettes_Data!A:H, 5, FALSE())</f>
        <v>4.6900000000000004</v>
      </c>
      <c r="S10">
        <f>VLOOKUP(K10,Salivettes_Data!A:H, 7, FALSE())</f>
        <v>30.772707680980037</v>
      </c>
      <c r="T10">
        <f>VLOOKUP(K10,Salivettes_Data!A:H, 5, FALSE())</f>
        <v>4.12</v>
      </c>
      <c r="U10">
        <f>VLOOKUP(L10,Salivettes_Data!A:H, 7, FALSE())</f>
        <v>86.049608515333077</v>
      </c>
      <c r="V10">
        <f>VLOOKUP(L10,Salivettes_Data!A:H, 5, FALSE())</f>
        <v>1.92</v>
      </c>
      <c r="W10">
        <f>VLOOKUP(M10,Salivettes_Data!A:H, 7, FALSE())</f>
        <v>61.545415361960082</v>
      </c>
      <c r="X10">
        <f>VLOOKUP(M10,Salivettes_Data!A:H, 5, FALSE())</f>
        <v>1.66</v>
      </c>
      <c r="Y10">
        <f>VLOOKUP(N10,Salivettes_Data!A:H, 7, FALSE())</f>
        <v>42.170006822083764</v>
      </c>
      <c r="Z10">
        <f>VLOOKUP(N10,Salivettes_Data!A:H, 5, FALSE())</f>
        <v>1.63</v>
      </c>
      <c r="AA10">
        <f>VLOOKUP(O10,Salivettes_Data!A:H, 7, FALSE())</f>
        <v>62.685145276070465</v>
      </c>
      <c r="AB10">
        <f>VLOOKUP(O10,Salivettes_Data!A:H, 5, FALSE())</f>
        <v>1.08</v>
      </c>
      <c r="AC10">
        <f>VLOOKUP(P10,Salivettes_Data!A:H, 7, FALSE())</f>
        <v>41.600141865028576</v>
      </c>
      <c r="AD10">
        <f>VLOOKUP(P10,Salivettes_Data!A:H, 5, FALSE())</f>
        <v>1.08</v>
      </c>
    </row>
    <row r="11" spans="1:30" x14ac:dyDescent="0.2">
      <c r="A11" s="6">
        <v>110</v>
      </c>
      <c r="B11" s="6">
        <v>1</v>
      </c>
      <c r="C11">
        <v>190</v>
      </c>
      <c r="D11">
        <v>191</v>
      </c>
      <c r="E11">
        <v>192</v>
      </c>
      <c r="F11">
        <v>193</v>
      </c>
      <c r="G11">
        <v>194</v>
      </c>
      <c r="H11">
        <v>195</v>
      </c>
      <c r="I11">
        <v>196</v>
      </c>
      <c r="J11" t="str">
        <f t="shared" si="0"/>
        <v>1_190</v>
      </c>
      <c r="K11" t="str">
        <f t="shared" si="1"/>
        <v>1_191</v>
      </c>
      <c r="L11" t="str">
        <f t="shared" si="2"/>
        <v>1_192</v>
      </c>
      <c r="M11" t="str">
        <f t="shared" si="3"/>
        <v>1_193</v>
      </c>
      <c r="N11" t="str">
        <f t="shared" si="4"/>
        <v>1_194</v>
      </c>
      <c r="O11" t="str">
        <f t="shared" si="5"/>
        <v>1_195</v>
      </c>
      <c r="P11" t="str">
        <f t="shared" si="6"/>
        <v>1_196</v>
      </c>
      <c r="Q11">
        <f>VLOOKUP(J11,Salivettes_Data!A:H, 7, FALSE())</f>
        <v>147.20341406142401</v>
      </c>
      <c r="R11">
        <f>VLOOKUP(J11,Salivettes_Data!A:H, 5, FALSE())</f>
        <v>2.1800000000000002</v>
      </c>
      <c r="S11">
        <f>VLOOKUP(K11,Salivettes_Data!A:H, 7, FALSE())</f>
        <v>166.42424201211946</v>
      </c>
      <c r="T11">
        <f>VLOOKUP(K11,Salivettes_Data!A:H, 5, FALSE())</f>
        <v>2.08</v>
      </c>
      <c r="U11">
        <f>VLOOKUP(L11,Salivettes_Data!A:H, 7, FALSE())</f>
        <v>566.3112235229305</v>
      </c>
      <c r="V11">
        <f>VLOOKUP(L11,Salivettes_Data!A:H, 5, FALSE())</f>
        <v>3.77</v>
      </c>
      <c r="W11">
        <f>VLOOKUP(M11,Salivettes_Data!A:H, 7, FALSE())</f>
        <v>401.7621842377082</v>
      </c>
      <c r="X11">
        <f>VLOOKUP(M11,Salivettes_Data!A:H, 5, FALSE())</f>
        <v>6.93</v>
      </c>
      <c r="Y11">
        <f>VLOOKUP(N11,Salivettes_Data!A:H, 7, FALSE())</f>
        <v>328.62927788872042</v>
      </c>
      <c r="Z11">
        <f>VLOOKUP(N11,Salivettes_Data!A:H, 5, FALSE())</f>
        <v>6.23</v>
      </c>
      <c r="AA11">
        <f>VLOOKUP(O11,Salivettes_Data!A:H, 7, FALSE())</f>
        <v>459.42466808979469</v>
      </c>
      <c r="AB11">
        <f>VLOOKUP(O11,Salivettes_Data!A:H, 5, FALSE())</f>
        <v>2.56</v>
      </c>
      <c r="AC11">
        <f>VLOOKUP(P11,Salivettes_Data!A:H, 7, FALSE())</f>
        <v>385.82296105908267</v>
      </c>
      <c r="AD11">
        <f>VLOOKUP(P11,Salivettes_Data!A:H, 5, FALSE())</f>
        <v>2.25</v>
      </c>
    </row>
    <row r="12" spans="1:30" x14ac:dyDescent="0.2">
      <c r="A12" s="6">
        <v>111</v>
      </c>
      <c r="B12" s="6">
        <v>1</v>
      </c>
      <c r="C12">
        <v>71</v>
      </c>
      <c r="D12">
        <v>72</v>
      </c>
      <c r="E12">
        <v>73</v>
      </c>
      <c r="F12">
        <v>74</v>
      </c>
      <c r="G12">
        <v>75</v>
      </c>
      <c r="H12">
        <v>76</v>
      </c>
      <c r="I12">
        <v>77</v>
      </c>
      <c r="J12" t="str">
        <f t="shared" si="0"/>
        <v>1_71</v>
      </c>
      <c r="K12" t="str">
        <f t="shared" si="1"/>
        <v>1_72</v>
      </c>
      <c r="L12" t="str">
        <f t="shared" si="2"/>
        <v>1_73</v>
      </c>
      <c r="M12" t="str">
        <f t="shared" si="3"/>
        <v>1_74</v>
      </c>
      <c r="N12" t="str">
        <f t="shared" si="4"/>
        <v>1_75</v>
      </c>
      <c r="O12" t="str">
        <f t="shared" si="5"/>
        <v>1_76</v>
      </c>
      <c r="P12" t="str">
        <f t="shared" si="6"/>
        <v>1_77</v>
      </c>
      <c r="Q12">
        <f>VLOOKUP(J12,Salivettes_Data!A:H, 7, FALSE())</f>
        <v>41.630141865028598</v>
      </c>
      <c r="R12">
        <f>VLOOKUP(J12,Salivettes_Data!A:H, 5, FALSE())</f>
        <v>46.96</v>
      </c>
      <c r="S12">
        <f>VLOOKUP(K12,Salivettes_Data!A:H, 7, FALSE())</f>
        <v>40.4604119509182</v>
      </c>
      <c r="T12">
        <f>VLOOKUP(K12,Salivettes_Data!A:H, 5, FALSE())</f>
        <v>57.3</v>
      </c>
      <c r="U12">
        <f>VLOOKUP(L12,Salivettes_Data!A:H, 7, FALSE())</f>
        <v>105.42501705520941</v>
      </c>
      <c r="V12">
        <f>VLOOKUP(L12,Salivettes_Data!A:H, 5, FALSE())</f>
        <v>244.1</v>
      </c>
      <c r="W12">
        <f>VLOOKUP(M12,Salivettes_Data!A:H, 7, FALSE())</f>
        <v>83.670148687112302</v>
      </c>
      <c r="X12">
        <f>VLOOKUP(M12,Salivettes_Data!A:H, 5, FALSE())</f>
        <v>78.98</v>
      </c>
      <c r="Y12">
        <f>VLOOKUP(N12,Salivettes_Data!A:H, 7, FALSE())</f>
        <v>50.717981177911547</v>
      </c>
      <c r="Z12">
        <f>VLOOKUP(N12,Salivettes_Data!A:H, 5, FALSE())</f>
        <v>70.91</v>
      </c>
      <c r="AA12">
        <f>VLOOKUP(O12,Salivettes_Data!A:H, 7, FALSE())</f>
        <v>61.445415361960102</v>
      </c>
      <c r="AB12">
        <f>VLOOKUP(O12,Salivettes_Data!A:H, 5, FALSE())</f>
        <v>75.11</v>
      </c>
      <c r="AC12">
        <f>VLOOKUP(P12,Salivettes_Data!A:H, 7, FALSE())</f>
        <v>51.85771109202193</v>
      </c>
      <c r="AD12">
        <f>VLOOKUP(P12,Salivettes_Data!A:H, 5, FALSE())</f>
        <v>34.74</v>
      </c>
    </row>
    <row r="13" spans="1:30" x14ac:dyDescent="0.2">
      <c r="A13" s="6">
        <v>112</v>
      </c>
      <c r="B13" s="6">
        <v>1</v>
      </c>
      <c r="C13">
        <v>323</v>
      </c>
      <c r="D13">
        <v>324</v>
      </c>
      <c r="E13">
        <v>325</v>
      </c>
      <c r="F13">
        <v>326</v>
      </c>
      <c r="G13">
        <v>327</v>
      </c>
      <c r="H13">
        <v>328</v>
      </c>
      <c r="I13">
        <v>329</v>
      </c>
      <c r="J13" t="str">
        <f t="shared" si="0"/>
        <v>1_323</v>
      </c>
      <c r="K13" t="str">
        <f t="shared" si="1"/>
        <v>1_324</v>
      </c>
      <c r="L13" t="str">
        <f t="shared" si="2"/>
        <v>1_325</v>
      </c>
      <c r="M13" t="str">
        <f t="shared" si="3"/>
        <v>1_326</v>
      </c>
      <c r="N13" t="str">
        <f t="shared" si="4"/>
        <v>1_327</v>
      </c>
      <c r="O13" t="str">
        <f t="shared" si="5"/>
        <v>1_328</v>
      </c>
      <c r="P13" t="str">
        <f t="shared" si="6"/>
        <v>1_329</v>
      </c>
      <c r="Q13">
        <f>VLOOKUP(J13,Salivettes_Data!A:H, 7, FALSE())</f>
        <v>71.150772575285302</v>
      </c>
      <c r="R13">
        <f>VLOOKUP(J13,Salivettes_Data!A:H, 5, FALSE())</f>
        <v>5.16</v>
      </c>
      <c r="S13">
        <f>VLOOKUP(K13,Salivettes_Data!A:H, 7, FALSE())</f>
        <v>69.240684720915212</v>
      </c>
      <c r="T13">
        <f>VLOOKUP(K13,Salivettes_Data!A:H, 5, FALSE())</f>
        <v>8.1300000000000008</v>
      </c>
      <c r="U13">
        <f>VLOOKUP(L13,Salivettes_Data!A:H, 7, FALSE())</f>
        <v>94.549348791318721</v>
      </c>
      <c r="V13">
        <f>VLOOKUP(L13,Salivettes_Data!A:H, 5, FALSE())</f>
        <v>2.67</v>
      </c>
      <c r="W13">
        <f>VLOOKUP(M13,Salivettes_Data!A:H, 7, FALSE())</f>
        <v>86.431475410245895</v>
      </c>
      <c r="X13">
        <f>VLOOKUP(M13,Salivettes_Data!A:H, 5, FALSE())</f>
        <v>2.2400000000000002</v>
      </c>
      <c r="Y13">
        <f>VLOOKUP(N13,Salivettes_Data!A:H, 7, FALSE())</f>
        <v>74.315904356840406</v>
      </c>
      <c r="Z13">
        <f>VLOOKUP(N13,Salivettes_Data!A:H, 5, FALSE())</f>
        <v>2.2799999999999998</v>
      </c>
      <c r="AA13">
        <f>VLOOKUP(O13,Salivettes_Data!A:H, 7, FALSE())</f>
        <v>68.963162757322706</v>
      </c>
      <c r="AB13">
        <f>VLOOKUP(O13,Salivettes_Data!A:H, 5, FALSE())</f>
        <v>1.68</v>
      </c>
      <c r="AC13">
        <f>VLOOKUP(P13,Salivettes_Data!A:H, 7, FALSE())</f>
        <v>78.79112399276562</v>
      </c>
      <c r="AD13">
        <f>VLOOKUP(P13,Salivettes_Data!A:H, 5, FALSE())</f>
        <v>1.69</v>
      </c>
    </row>
    <row r="14" spans="1:30" x14ac:dyDescent="0.2">
      <c r="A14" s="6">
        <v>114</v>
      </c>
      <c r="B14" s="6">
        <v>1</v>
      </c>
      <c r="C14">
        <v>218</v>
      </c>
      <c r="D14">
        <v>219</v>
      </c>
      <c r="E14">
        <v>220</v>
      </c>
      <c r="F14">
        <v>221</v>
      </c>
      <c r="G14">
        <v>222</v>
      </c>
      <c r="H14">
        <v>223</v>
      </c>
      <c r="I14">
        <v>224</v>
      </c>
      <c r="J14" t="str">
        <f t="shared" si="0"/>
        <v>1_218</v>
      </c>
      <c r="K14" t="str">
        <f t="shared" si="1"/>
        <v>1_219</v>
      </c>
      <c r="L14" t="str">
        <f t="shared" si="2"/>
        <v>1_220</v>
      </c>
      <c r="M14" t="str">
        <f t="shared" si="3"/>
        <v>1_221</v>
      </c>
      <c r="N14" t="str">
        <f t="shared" si="4"/>
        <v>1_222</v>
      </c>
      <c r="O14" t="str">
        <f t="shared" si="5"/>
        <v>1_223</v>
      </c>
      <c r="P14" t="str">
        <f t="shared" si="6"/>
        <v>1_224</v>
      </c>
      <c r="Q14">
        <f>VLOOKUP(J14,Salivettes_Data!A:H, 7, FALSE())</f>
        <v>150.95381951521827</v>
      </c>
      <c r="R14">
        <f>VLOOKUP(J14,Salivettes_Data!A:H, 5, FALSE())</f>
        <v>1.7</v>
      </c>
      <c r="S14">
        <f>VLOOKUP(K14,Salivettes_Data!A:H, 7, FALSE())</f>
        <v>103.60495066106594</v>
      </c>
      <c r="T14">
        <f>VLOOKUP(K14,Salivettes_Data!A:H, 5, FALSE())</f>
        <v>1.5</v>
      </c>
      <c r="U14">
        <f>VLOOKUP(L14,Salivettes_Data!A:H, 7, FALSE())</f>
        <v>174.86265428315653</v>
      </c>
      <c r="V14">
        <f>VLOOKUP(L14,Salivettes_Data!A:H, 5, FALSE())</f>
        <v>0.73</v>
      </c>
      <c r="W14">
        <f>VLOOKUP(M14,Salivettes_Data!A:H, 7, FALSE())</f>
        <v>177.20665769177791</v>
      </c>
      <c r="X14">
        <f>VLOOKUP(M14,Salivettes_Data!A:H, 5, FALSE())</f>
        <v>0.77</v>
      </c>
      <c r="Y14">
        <f>VLOOKUP(N14,Salivettes_Data!A:H, 7, FALSE())</f>
        <v>87.196926800716113</v>
      </c>
      <c r="Z14">
        <f>VLOOKUP(N14,Salivettes_Data!A:H, 5, FALSE())</f>
        <v>0.65</v>
      </c>
      <c r="AA14">
        <f>VLOOKUP(O14,Salivettes_Data!A:H, 7, FALSE())</f>
        <v>144.39060997107831</v>
      </c>
      <c r="AB14">
        <f>VLOOKUP(O14,Salivettes_Data!A:H, 5, FALSE())</f>
        <v>0.39</v>
      </c>
      <c r="AC14">
        <f>VLOOKUP(P14,Salivettes_Data!A:H, 7, FALSE())</f>
        <v>95.166538390028904</v>
      </c>
      <c r="AD14">
        <f>VLOOKUP(P14,Salivettes_Data!A:H, 5, FALSE())</f>
        <v>0.43</v>
      </c>
    </row>
    <row r="15" spans="1:30" x14ac:dyDescent="0.2">
      <c r="A15" s="6">
        <v>115</v>
      </c>
      <c r="B15" s="6">
        <v>1</v>
      </c>
      <c r="C15">
        <v>78</v>
      </c>
      <c r="D15">
        <v>79</v>
      </c>
      <c r="E15">
        <v>80</v>
      </c>
      <c r="F15">
        <v>81</v>
      </c>
      <c r="G15">
        <v>82</v>
      </c>
      <c r="H15">
        <v>83</v>
      </c>
      <c r="I15">
        <v>84</v>
      </c>
      <c r="J15" t="str">
        <f t="shared" si="0"/>
        <v>1_78</v>
      </c>
      <c r="K15" t="str">
        <f t="shared" si="1"/>
        <v>1_79</v>
      </c>
      <c r="L15" t="str">
        <f t="shared" si="2"/>
        <v>1_80</v>
      </c>
      <c r="M15" t="str">
        <f t="shared" si="3"/>
        <v>1_81</v>
      </c>
      <c r="N15" t="str">
        <f t="shared" si="4"/>
        <v>1_82</v>
      </c>
      <c r="O15" t="str">
        <f t="shared" si="5"/>
        <v>1_83</v>
      </c>
      <c r="P15" t="str">
        <f t="shared" si="6"/>
        <v>1_84</v>
      </c>
      <c r="Q15">
        <f>VLOOKUP(J15,Salivettes_Data!A:H, 7, FALSE())</f>
        <v>35.050999092624828</v>
      </c>
      <c r="R15">
        <f>VLOOKUP(J15,Salivettes_Data!A:H, 5, FALSE())</f>
        <v>1.5</v>
      </c>
      <c r="S15">
        <f>VLOOKUP(K15,Salivettes_Data!A:H, 7, FALSE())</f>
        <v>35.607364157587128</v>
      </c>
      <c r="T15">
        <f>VLOOKUP(K15,Salivettes_Data!A:H, 5, FALSE())</f>
        <v>2.42</v>
      </c>
      <c r="U15">
        <f>VLOOKUP(L15,Salivettes_Data!A:H, 7, FALSE())</f>
        <v>97.4763420909741</v>
      </c>
      <c r="V15">
        <f>VLOOKUP(L15,Salivettes_Data!A:H, 5, FALSE())</f>
        <v>2.31</v>
      </c>
      <c r="W15">
        <f>VLOOKUP(M15,Salivettes_Data!A:H, 7, FALSE())</f>
        <v>42.068737112946714</v>
      </c>
      <c r="X15">
        <f>VLOOKUP(M15,Salivettes_Data!A:H, 5, FALSE())</f>
        <v>2.39</v>
      </c>
      <c r="Y15">
        <f>VLOOKUP(N15,Salivettes_Data!A:H, 7, FALSE())</f>
        <v>20.521335177047177</v>
      </c>
      <c r="Z15">
        <f>VLOOKUP(N15,Salivettes_Data!A:H, 5, FALSE())</f>
        <v>2.35</v>
      </c>
      <c r="AA15">
        <f>VLOOKUP(O15,Salivettes_Data!A:H, 7, FALSE())</f>
        <v>23.086502074178071</v>
      </c>
      <c r="AB15">
        <f>VLOOKUP(O15,Salivettes_Data!A:H, 5, FALSE())</f>
        <v>1.71</v>
      </c>
      <c r="AC15">
        <f>VLOOKUP(P15,Salivettes_Data!A:H, 7, FALSE())</f>
        <v>10.773700967949768</v>
      </c>
      <c r="AD15">
        <f>VLOOKUP(P15,Salivettes_Data!A:H, 5, FALSE())</f>
        <v>1.64</v>
      </c>
    </row>
    <row r="16" spans="1:30" x14ac:dyDescent="0.2">
      <c r="A16" s="6">
        <v>117</v>
      </c>
      <c r="B16" s="6">
        <v>1</v>
      </c>
      <c r="C16">
        <v>85</v>
      </c>
      <c r="D16">
        <v>86</v>
      </c>
      <c r="E16">
        <v>87</v>
      </c>
      <c r="F16">
        <v>88</v>
      </c>
      <c r="G16">
        <v>89</v>
      </c>
      <c r="H16">
        <v>90</v>
      </c>
      <c r="I16">
        <v>91</v>
      </c>
      <c r="J16" t="str">
        <f t="shared" si="0"/>
        <v>1_85</v>
      </c>
      <c r="K16" t="str">
        <f t="shared" si="1"/>
        <v>1_86</v>
      </c>
      <c r="L16" t="str">
        <f t="shared" si="2"/>
        <v>1_87</v>
      </c>
      <c r="M16" t="str">
        <f t="shared" si="3"/>
        <v>1_88</v>
      </c>
      <c r="N16" t="str">
        <f t="shared" si="4"/>
        <v>1_89</v>
      </c>
      <c r="O16" t="str">
        <f t="shared" si="5"/>
        <v>1_90</v>
      </c>
      <c r="P16" t="str">
        <f t="shared" si="6"/>
        <v>1_91</v>
      </c>
      <c r="Q16">
        <f>VLOOKUP(J16,Salivettes_Data!A:H, 7, FALSE())</f>
        <v>51.303337942617944</v>
      </c>
      <c r="R16">
        <f>VLOOKUP(J16,Salivettes_Data!A:H, 5, FALSE())</f>
        <v>2.31</v>
      </c>
      <c r="S16">
        <f>VLOOKUP(K16,Salivettes_Data!A:H, 7, FALSE())</f>
        <v>64.642205807698602</v>
      </c>
      <c r="T16">
        <f>VLOOKUP(K16,Salivettes_Data!A:H, 5, FALSE())</f>
        <v>2.61</v>
      </c>
      <c r="U16">
        <f>VLOOKUP(L16,Salivettes_Data!A:H, 7, FALSE())</f>
        <v>72.337706499091311</v>
      </c>
      <c r="V16">
        <f>VLOOKUP(L16,Salivettes_Data!A:H, 5, FALSE())</f>
        <v>1.77</v>
      </c>
      <c r="W16">
        <f>VLOOKUP(M16,Salivettes_Data!A:H, 7, FALSE())</f>
        <v>116.97161050916894</v>
      </c>
      <c r="X16">
        <f>VLOOKUP(M16,Salivettes_Data!A:H, 5, FALSE())</f>
        <v>2.93</v>
      </c>
      <c r="Y16">
        <f>VLOOKUP(N16,Salivettes_Data!A:H, 7, FALSE())</f>
        <v>91.319941537859918</v>
      </c>
      <c r="Z16">
        <f>VLOOKUP(N16,Salivettes_Data!A:H, 5, FALSE())</f>
        <v>3.2</v>
      </c>
      <c r="AA16">
        <f>VLOOKUP(O16,Salivettes_Data!A:H, 7, FALSE())</f>
        <v>83.111407467041062</v>
      </c>
      <c r="AB16">
        <f>VLOOKUP(O16,Salivettes_Data!A:H, 5, FALSE())</f>
        <v>2.2200000000000002</v>
      </c>
      <c r="AC16">
        <f>VLOOKUP(P16,Salivettes_Data!A:H, 7, FALSE())</f>
        <v>82.598374087614886</v>
      </c>
      <c r="AD16">
        <f>VLOOKUP(P16,Salivettes_Data!A:H, 5, FALSE())</f>
        <v>1.9</v>
      </c>
    </row>
    <row r="17" spans="1:30" x14ac:dyDescent="0.2">
      <c r="A17" s="6">
        <v>118</v>
      </c>
      <c r="B17" s="6">
        <v>1</v>
      </c>
      <c r="C17">
        <v>43</v>
      </c>
      <c r="D17">
        <v>44</v>
      </c>
      <c r="E17">
        <v>45</v>
      </c>
      <c r="F17">
        <v>46</v>
      </c>
      <c r="G17">
        <v>47</v>
      </c>
      <c r="H17">
        <v>48</v>
      </c>
      <c r="I17">
        <v>49</v>
      </c>
      <c r="J17" t="str">
        <f t="shared" si="0"/>
        <v>1_43</v>
      </c>
      <c r="K17" t="str">
        <f t="shared" si="1"/>
        <v>1_44</v>
      </c>
      <c r="L17" t="str">
        <f t="shared" si="2"/>
        <v>1_45</v>
      </c>
      <c r="M17" t="str">
        <f t="shared" si="3"/>
        <v>1_46</v>
      </c>
      <c r="N17" t="str">
        <f t="shared" si="4"/>
        <v>1_47</v>
      </c>
      <c r="O17" t="str">
        <f t="shared" si="5"/>
        <v>1_48</v>
      </c>
      <c r="P17" t="str">
        <f t="shared" si="6"/>
        <v>1_49</v>
      </c>
      <c r="Q17">
        <f>VLOOKUP(J17,Salivettes_Data!A:H, 7, FALSE())</f>
        <v>90.038663214719392</v>
      </c>
      <c r="R17">
        <f>VLOOKUP(J17,Salivettes_Data!A:H, 5, FALSE())</f>
        <v>4.7699999999999996</v>
      </c>
      <c r="S17">
        <f>VLOOKUP(K17,Salivettes_Data!A:H, 7, FALSE())</f>
        <v>80.9208239018364</v>
      </c>
      <c r="T17">
        <f>VLOOKUP(K17,Salivettes_Data!A:H, 5, FALSE())</f>
        <v>4.54</v>
      </c>
      <c r="U17">
        <f>VLOOKUP(L17,Salivettes_Data!A:H, 7, FALSE())</f>
        <v>263.8474751165511</v>
      </c>
      <c r="V17">
        <f>VLOOKUP(L17,Salivettes_Data!A:H, 5, FALSE())</f>
        <v>7.32</v>
      </c>
      <c r="W17">
        <f>VLOOKUP(M17,Salivettes_Data!A:H, 7, FALSE())</f>
        <v>268.97625973004784</v>
      </c>
      <c r="X17">
        <f>VLOOKUP(M17,Salivettes_Data!A:H, 5, FALSE())</f>
        <v>14.38</v>
      </c>
      <c r="Y17">
        <f>VLOOKUP(N17,Salivettes_Data!A:H, 7, FALSE())</f>
        <v>184.06638112882507</v>
      </c>
      <c r="Z17">
        <f>VLOOKUP(N17,Salivettes_Data!A:H, 5, FALSE())</f>
        <v>15.47</v>
      </c>
      <c r="AA17">
        <f>VLOOKUP(O17,Salivettes_Data!A:H, 7, FALSE())</f>
        <v>104.28528714109903</v>
      </c>
      <c r="AB17">
        <f>VLOOKUP(O17,Salivettes_Data!A:H, 5, FALSE())</f>
        <v>3.25</v>
      </c>
      <c r="AC17">
        <f>VLOOKUP(P17,Salivettes_Data!A:H, 7, FALSE())</f>
        <v>125.9401555091961</v>
      </c>
      <c r="AD17">
        <f>VLOOKUP(P17,Salivettes_Data!A:H, 5, FALSE())</f>
        <v>2.4900000000000002</v>
      </c>
    </row>
    <row r="18" spans="1:30" x14ac:dyDescent="0.2">
      <c r="A18" s="6">
        <v>119</v>
      </c>
      <c r="B18" s="6">
        <v>1</v>
      </c>
      <c r="C18">
        <v>106</v>
      </c>
      <c r="D18">
        <v>107</v>
      </c>
      <c r="E18">
        <v>108</v>
      </c>
      <c r="F18">
        <v>109</v>
      </c>
      <c r="G18">
        <v>110</v>
      </c>
      <c r="H18">
        <v>111</v>
      </c>
      <c r="I18">
        <v>112</v>
      </c>
      <c r="J18" t="str">
        <f t="shared" si="0"/>
        <v>1_106</v>
      </c>
      <c r="K18" t="str">
        <f t="shared" si="1"/>
        <v>1_107</v>
      </c>
      <c r="L18" t="str">
        <f t="shared" si="2"/>
        <v>1_108</v>
      </c>
      <c r="M18" t="str">
        <f t="shared" si="3"/>
        <v>1_109</v>
      </c>
      <c r="N18" t="str">
        <f t="shared" si="4"/>
        <v>1_110</v>
      </c>
      <c r="O18" t="str">
        <f t="shared" si="5"/>
        <v>1_111</v>
      </c>
      <c r="P18" t="str">
        <f t="shared" si="6"/>
        <v>1_112</v>
      </c>
      <c r="Q18">
        <f>VLOOKUP(J18,Salivettes_Data!A:H, 7, FALSE())</f>
        <v>203.67425163219323</v>
      </c>
      <c r="R18">
        <f>VLOOKUP(J18,Salivettes_Data!A:H, 5, FALSE())</f>
        <v>2.84</v>
      </c>
      <c r="S18">
        <f>VLOOKUP(K18,Salivettes_Data!A:H, 7, FALSE())</f>
        <v>321.15889552078835</v>
      </c>
      <c r="T18">
        <f>VLOOKUP(K18,Salivettes_Data!A:H, 5, FALSE())</f>
        <v>2.29</v>
      </c>
      <c r="U18">
        <f>VLOOKUP(L18,Salivettes_Data!A:H, 7, FALSE())</f>
        <v>277.03802489013691</v>
      </c>
      <c r="V18">
        <f>VLOOKUP(L18,Salivettes_Data!A:H, 5, FALSE())</f>
        <v>5.82</v>
      </c>
      <c r="W18">
        <f>VLOOKUP(M18,Salivettes_Data!A:H, 7, FALSE())</f>
        <v>333.47169662701657</v>
      </c>
      <c r="X18">
        <f>VLOOKUP(M18,Salivettes_Data!A:H, 5, FALSE())</f>
        <v>8.34</v>
      </c>
      <c r="Y18">
        <f>VLOOKUP(N18,Salivettes_Data!A:H, 7, FALSE())</f>
        <v>419.14827099118861</v>
      </c>
      <c r="Z18">
        <f>VLOOKUP(N18,Salivettes_Data!A:H, 5, FALSE())</f>
        <v>7.13</v>
      </c>
      <c r="AA18">
        <f>VLOOKUP(O18,Salivettes_Data!A:H, 7, FALSE())</f>
        <v>373.4883002222586</v>
      </c>
      <c r="AB18">
        <f>VLOOKUP(O18,Salivettes_Data!A:H, 5, FALSE())</f>
        <v>3.3</v>
      </c>
      <c r="AC18">
        <f>VLOOKUP(P18,Salivettes_Data!A:H, 7, FALSE())</f>
        <v>214.96098597956913</v>
      </c>
      <c r="AD18">
        <f>VLOOKUP(P18,Salivettes_Data!A:H, 5, FALSE())</f>
        <v>4.3499999999999996</v>
      </c>
    </row>
    <row r="19" spans="1:30" x14ac:dyDescent="0.2">
      <c r="A19" s="6">
        <v>122</v>
      </c>
      <c r="B19" s="6">
        <v>1</v>
      </c>
      <c r="C19">
        <v>211</v>
      </c>
      <c r="D19">
        <v>212</v>
      </c>
      <c r="E19">
        <v>213</v>
      </c>
      <c r="F19">
        <v>214</v>
      </c>
      <c r="G19">
        <v>215</v>
      </c>
      <c r="H19">
        <v>216</v>
      </c>
      <c r="I19">
        <v>217</v>
      </c>
      <c r="J19" t="str">
        <f t="shared" si="0"/>
        <v>1_211</v>
      </c>
      <c r="K19" t="str">
        <f t="shared" si="1"/>
        <v>1_212</v>
      </c>
      <c r="L19" t="str">
        <f t="shared" si="2"/>
        <v>1_213</v>
      </c>
      <c r="M19" t="str">
        <f t="shared" si="3"/>
        <v>1_214</v>
      </c>
      <c r="N19" t="str">
        <f t="shared" si="4"/>
        <v>1_215</v>
      </c>
      <c r="O19" t="str">
        <f t="shared" si="5"/>
        <v>1_216</v>
      </c>
      <c r="P19" t="str">
        <f t="shared" si="6"/>
        <v>1_217</v>
      </c>
      <c r="Q19">
        <f>VLOOKUP(J19,Salivettes_Data!A:H, 7, FALSE())</f>
        <v>28.374618313077239</v>
      </c>
      <c r="R19">
        <f>VLOOKUP(J19,Salivettes_Data!A:H, 5, FALSE())</f>
        <v>1.38</v>
      </c>
      <c r="S19">
        <f>VLOOKUP(K19,Salivettes_Data!A:H, 7, FALSE())</f>
        <v>30.043713507964139</v>
      </c>
      <c r="T19">
        <f>VLOOKUP(K19,Salivettes_Data!A:H, 5, FALSE())</f>
        <v>1.19</v>
      </c>
      <c r="U19">
        <f>VLOOKUP(L19,Salivettes_Data!A:H, 7, FALSE())</f>
        <v>28.930983378039549</v>
      </c>
      <c r="V19">
        <f>VLOOKUP(L19,Salivettes_Data!A:H, 5, FALSE())</f>
        <v>2.5</v>
      </c>
      <c r="W19">
        <f>VLOOKUP(M19,Salivettes_Data!A:H, 7, FALSE())</f>
        <v>28.596841585181092</v>
      </c>
      <c r="X19">
        <f>VLOOKUP(M19,Salivettes_Data!A:H, 5, FALSE())</f>
        <v>1.21</v>
      </c>
      <c r="Y19">
        <f>VLOOKUP(N19,Salivettes_Data!A:H, 7, FALSE())</f>
        <v>41.25445999173666</v>
      </c>
      <c r="Z19">
        <f>VLOOKUP(N19,Salivettes_Data!A:H, 5, FALSE())</f>
        <v>2.14</v>
      </c>
      <c r="AA19">
        <f>VLOOKUP(O19,Salivettes_Data!A:H, 7, FALSE())</f>
        <v>54.380879080016499</v>
      </c>
      <c r="AB19">
        <f>VLOOKUP(O19,Salivettes_Data!A:H, 5, FALSE())</f>
        <v>1.31</v>
      </c>
      <c r="AC19">
        <f>VLOOKUP(P19,Salivettes_Data!A:H, 7, FALSE())</f>
        <v>39.848057946563813</v>
      </c>
      <c r="AD19">
        <f>VLOOKUP(P19,Salivettes_Data!A:H, 5, FALSE())</f>
        <v>1.29</v>
      </c>
    </row>
    <row r="20" spans="1:30" x14ac:dyDescent="0.2">
      <c r="A20" s="6">
        <v>124</v>
      </c>
      <c r="B20" s="6">
        <v>1</v>
      </c>
      <c r="C20">
        <v>183</v>
      </c>
      <c r="D20">
        <v>184</v>
      </c>
      <c r="E20">
        <v>185</v>
      </c>
      <c r="F20">
        <v>186</v>
      </c>
      <c r="G20">
        <v>187</v>
      </c>
      <c r="H20">
        <v>188</v>
      </c>
      <c r="I20">
        <v>189</v>
      </c>
      <c r="J20" t="str">
        <f t="shared" si="0"/>
        <v>1_183</v>
      </c>
      <c r="K20" t="str">
        <f t="shared" si="1"/>
        <v>1_184</v>
      </c>
      <c r="L20" t="str">
        <f t="shared" si="2"/>
        <v>1_185</v>
      </c>
      <c r="M20" t="str">
        <f t="shared" si="3"/>
        <v>1_186</v>
      </c>
      <c r="N20" t="str">
        <f t="shared" si="4"/>
        <v>1_187</v>
      </c>
      <c r="O20" t="str">
        <f t="shared" si="5"/>
        <v>1_188</v>
      </c>
      <c r="P20" t="str">
        <f t="shared" si="6"/>
        <v>1_189</v>
      </c>
      <c r="Q20">
        <f>VLOOKUP(J20,Salivettes_Data!A:H, 7, FALSE())</f>
        <v>155.64182633246105</v>
      </c>
      <c r="R20">
        <f>VLOOKUP(J20,Salivettes_Data!A:H, 5, FALSE())</f>
        <v>13.31</v>
      </c>
      <c r="S20">
        <f>VLOOKUP(K20,Salivettes_Data!A:H, 7, FALSE())</f>
        <v>146.26581269797543</v>
      </c>
      <c r="T20">
        <f>VLOOKUP(K20,Salivettes_Data!A:H, 5, FALSE())</f>
        <v>14.38</v>
      </c>
      <c r="U20">
        <f>VLOOKUP(L20,Salivettes_Data!A:H, 7, FALSE())</f>
        <v>176.73785701005366</v>
      </c>
      <c r="V20">
        <f>VLOOKUP(L20,Salivettes_Data!A:H, 5, FALSE())</f>
        <v>3.89</v>
      </c>
      <c r="W20">
        <f>VLOOKUP(M20,Salivettes_Data!A:H, 7, FALSE())</f>
        <v>169.70584678418945</v>
      </c>
      <c r="X20">
        <f>VLOOKUP(M20,Salivettes_Data!A:H, 5, FALSE())</f>
        <v>3.04</v>
      </c>
      <c r="Y20">
        <f>VLOOKUP(N20,Salivettes_Data!A:H, 7, FALSE())</f>
        <v>95.635339071753179</v>
      </c>
      <c r="Z20">
        <f>VLOOKUP(N20,Salivettes_Data!A:H, 5, FALSE())</f>
        <v>2.5099999999999998</v>
      </c>
      <c r="AA20">
        <f>VLOOKUP(O20,Salivettes_Data!A:H, 7, FALSE())</f>
        <v>129.38898815590136</v>
      </c>
      <c r="AB20">
        <f>VLOOKUP(O20,Salivettes_Data!A:H, 5, FALSE())</f>
        <v>1.3</v>
      </c>
      <c r="AC20">
        <f>VLOOKUP(P20,Salivettes_Data!A:H, 7, FALSE())</f>
        <v>124.70098133865856</v>
      </c>
      <c r="AD20">
        <f>VLOOKUP(P20,Salivettes_Data!A:H, 5, FALSE())</f>
        <v>1.1200000000000001</v>
      </c>
    </row>
    <row r="21" spans="1:30" x14ac:dyDescent="0.2">
      <c r="A21" s="6">
        <v>125</v>
      </c>
      <c r="B21" s="6">
        <v>1</v>
      </c>
      <c r="C21">
        <v>134</v>
      </c>
      <c r="D21">
        <v>135</v>
      </c>
      <c r="E21">
        <v>136</v>
      </c>
      <c r="F21">
        <v>137</v>
      </c>
      <c r="G21">
        <v>138</v>
      </c>
      <c r="H21">
        <v>139</v>
      </c>
      <c r="I21">
        <v>140</v>
      </c>
      <c r="J21" t="str">
        <f t="shared" si="0"/>
        <v>1_134</v>
      </c>
      <c r="K21" t="str">
        <f t="shared" si="1"/>
        <v>1_135</v>
      </c>
      <c r="L21" t="str">
        <f t="shared" si="2"/>
        <v>1_136</v>
      </c>
      <c r="M21" t="str">
        <f t="shared" si="3"/>
        <v>1_137</v>
      </c>
      <c r="N21" t="str">
        <f t="shared" si="4"/>
        <v>1_138</v>
      </c>
      <c r="O21" t="str">
        <f t="shared" si="5"/>
        <v>1_139</v>
      </c>
      <c r="P21" t="str">
        <f t="shared" si="6"/>
        <v>1_140</v>
      </c>
      <c r="Q21">
        <f>VLOOKUP(J21,Salivettes_Data!A:H, 7, FALSE())</f>
        <v>21.547401935899533</v>
      </c>
      <c r="R21">
        <f>VLOOKUP(J21,Salivettes_Data!A:H, 5, FALSE())</f>
        <v>3.25</v>
      </c>
      <c r="S21">
        <f>VLOOKUP(K21,Salivettes_Data!A:H, 7, FALSE())</f>
        <v>22.573468694751892</v>
      </c>
      <c r="T21">
        <f>VLOOKUP(K21,Salivettes_Data!A:H, 5, FALSE())</f>
        <v>2.8</v>
      </c>
      <c r="U21">
        <f>VLOOKUP(L21,Salivettes_Data!A:H, 7, FALSE())</f>
        <v>39.503570215815827</v>
      </c>
      <c r="V21">
        <f>VLOOKUP(L21,Salivettes_Data!A:H, 5, FALSE())</f>
        <v>3.59</v>
      </c>
      <c r="W21">
        <f>VLOOKUP(M21,Salivettes_Data!A:H, 7, FALSE())</f>
        <v>33.860203042127843</v>
      </c>
      <c r="X21">
        <f>VLOOKUP(M21,Salivettes_Data!A:H, 5, FALSE())</f>
        <v>6.14</v>
      </c>
      <c r="Y21">
        <f>VLOOKUP(N21,Salivettes_Data!A:H, 7, FALSE())</f>
        <v>30.782002765570766</v>
      </c>
      <c r="Z21">
        <f>VLOOKUP(N21,Salivettes_Data!A:H, 5, FALSE())</f>
        <v>5.83</v>
      </c>
      <c r="AA21">
        <f>VLOOKUP(O21,Salivettes_Data!A:H, 7, FALSE())</f>
        <v>24.112568833030434</v>
      </c>
      <c r="AB21">
        <f>VLOOKUP(O21,Salivettes_Data!A:H, 5, FALSE())</f>
        <v>2.11</v>
      </c>
      <c r="AC21">
        <f>VLOOKUP(P21,Salivettes_Data!A:H, 7, FALSE())</f>
        <v>29.755936006718404</v>
      </c>
      <c r="AD21">
        <f>VLOOKUP(P21,Salivettes_Data!A:H, 5, FALSE())</f>
        <v>2.02</v>
      </c>
    </row>
    <row r="22" spans="1:30" x14ac:dyDescent="0.2">
      <c r="A22" s="6">
        <v>126</v>
      </c>
      <c r="B22" s="6">
        <v>1</v>
      </c>
      <c r="C22">
        <v>127</v>
      </c>
      <c r="D22">
        <v>128</v>
      </c>
      <c r="E22">
        <v>129</v>
      </c>
      <c r="F22">
        <v>130</v>
      </c>
      <c r="G22">
        <v>131</v>
      </c>
      <c r="H22">
        <v>132</v>
      </c>
      <c r="I22">
        <v>133</v>
      </c>
      <c r="J22" t="str">
        <f t="shared" si="0"/>
        <v>1_127</v>
      </c>
      <c r="K22" t="str">
        <f t="shared" si="1"/>
        <v>1_128</v>
      </c>
      <c r="L22" t="str">
        <f t="shared" si="2"/>
        <v>1_129</v>
      </c>
      <c r="M22" t="str">
        <f t="shared" si="3"/>
        <v>1_130</v>
      </c>
      <c r="N22" t="str">
        <f t="shared" si="4"/>
        <v>1_131</v>
      </c>
      <c r="O22" t="str">
        <f t="shared" si="5"/>
        <v>1_132</v>
      </c>
      <c r="P22" t="str">
        <f t="shared" si="6"/>
        <v>1_133</v>
      </c>
      <c r="Q22">
        <f>VLOOKUP(J22,Salivettes_Data!A:H, 7, FALSE())</f>
        <v>57.459738495732104</v>
      </c>
      <c r="R22">
        <f>VLOOKUP(J22,Salivettes_Data!A:H, 5, FALSE())</f>
        <v>3.87</v>
      </c>
      <c r="S22">
        <f>VLOOKUP(K22,Salivettes_Data!A:H, 7, FALSE())</f>
        <v>70.285572981386579</v>
      </c>
      <c r="T22">
        <f>VLOOKUP(K22,Salivettes_Data!A:H, 5, FALSE())</f>
        <v>3.33</v>
      </c>
      <c r="U22">
        <f>VLOOKUP(L22,Salivettes_Data!A:H, 7, FALSE())</f>
        <v>123.12801106228306</v>
      </c>
      <c r="V22">
        <f>VLOOKUP(L22,Salivettes_Data!A:H, 5, FALSE())</f>
        <v>2.33</v>
      </c>
      <c r="W22">
        <f>VLOOKUP(M22,Salivettes_Data!A:H, 7, FALSE())</f>
        <v>67.20737270482951</v>
      </c>
      <c r="X22">
        <f>VLOOKUP(M22,Salivettes_Data!A:H, 5, FALSE())</f>
        <v>2.84</v>
      </c>
      <c r="Y22">
        <f>VLOOKUP(N22,Salivettes_Data!A:H, 7, FALSE())</f>
        <v>85.676574364171955</v>
      </c>
      <c r="Z22">
        <f>VLOOKUP(N22,Salivettes_Data!A:H, 5, FALSE())</f>
        <v>3.13</v>
      </c>
      <c r="AA22">
        <f>VLOOKUP(O22,Salivettes_Data!A:H, 7, FALSE())</f>
        <v>70.798606360812755</v>
      </c>
      <c r="AB22">
        <f>VLOOKUP(O22,Salivettes_Data!A:H, 5, FALSE())</f>
        <v>1.6</v>
      </c>
      <c r="AC22">
        <f>VLOOKUP(P22,Salivettes_Data!A:H, 7, FALSE())</f>
        <v>73.876806637369839</v>
      </c>
      <c r="AD22">
        <f>VLOOKUP(P22,Salivettes_Data!A:H, 5, FALSE())</f>
        <v>1.5</v>
      </c>
    </row>
    <row r="23" spans="1:30" x14ac:dyDescent="0.2">
      <c r="A23" s="6">
        <v>127</v>
      </c>
      <c r="B23" s="6">
        <v>1</v>
      </c>
      <c r="C23">
        <v>57</v>
      </c>
      <c r="D23">
        <v>58</v>
      </c>
      <c r="E23">
        <v>59</v>
      </c>
      <c r="F23">
        <v>60</v>
      </c>
      <c r="G23">
        <v>61</v>
      </c>
      <c r="H23">
        <v>62</v>
      </c>
      <c r="I23">
        <v>63</v>
      </c>
      <c r="J23" t="str">
        <f t="shared" si="0"/>
        <v>1_57</v>
      </c>
      <c r="K23" t="str">
        <f t="shared" si="1"/>
        <v>1_58</v>
      </c>
      <c r="L23" t="str">
        <f t="shared" si="2"/>
        <v>1_59</v>
      </c>
      <c r="M23" t="str">
        <f t="shared" si="3"/>
        <v>1_60</v>
      </c>
      <c r="N23" t="str">
        <f t="shared" si="4"/>
        <v>1_61</v>
      </c>
      <c r="O23" t="str">
        <f t="shared" si="5"/>
        <v>1_62</v>
      </c>
      <c r="P23" t="str">
        <f t="shared" si="6"/>
        <v>1_63</v>
      </c>
      <c r="Q23">
        <f>VLOOKUP(J23,Salivettes_Data!A:H, 7, FALSE())</f>
        <v>71.802984588953436</v>
      </c>
      <c r="R23">
        <f>VLOOKUP(J23,Salivettes_Data!A:H, 5, FALSE())</f>
        <v>4.5599999999999996</v>
      </c>
      <c r="S23">
        <f>VLOOKUP(K23,Salivettes_Data!A:H, 7, FALSE())</f>
        <v>43.309736736194139</v>
      </c>
      <c r="T23">
        <f>VLOOKUP(K23,Salivettes_Data!A:H, 5, FALSE())</f>
        <v>4.1500000000000004</v>
      </c>
      <c r="U23">
        <f>VLOOKUP(L23,Salivettes_Data!A:H, 7, FALSE())</f>
        <v>125.37029055214093</v>
      </c>
      <c r="V23">
        <f>VLOOKUP(L23,Salivettes_Data!A:H, 5, FALSE())</f>
        <v>4.16</v>
      </c>
      <c r="W23">
        <f>VLOOKUP(M23,Salivettes_Data!A:H, 7, FALSE())</f>
        <v>139.04704952146537</v>
      </c>
      <c r="X23">
        <f>VLOOKUP(M23,Salivettes_Data!A:H, 5, FALSE())</f>
        <v>3.72</v>
      </c>
      <c r="Y23">
        <f>VLOOKUP(N23,Salivettes_Data!A:H, 7, FALSE())</f>
        <v>128.78948029447204</v>
      </c>
      <c r="Z23">
        <f>VLOOKUP(N23,Salivettes_Data!A:H, 5, FALSE())</f>
        <v>3.58</v>
      </c>
      <c r="AA23">
        <f>VLOOKUP(O23,Salivettes_Data!A:H, 7, FALSE())</f>
        <v>45.58919656441487</v>
      </c>
      <c r="AB23">
        <f>VLOOKUP(O23,Salivettes_Data!A:H, 5, FALSE())</f>
        <v>2.91</v>
      </c>
      <c r="AC23">
        <f>VLOOKUP(P23,Salivettes_Data!A:H, 7, FALSE())</f>
        <v>56.416630748463419</v>
      </c>
      <c r="AD23">
        <f>VLOOKUP(P23,Salivettes_Data!A:H, 5, FALSE())</f>
        <v>2.4900000000000002</v>
      </c>
    </row>
    <row r="24" spans="1:30" x14ac:dyDescent="0.2">
      <c r="A24" s="6">
        <v>128</v>
      </c>
      <c r="B24" s="6">
        <v>1</v>
      </c>
      <c r="C24">
        <v>169</v>
      </c>
      <c r="D24">
        <v>170</v>
      </c>
      <c r="E24">
        <v>171</v>
      </c>
      <c r="F24">
        <v>172</v>
      </c>
      <c r="G24">
        <v>173</v>
      </c>
      <c r="H24">
        <v>174</v>
      </c>
      <c r="I24">
        <v>175</v>
      </c>
      <c r="J24" t="str">
        <f t="shared" si="0"/>
        <v>1_169</v>
      </c>
      <c r="K24" t="str">
        <f t="shared" si="1"/>
        <v>1_170</v>
      </c>
      <c r="L24" t="str">
        <f t="shared" si="2"/>
        <v>1_171</v>
      </c>
      <c r="M24" t="str">
        <f t="shared" si="3"/>
        <v>1_172</v>
      </c>
      <c r="N24" t="str">
        <f t="shared" si="4"/>
        <v>1_173</v>
      </c>
      <c r="O24" t="str">
        <f t="shared" si="5"/>
        <v>1_174</v>
      </c>
      <c r="P24" t="str">
        <f t="shared" si="6"/>
        <v>1_175</v>
      </c>
      <c r="Q24">
        <f>VLOOKUP(J24,Salivettes_Data!A:H, 7, FALSE())</f>
        <v>46.880068172428032</v>
      </c>
      <c r="R24">
        <f>VLOOKUP(J24,Salivettes_Data!A:H, 5, FALSE())</f>
        <v>2.4900000000000002</v>
      </c>
      <c r="S24">
        <f>VLOOKUP(K24,Salivettes_Data!A:H, 7, FALSE())</f>
        <v>35.160051129321026</v>
      </c>
      <c r="T24">
        <f>VLOOKUP(K24,Salivettes_Data!A:H, 5, FALSE())</f>
        <v>2.61</v>
      </c>
      <c r="U24">
        <f>VLOOKUP(L24,Salivettes_Data!A:H, 7, FALSE())</f>
        <v>51.099274307946558</v>
      </c>
      <c r="V24">
        <f>VLOOKUP(L24,Salivettes_Data!A:H, 5, FALSE())</f>
        <v>2.2599999999999998</v>
      </c>
      <c r="W24">
        <f>VLOOKUP(M24,Salivettes_Data!A:H, 7, FALSE())</f>
        <v>52.505676353119384</v>
      </c>
      <c r="X24">
        <f>VLOOKUP(M24,Salivettes_Data!A:H, 5, FALSE())</f>
        <v>2.57</v>
      </c>
      <c r="Y24">
        <f>VLOOKUP(N24,Salivettes_Data!A:H, 7, FALSE())</f>
        <v>33.753649084148186</v>
      </c>
      <c r="Z24">
        <f>VLOOKUP(N24,Salivettes_Data!A:H, 5, FALSE())</f>
        <v>2.2400000000000002</v>
      </c>
      <c r="AA24">
        <f>VLOOKUP(O24,Salivettes_Data!A:H, 7, FALSE())</f>
        <v>29.534442948629657</v>
      </c>
      <c r="AB24">
        <f>VLOOKUP(O24,Salivettes_Data!A:H, 5, FALSE())</f>
        <v>2.4</v>
      </c>
      <c r="AC24">
        <f>VLOOKUP(P24,Salivettes_Data!A:H, 7, FALSE())</f>
        <v>44.067264082082346</v>
      </c>
      <c r="AD24">
        <f>VLOOKUP(P24,Salivettes_Data!A:H, 5, FALSE())</f>
        <v>1.78</v>
      </c>
    </row>
    <row r="25" spans="1:30" x14ac:dyDescent="0.2">
      <c r="A25" s="6">
        <v>129</v>
      </c>
      <c r="B25" s="6">
        <v>1</v>
      </c>
      <c r="C25">
        <v>64</v>
      </c>
      <c r="D25">
        <v>65</v>
      </c>
      <c r="E25">
        <v>66</v>
      </c>
      <c r="F25">
        <v>67</v>
      </c>
      <c r="G25">
        <v>68</v>
      </c>
      <c r="H25">
        <v>69</v>
      </c>
      <c r="I25">
        <v>70</v>
      </c>
      <c r="J25" t="str">
        <f t="shared" si="0"/>
        <v>1_64</v>
      </c>
      <c r="K25" t="str">
        <f t="shared" si="1"/>
        <v>1_65</v>
      </c>
      <c r="L25" t="str">
        <f t="shared" si="2"/>
        <v>1_66</v>
      </c>
      <c r="M25" t="str">
        <f t="shared" si="3"/>
        <v>1_67</v>
      </c>
      <c r="N25" t="str">
        <f t="shared" si="4"/>
        <v>1_68</v>
      </c>
      <c r="O25" t="str">
        <f t="shared" si="5"/>
        <v>1_69</v>
      </c>
      <c r="P25" t="str">
        <f t="shared" si="6"/>
        <v>1_70</v>
      </c>
      <c r="Q25">
        <f>VLOOKUP(J25,Salivettes_Data!A:H, 7, FALSE())</f>
        <v>83.770148687112339</v>
      </c>
      <c r="R25">
        <f>VLOOKUP(J25,Salivettes_Data!A:H, 5, FALSE())</f>
        <v>3.94</v>
      </c>
      <c r="S25">
        <f>VLOOKUP(K25,Salivettes_Data!A:H, 7, FALSE())</f>
        <v>83.200283730057137</v>
      </c>
      <c r="T25">
        <f>VLOOKUP(K25,Salivettes_Data!A:H, 5, FALSE())</f>
        <v>3.67</v>
      </c>
      <c r="U25">
        <f>VLOOKUP(L25,Salivettes_Data!A:H, 7, FALSE())</f>
        <v>160.70191788956245</v>
      </c>
      <c r="V25">
        <f>VLOOKUP(L25,Salivettes_Data!A:H, 5, FALSE())</f>
        <v>3.36</v>
      </c>
      <c r="W25">
        <f>VLOOKUP(M25,Salivettes_Data!A:H, 7, FALSE())</f>
        <v>116.25245123925794</v>
      </c>
      <c r="X25">
        <f>VLOOKUP(M25,Salivettes_Data!A:H, 5, FALSE())</f>
        <v>3.38</v>
      </c>
      <c r="Y25">
        <f>VLOOKUP(N25,Salivettes_Data!A:H, 7, FALSE())</f>
        <v>83.220283730057105</v>
      </c>
      <c r="Z25">
        <f>VLOOKUP(N25,Salivettes_Data!A:H, 5, FALSE())</f>
        <v>3.32</v>
      </c>
      <c r="AA25">
        <f>VLOOKUP(O25,Salivettes_Data!A:H, 7, FALSE())</f>
        <v>86.949608515333097</v>
      </c>
      <c r="AB25">
        <f>VLOOKUP(O25,Salivettes_Data!A:H, 5, FALSE())</f>
        <v>1.59</v>
      </c>
      <c r="AC25">
        <f>VLOOKUP(P25,Salivettes_Data!A:H, 7, FALSE())</f>
        <v>89.668798257664207</v>
      </c>
      <c r="AD25">
        <f>VLOOKUP(P25,Salivettes_Data!A:H, 5, FALSE())</f>
        <v>1.34</v>
      </c>
    </row>
    <row r="26" spans="1:30" x14ac:dyDescent="0.2">
      <c r="A26" s="6">
        <v>130</v>
      </c>
      <c r="B26" s="6">
        <v>1</v>
      </c>
      <c r="C26">
        <v>176</v>
      </c>
      <c r="D26">
        <v>177</v>
      </c>
      <c r="E26">
        <v>178</v>
      </c>
      <c r="F26">
        <v>179</v>
      </c>
      <c r="G26">
        <v>180</v>
      </c>
      <c r="H26">
        <v>181</v>
      </c>
      <c r="I26">
        <v>182</v>
      </c>
      <c r="J26" t="str">
        <f t="shared" si="0"/>
        <v>1_176</v>
      </c>
      <c r="K26" t="str">
        <f t="shared" si="1"/>
        <v>1_177</v>
      </c>
      <c r="L26" t="str">
        <f t="shared" si="2"/>
        <v>1_178</v>
      </c>
      <c r="M26" t="str">
        <f t="shared" si="3"/>
        <v>1_179</v>
      </c>
      <c r="N26" t="str">
        <f t="shared" si="4"/>
        <v>1_180</v>
      </c>
      <c r="O26" t="str">
        <f t="shared" si="5"/>
        <v>1_181</v>
      </c>
      <c r="P26" t="str">
        <f t="shared" si="6"/>
        <v>1_182</v>
      </c>
      <c r="Q26">
        <f>VLOOKUP(J26,Salivettes_Data!A:H, 7, FALSE())</f>
        <v>119.54417383969147</v>
      </c>
      <c r="R26">
        <f>VLOOKUP(J26,Salivettes_Data!A:H, 5, FALSE())</f>
        <v>3.1</v>
      </c>
      <c r="S26">
        <f>VLOOKUP(K26,Salivettes_Data!A:H, 7, FALSE())</f>
        <v>103.13614997934167</v>
      </c>
      <c r="T26">
        <f>VLOOKUP(K26,Salivettes_Data!A:H, 5, FALSE())</f>
        <v>2.88</v>
      </c>
      <c r="U26">
        <f>VLOOKUP(L26,Salivettes_Data!A:H, 7, FALSE())</f>
        <v>145.32821133452686</v>
      </c>
      <c r="V26">
        <f>VLOOKUP(L26,Salivettes_Data!A:H, 5, FALSE())</f>
        <v>2.19</v>
      </c>
      <c r="W26">
        <f>VLOOKUP(M26,Salivettes_Data!A:H, 7, FALSE())</f>
        <v>132.67059292797134</v>
      </c>
      <c r="X26">
        <f>VLOOKUP(M26,Salivettes_Data!A:H, 5, FALSE())</f>
        <v>3.55</v>
      </c>
      <c r="Y26">
        <f>VLOOKUP(N26,Salivettes_Data!A:H, 7, FALSE())</f>
        <v>117.20017043107006</v>
      </c>
      <c r="Z26">
        <f>VLOOKUP(N26,Salivettes_Data!A:H, 5, FALSE())</f>
        <v>2.2599999999999998</v>
      </c>
      <c r="AA26">
        <f>VLOOKUP(O26,Salivettes_Data!A:H, 7, FALSE())</f>
        <v>97.979342480374584</v>
      </c>
      <c r="AB26">
        <f>VLOOKUP(O26,Salivettes_Data!A:H, 5, FALSE())</f>
        <v>0.96</v>
      </c>
      <c r="AC26">
        <f>VLOOKUP(P26,Salivettes_Data!A:H, 7, FALSE())</f>
        <v>148.14101542487256</v>
      </c>
      <c r="AD26">
        <f>VLOOKUP(P26,Salivettes_Data!A:H, 5, FALSE())</f>
        <v>0.95</v>
      </c>
    </row>
    <row r="27" spans="1:30" x14ac:dyDescent="0.2">
      <c r="A27" s="6">
        <v>131</v>
      </c>
      <c r="B27" s="6">
        <v>1</v>
      </c>
      <c r="C27">
        <v>162</v>
      </c>
      <c r="D27">
        <v>163</v>
      </c>
      <c r="E27">
        <v>164</v>
      </c>
      <c r="F27">
        <v>165</v>
      </c>
      <c r="G27">
        <v>166</v>
      </c>
      <c r="H27">
        <v>167</v>
      </c>
      <c r="I27">
        <v>168</v>
      </c>
      <c r="J27" t="str">
        <f t="shared" si="0"/>
        <v>1_162</v>
      </c>
      <c r="K27" t="str">
        <f t="shared" si="1"/>
        <v>1_163</v>
      </c>
      <c r="L27" t="str">
        <f t="shared" si="2"/>
        <v>1_164</v>
      </c>
      <c r="M27" t="str">
        <f t="shared" si="3"/>
        <v>1_165</v>
      </c>
      <c r="N27" t="str">
        <f t="shared" si="4"/>
        <v>1_166</v>
      </c>
      <c r="O27" t="str">
        <f t="shared" si="5"/>
        <v>1_167</v>
      </c>
      <c r="P27" t="str">
        <f t="shared" si="6"/>
        <v>1_168</v>
      </c>
      <c r="Q27">
        <f>VLOOKUP(J27,Salivettes_Data!A:H, 7, FALSE())</f>
        <v>27.659240221732539</v>
      </c>
      <c r="R27">
        <f>VLOOKUP(J27,Salivettes_Data!A:H, 5, FALSE())</f>
        <v>2.17</v>
      </c>
      <c r="S27">
        <f>VLOOKUP(K27,Salivettes_Data!A:H, 7, FALSE())</f>
        <v>41.723260673460949</v>
      </c>
      <c r="T27">
        <f>VLOOKUP(K27,Salivettes_Data!A:H, 5, FALSE())</f>
        <v>1.37</v>
      </c>
      <c r="U27">
        <f>VLOOKUP(L27,Salivettes_Data!A:H, 7, FALSE())</f>
        <v>40.316858628288109</v>
      </c>
      <c r="V27">
        <f>VLOOKUP(L27,Salivettes_Data!A:H, 5, FALSE())</f>
        <v>0.88</v>
      </c>
      <c r="W27">
        <f>VLOOKUP(M27,Salivettes_Data!A:H, 7, FALSE())</f>
        <v>32.34724703897534</v>
      </c>
      <c r="X27">
        <f>VLOOKUP(M27,Salivettes_Data!A:H, 5, FALSE())</f>
        <v>0.82</v>
      </c>
      <c r="Y27">
        <f>VLOOKUP(N27,Salivettes_Data!A:H, 7, FALSE())</f>
        <v>24.377635449662566</v>
      </c>
      <c r="Z27">
        <f>VLOOKUP(N27,Salivettes_Data!A:H, 5, FALSE())</f>
        <v>0.71</v>
      </c>
      <c r="AA27">
        <f>VLOOKUP(O27,Salivettes_Data!A:H, 7, FALSE())</f>
        <v>23.440034086214016</v>
      </c>
      <c r="AB27">
        <f>VLOOKUP(O27,Salivettes_Data!A:H, 5, FALSE())</f>
        <v>0.61</v>
      </c>
      <c r="AC27">
        <f>VLOOKUP(P27,Salivettes_Data!A:H, 7, FALSE())</f>
        <v>21.096030677592609</v>
      </c>
      <c r="AD27">
        <f>VLOOKUP(P27,Salivettes_Data!A:H, 5, FALSE())</f>
        <v>0.57999999999999996</v>
      </c>
    </row>
    <row r="28" spans="1:30" x14ac:dyDescent="0.2">
      <c r="A28" s="6">
        <v>132</v>
      </c>
      <c r="B28" s="6">
        <v>1</v>
      </c>
      <c r="C28">
        <v>99</v>
      </c>
      <c r="D28">
        <v>100</v>
      </c>
      <c r="E28">
        <v>101</v>
      </c>
      <c r="F28">
        <v>102</v>
      </c>
      <c r="G28">
        <v>103</v>
      </c>
      <c r="H28">
        <v>104</v>
      </c>
      <c r="I28">
        <v>105</v>
      </c>
      <c r="J28" t="str">
        <f t="shared" si="0"/>
        <v>1_99</v>
      </c>
      <c r="K28" t="str">
        <f t="shared" si="1"/>
        <v>1_100</v>
      </c>
      <c r="L28" t="str">
        <f t="shared" si="2"/>
        <v>1_101</v>
      </c>
      <c r="M28" t="str">
        <f t="shared" si="3"/>
        <v>1_102</v>
      </c>
      <c r="N28" t="str">
        <f t="shared" si="4"/>
        <v>1_103</v>
      </c>
      <c r="O28" t="str">
        <f t="shared" si="5"/>
        <v>1_104</v>
      </c>
      <c r="P28" t="str">
        <f t="shared" si="6"/>
        <v>1_105</v>
      </c>
      <c r="Q28">
        <f>VLOOKUP(J28,Salivettes_Data!A:H, 7, FALSE())</f>
        <v>56.433671736879738</v>
      </c>
      <c r="R28">
        <f>VLOOKUP(J28,Salivettes_Data!A:H, 5, FALSE())</f>
        <v>2.25</v>
      </c>
      <c r="S28">
        <f>VLOOKUP(K28,Salivettes_Data!A:H, 7, FALSE())</f>
        <v>61.050972151715342</v>
      </c>
      <c r="T28">
        <f>VLOOKUP(K28,Salivettes_Data!A:H, 5, FALSE())</f>
        <v>2.08</v>
      </c>
      <c r="U28">
        <f>VLOOKUP(L28,Salivettes_Data!A:H, 7, FALSE())</f>
        <v>164.68371479580361</v>
      </c>
      <c r="V28">
        <f>VLOOKUP(L28,Salivettes_Data!A:H, 5, FALSE())</f>
        <v>3.33</v>
      </c>
      <c r="W28">
        <f>VLOOKUP(M28,Salivettes_Data!A:H, 7, FALSE())</f>
        <v>92.346008296712284</v>
      </c>
      <c r="X28">
        <f>VLOOKUP(M28,Salivettes_Data!A:H, 5, FALSE())</f>
        <v>7.7</v>
      </c>
      <c r="Y28">
        <f>VLOOKUP(N28,Salivettes_Data!A:H, 7, FALSE())</f>
        <v>40.016603595241989</v>
      </c>
      <c r="Z28">
        <f>VLOOKUP(N28,Salivettes_Data!A:H, 5, FALSE())</f>
        <v>8.6300000000000008</v>
      </c>
      <c r="AA28">
        <f>VLOOKUP(O28,Salivettes_Data!A:H, 7, FALSE())</f>
        <v>28.216835868439865</v>
      </c>
      <c r="AB28">
        <f>VLOOKUP(O28,Salivettes_Data!A:H, 5, FALSE())</f>
        <v>3.64</v>
      </c>
      <c r="AC28">
        <f>VLOOKUP(P28,Salivettes_Data!A:H, 7, FALSE())</f>
        <v>29.555936006718401</v>
      </c>
      <c r="AD28">
        <f>VLOOKUP(P28,Salivettes_Data!A:H, 5, FALSE())</f>
        <v>3.05</v>
      </c>
    </row>
    <row r="29" spans="1:30" x14ac:dyDescent="0.2">
      <c r="A29" s="6">
        <v>133</v>
      </c>
      <c r="B29" s="6">
        <v>1</v>
      </c>
      <c r="C29">
        <v>274</v>
      </c>
      <c r="D29">
        <v>275</v>
      </c>
      <c r="E29">
        <v>276</v>
      </c>
      <c r="F29">
        <v>277</v>
      </c>
      <c r="G29">
        <v>278</v>
      </c>
      <c r="H29">
        <v>279</v>
      </c>
      <c r="I29">
        <v>280</v>
      </c>
      <c r="J29" t="str">
        <f t="shared" si="0"/>
        <v>1_274</v>
      </c>
      <c r="K29" t="str">
        <f t="shared" si="1"/>
        <v>1_275</v>
      </c>
      <c r="L29" t="str">
        <f t="shared" si="2"/>
        <v>1_276</v>
      </c>
      <c r="M29" t="str">
        <f t="shared" si="3"/>
        <v>1_277</v>
      </c>
      <c r="N29" t="str">
        <f t="shared" si="4"/>
        <v>1_278</v>
      </c>
      <c r="O29" t="str">
        <f t="shared" si="5"/>
        <v>1_279</v>
      </c>
      <c r="P29" t="str">
        <f t="shared" si="6"/>
        <v>1_280</v>
      </c>
      <c r="Q29">
        <f>VLOOKUP(J29,Salivettes_Data!A:H, 7, FALSE())</f>
        <v>130.18942520117798</v>
      </c>
      <c r="R29">
        <f>VLOOKUP(J29,Salivettes_Data!A:H, 5, FALSE())</f>
        <v>4.6100000000000003</v>
      </c>
      <c r="S29" t="str">
        <f>VLOOKUP(K29,Salivettes_Data!A:H, 7, FALSE())</f>
        <v>NA</v>
      </c>
      <c r="T29">
        <f>VLOOKUP(K29,Salivettes_Data!A:H, 5, FALSE())</f>
        <v>5</v>
      </c>
      <c r="U29">
        <f>VLOOKUP(L29,Salivettes_Data!A:H, 7, FALSE())</f>
        <v>150.79748189576958</v>
      </c>
      <c r="V29">
        <f>VLOOKUP(L29,Salivettes_Data!A:H, 5, FALSE())</f>
        <v>3.01</v>
      </c>
      <c r="W29" t="str">
        <f>VLOOKUP(M29,Salivettes_Data!A:H, 7, FALSE())</f>
        <v>NA</v>
      </c>
      <c r="X29">
        <f>VLOOKUP(M29,Salivettes_Data!A:H, 5, FALSE())</f>
        <v>2.4900000000000002</v>
      </c>
      <c r="Y29">
        <f>VLOOKUP(N29,Salivettes_Data!A:H, 7, FALSE())</f>
        <v>159.8644190983633</v>
      </c>
      <c r="Z29">
        <f>VLOOKUP(N29,Salivettes_Data!A:H, 5, FALSE())</f>
        <v>2.4900000000000002</v>
      </c>
      <c r="AA29">
        <f>VLOOKUP(O29,Salivettes_Data!A:H, 7, FALSE())</f>
        <v>122.64225584561004</v>
      </c>
      <c r="AB29">
        <f>VLOOKUP(O29,Salivettes_Data!A:H, 5, FALSE())</f>
        <v>1.06</v>
      </c>
      <c r="AC29">
        <f>VLOOKUP(P29,Salivettes_Data!A:H, 7, FALSE())</f>
        <v>105.46279588280085</v>
      </c>
      <c r="AD29">
        <f>VLOOKUP(P29,Salivettes_Data!A:H, 5, FALSE())</f>
        <v>1.03</v>
      </c>
    </row>
    <row r="30" spans="1:30" x14ac:dyDescent="0.2">
      <c r="A30" s="6">
        <v>134</v>
      </c>
      <c r="B30" s="6">
        <v>1</v>
      </c>
      <c r="C30">
        <v>92</v>
      </c>
      <c r="D30">
        <v>93</v>
      </c>
      <c r="E30">
        <v>94</v>
      </c>
      <c r="F30">
        <v>95</v>
      </c>
      <c r="G30">
        <v>96</v>
      </c>
      <c r="H30">
        <v>97</v>
      </c>
      <c r="I30">
        <v>98</v>
      </c>
      <c r="J30" t="str">
        <f t="shared" si="0"/>
        <v>1_92</v>
      </c>
      <c r="K30" t="str">
        <f t="shared" si="1"/>
        <v>1_93</v>
      </c>
      <c r="L30" t="str">
        <f t="shared" si="2"/>
        <v>1_94</v>
      </c>
      <c r="M30" t="str">
        <f t="shared" si="3"/>
        <v>1_95</v>
      </c>
      <c r="N30" t="str">
        <f t="shared" si="4"/>
        <v>1_96</v>
      </c>
      <c r="O30" t="str">
        <f t="shared" si="5"/>
        <v>1_97</v>
      </c>
      <c r="P30" t="str">
        <f t="shared" si="6"/>
        <v>1_98</v>
      </c>
      <c r="Q30">
        <f>VLOOKUP(J30,Salivettes_Data!A:H, 7, FALSE())</f>
        <v>239.58658819202583</v>
      </c>
      <c r="R30">
        <f>VLOOKUP(J30,Salivettes_Data!A:H, 5, FALSE())</f>
        <v>8.92</v>
      </c>
      <c r="S30">
        <f>VLOOKUP(K30,Salivettes_Data!A:H, 7, FALSE())</f>
        <v>158.52731424268944</v>
      </c>
      <c r="T30">
        <f>VLOOKUP(K30,Salivettes_Data!A:H, 5, FALSE())</f>
        <v>6.45</v>
      </c>
      <c r="U30">
        <f>VLOOKUP(L30,Salivettes_Data!A:H, 7, FALSE())</f>
        <v>575.62345171617324</v>
      </c>
      <c r="V30">
        <f>VLOOKUP(L30,Salivettes_Data!A:H, 5, FALSE())</f>
        <v>3.92</v>
      </c>
      <c r="W30">
        <f>VLOOKUP(M30,Salivettes_Data!A:H, 7, FALSE())</f>
        <v>524.8331471529815</v>
      </c>
      <c r="X30">
        <f>VLOOKUP(M30,Salivettes_Data!A:H, 5, FALSE())</f>
        <v>8.81</v>
      </c>
      <c r="Y30">
        <f>VLOOKUP(N30,Salivettes_Data!A:H, 7, FALSE())</f>
        <v>407.34850326438647</v>
      </c>
      <c r="Z30">
        <f>VLOOKUP(N30,Salivettes_Data!A:H, 5, FALSE())</f>
        <v>7.35</v>
      </c>
      <c r="AA30">
        <f>VLOOKUP(O30,Salivettes_Data!A:H, 7, FALSE())</f>
        <v>202.64818487334085</v>
      </c>
      <c r="AB30">
        <f>VLOOKUP(O30,Salivettes_Data!A:H, 5, FALSE())</f>
        <v>2.44</v>
      </c>
      <c r="AC30">
        <f>VLOOKUP(P30,Salivettes_Data!A:H, 7, FALSE())</f>
        <v>187.77021686998168</v>
      </c>
      <c r="AD30">
        <f>VLOOKUP(P30,Salivettes_Data!A:H, 5, FALSE())</f>
        <v>2.25</v>
      </c>
    </row>
    <row r="31" spans="1:30" x14ac:dyDescent="0.2">
      <c r="A31" s="6">
        <v>135</v>
      </c>
      <c r="B31" s="6">
        <v>1</v>
      </c>
      <c r="C31">
        <v>141</v>
      </c>
      <c r="D31">
        <v>142</v>
      </c>
      <c r="E31">
        <v>143</v>
      </c>
      <c r="F31">
        <v>144</v>
      </c>
      <c r="G31">
        <v>145</v>
      </c>
      <c r="H31">
        <v>146</v>
      </c>
      <c r="I31">
        <v>147</v>
      </c>
      <c r="J31" t="str">
        <f t="shared" si="0"/>
        <v>1_141</v>
      </c>
      <c r="K31" t="str">
        <f t="shared" si="1"/>
        <v>1_142</v>
      </c>
      <c r="L31" t="str">
        <f t="shared" si="2"/>
        <v>1_143</v>
      </c>
      <c r="M31" t="str">
        <f t="shared" si="3"/>
        <v>1_144</v>
      </c>
      <c r="N31" t="str">
        <f t="shared" si="4"/>
        <v>1_145</v>
      </c>
      <c r="O31" t="str">
        <f t="shared" si="5"/>
        <v>1_146</v>
      </c>
      <c r="P31" t="str">
        <f t="shared" si="6"/>
        <v>1_147</v>
      </c>
      <c r="Q31">
        <f>VLOOKUP(J31,Salivettes_Data!A:H, 7, FALSE())</f>
        <v>11.286734347375946</v>
      </c>
      <c r="R31">
        <f>VLOOKUP(J31,Salivettes_Data!A:H, 5, FALSE())</f>
        <v>5.67</v>
      </c>
      <c r="S31">
        <f>VLOOKUP(K31,Salivettes_Data!A:H, 7, FALSE())</f>
        <v>16.930101521063921</v>
      </c>
      <c r="T31">
        <f>VLOOKUP(K31,Salivettes_Data!A:H, 5, FALSE())</f>
        <v>6.79</v>
      </c>
      <c r="U31">
        <f>VLOOKUP(L31,Salivettes_Data!A:H, 7, FALSE())</f>
        <v>75.928940155074557</v>
      </c>
      <c r="V31">
        <f>VLOOKUP(L31,Salivettes_Data!A:H, 5, FALSE())</f>
        <v>5.27</v>
      </c>
      <c r="W31">
        <f>VLOOKUP(M31,Salivettes_Data!A:H, 7, FALSE())</f>
        <v>53.868504839748844</v>
      </c>
      <c r="X31">
        <f>VLOOKUP(M31,Salivettes_Data!A:H, 5, FALSE())</f>
        <v>9.33</v>
      </c>
      <c r="Y31">
        <f>VLOOKUP(N31,Salivettes_Data!A:H, 7, FALSE())</f>
        <v>47.712104286634684</v>
      </c>
      <c r="Z31">
        <f>VLOOKUP(N31,Salivettes_Data!A:H, 5, FALSE())</f>
        <v>14.26</v>
      </c>
      <c r="AA31">
        <f>VLOOKUP(O31,Salivettes_Data!A:H, 7, FALSE())</f>
        <v>9.7476342090974111</v>
      </c>
      <c r="AB31">
        <f>VLOOKUP(O31,Salivettes_Data!A:H, 5, FALSE())</f>
        <v>8.17</v>
      </c>
      <c r="AC31">
        <f>VLOOKUP(P31,Salivettes_Data!A:H, 7, FALSE())</f>
        <v>13.338867865080662</v>
      </c>
      <c r="AD31">
        <f>VLOOKUP(P31,Salivettes_Data!A:H, 5, FALSE())</f>
        <v>6.5</v>
      </c>
    </row>
    <row r="32" spans="1:30" x14ac:dyDescent="0.2">
      <c r="A32" s="6">
        <v>136</v>
      </c>
      <c r="B32" s="6">
        <v>1</v>
      </c>
      <c r="C32">
        <v>120</v>
      </c>
      <c r="D32">
        <v>121</v>
      </c>
      <c r="E32">
        <v>122</v>
      </c>
      <c r="F32">
        <v>123</v>
      </c>
      <c r="G32">
        <v>124</v>
      </c>
      <c r="H32">
        <v>125</v>
      </c>
      <c r="I32">
        <v>126</v>
      </c>
      <c r="J32" t="str">
        <f t="shared" si="0"/>
        <v>1_120</v>
      </c>
      <c r="K32" t="str">
        <f t="shared" si="1"/>
        <v>1_121</v>
      </c>
      <c r="L32" t="str">
        <f t="shared" si="2"/>
        <v>1_122</v>
      </c>
      <c r="M32" t="str">
        <f t="shared" si="3"/>
        <v>1_123</v>
      </c>
      <c r="N32" t="str">
        <f t="shared" si="4"/>
        <v>1_124</v>
      </c>
      <c r="O32" t="str">
        <f t="shared" si="5"/>
        <v>1_125</v>
      </c>
      <c r="P32" t="str">
        <f t="shared" si="6"/>
        <v>1_126</v>
      </c>
      <c r="Q32">
        <f>VLOOKUP(J32,Salivettes_Data!A:H, 7, FALSE())</f>
        <v>131.84957851252813</v>
      </c>
      <c r="R32">
        <f>VLOOKUP(J32,Salivettes_Data!A:H, 5, FALSE())</f>
        <v>21.45</v>
      </c>
      <c r="S32">
        <f>VLOOKUP(K32,Salivettes_Data!A:H, 7, FALSE())</f>
        <v>106.71094292064531</v>
      </c>
      <c r="T32">
        <f>VLOOKUP(K32,Salivettes_Data!A:H, 5, FALSE())</f>
        <v>18.16</v>
      </c>
      <c r="U32">
        <f>VLOOKUP(L32,Salivettes_Data!A:H, 7, FALSE())</f>
        <v>343.73236421554026</v>
      </c>
      <c r="V32">
        <f>VLOOKUP(L32,Salivettes_Data!A:H, 5, FALSE())</f>
        <v>15.83</v>
      </c>
      <c r="W32">
        <f>VLOOKUP(M32,Salivettes_Data!A:H, 7, FALSE())</f>
        <v>218.03918625612624</v>
      </c>
      <c r="X32">
        <f>VLOOKUP(M32,Salivettes_Data!A:H, 5, FALSE())</f>
        <v>16.22</v>
      </c>
      <c r="Y32">
        <f>VLOOKUP(N32,Salivettes_Data!A:H, 7, FALSE())</f>
        <v>185.20504997285076</v>
      </c>
      <c r="Z32">
        <f>VLOOKUP(N32,Salivettes_Data!A:H, 5, FALSE())</f>
        <v>13.16</v>
      </c>
      <c r="AA32">
        <f>VLOOKUP(O32,Salivettes_Data!A:H, 7, FALSE())</f>
        <v>44.633904010077615</v>
      </c>
      <c r="AB32">
        <f>VLOOKUP(O32,Salivettes_Data!A:H, 5, FALSE())</f>
        <v>6.04</v>
      </c>
      <c r="AC32">
        <f>VLOOKUP(P32,Salivettes_Data!A:H, 7, FALSE())</f>
        <v>124.267111200562</v>
      </c>
      <c r="AD32">
        <f>VLOOKUP(P32,Salivettes_Data!A:H, 5, FALSE())</f>
        <v>4.74</v>
      </c>
    </row>
    <row r="33" spans="1:30" x14ac:dyDescent="0.2">
      <c r="A33" s="6">
        <v>137</v>
      </c>
      <c r="B33" s="6">
        <v>1</v>
      </c>
      <c r="C33">
        <v>302</v>
      </c>
      <c r="D33">
        <v>303</v>
      </c>
      <c r="E33">
        <v>304</v>
      </c>
      <c r="F33">
        <v>305</v>
      </c>
      <c r="G33">
        <v>306</v>
      </c>
      <c r="H33">
        <v>307</v>
      </c>
      <c r="I33">
        <v>308</v>
      </c>
      <c r="J33" t="str">
        <f t="shared" si="0"/>
        <v>1_302</v>
      </c>
      <c r="K33" t="str">
        <f t="shared" si="1"/>
        <v>1_303</v>
      </c>
      <c r="L33" t="str">
        <f t="shared" si="2"/>
        <v>1_304</v>
      </c>
      <c r="M33" t="str">
        <f t="shared" si="3"/>
        <v>1_305</v>
      </c>
      <c r="N33" t="str">
        <f t="shared" si="4"/>
        <v>1_306</v>
      </c>
      <c r="O33" t="str">
        <f t="shared" si="5"/>
        <v>1_307</v>
      </c>
      <c r="P33" t="str">
        <f t="shared" si="6"/>
        <v>1_308</v>
      </c>
      <c r="Q33">
        <f>VLOOKUP(J33,Salivettes_Data!A:H, 7, FALSE())</f>
        <v>459.55055400514573</v>
      </c>
      <c r="R33">
        <f>VLOOKUP(J33,Salivettes_Data!A:H, 5, FALSE())</f>
        <v>3.59</v>
      </c>
      <c r="S33">
        <f>VLOOKUP(K33,Salivettes_Data!A:H, 7, FALSE())</f>
        <v>288.23316159824299</v>
      </c>
      <c r="T33">
        <f>VLOOKUP(K33,Salivettes_Data!A:H, 5, FALSE())</f>
        <v>3.15</v>
      </c>
      <c r="U33">
        <f>VLOOKUP(L33,Salivettes_Data!A:H, 7, FALSE())</f>
        <v>413.26145354979872</v>
      </c>
      <c r="V33">
        <f>VLOOKUP(L33,Salivettes_Data!A:H, 5, FALSE())</f>
        <v>2.68</v>
      </c>
      <c r="W33">
        <f>VLOOKUP(M33,Salivettes_Data!A:H, 7, FALSE())</f>
        <v>365.06352420969523</v>
      </c>
      <c r="X33">
        <f>VLOOKUP(M33,Salivettes_Data!A:H, 5, FALSE())</f>
        <v>3.04</v>
      </c>
      <c r="Y33">
        <f>VLOOKUP(N33,Salivettes_Data!A:H, 7, FALSE())</f>
        <v>344.54361369856201</v>
      </c>
      <c r="Z33">
        <f>VLOOKUP(N33,Salivettes_Data!A:H, 5, FALSE())</f>
        <v>3.08</v>
      </c>
      <c r="AA33">
        <f>VLOOKUP(O33,Salivettes_Data!A:H, 7, FALSE())</f>
        <v>265.80442220235329</v>
      </c>
      <c r="AB33">
        <f>VLOOKUP(O33,Salivettes_Data!A:H, 5, FALSE())</f>
        <v>1.49</v>
      </c>
      <c r="AC33">
        <f>VLOOKUP(P33,Salivettes_Data!A:H, 7, FALSE())</f>
        <v>336.90829815953566</v>
      </c>
      <c r="AD33">
        <f>VLOOKUP(P33,Salivettes_Data!A:H, 5, FALSE())</f>
        <v>1.23</v>
      </c>
    </row>
    <row r="34" spans="1:30" x14ac:dyDescent="0.2">
      <c r="A34" s="6">
        <v>138</v>
      </c>
      <c r="B34" s="6">
        <v>1</v>
      </c>
      <c r="C34">
        <v>155</v>
      </c>
      <c r="D34">
        <v>156</v>
      </c>
      <c r="E34">
        <v>157</v>
      </c>
      <c r="F34">
        <v>158</v>
      </c>
      <c r="G34">
        <v>159</v>
      </c>
      <c r="H34">
        <v>160</v>
      </c>
      <c r="I34">
        <v>161</v>
      </c>
      <c r="J34" t="str">
        <f t="shared" si="0"/>
        <v>1_155</v>
      </c>
      <c r="K34" t="str">
        <f t="shared" si="1"/>
        <v>1_156</v>
      </c>
      <c r="L34" t="str">
        <f t="shared" si="2"/>
        <v>1_157</v>
      </c>
      <c r="M34" t="str">
        <f t="shared" si="3"/>
        <v>1_158</v>
      </c>
      <c r="N34" t="str">
        <f t="shared" si="4"/>
        <v>1_159</v>
      </c>
      <c r="O34" t="str">
        <f t="shared" si="5"/>
        <v>1_160</v>
      </c>
      <c r="P34" t="str">
        <f t="shared" si="6"/>
        <v>1_161</v>
      </c>
      <c r="Q34">
        <f>VLOOKUP(J34,Salivettes_Data!A:H, 7, FALSE())</f>
        <v>124.66711120056159</v>
      </c>
      <c r="R34">
        <f>VLOOKUP(J34,Salivettes_Data!A:H, 5, FALSE())</f>
        <v>0.77</v>
      </c>
      <c r="S34">
        <f>VLOOKUP(K34,Salivettes_Data!A:H, 7, FALSE())</f>
        <v>122.61497768285686</v>
      </c>
      <c r="T34">
        <f>VLOOKUP(K34,Salivettes_Data!A:H, 5, FALSE())</f>
        <v>0.64</v>
      </c>
      <c r="U34">
        <f>VLOOKUP(L34,Salivettes_Data!A:H, 7, FALSE())</f>
        <v>184.69201659342457</v>
      </c>
      <c r="V34">
        <f>VLOOKUP(L34,Salivettes_Data!A:H, 5, FALSE())</f>
        <v>0.51</v>
      </c>
      <c r="W34">
        <f>VLOOKUP(M34,Salivettes_Data!A:H, 7, FALSE())</f>
        <v>157.50124748383706</v>
      </c>
      <c r="X34">
        <f>VLOOKUP(M34,Salivettes_Data!A:H, 5, FALSE())</f>
        <v>0.69</v>
      </c>
      <c r="Y34">
        <f>VLOOKUP(N34,Salivettes_Data!A:H, 7, FALSE())</f>
        <v>123.76337997520999</v>
      </c>
      <c r="Z34">
        <f>VLOOKUP(N34,Salivettes_Data!A:H, 5, FALSE())</f>
        <v>0.71</v>
      </c>
      <c r="AA34">
        <f>VLOOKUP(O34,Salivettes_Data!A:H, 7, FALSE())</f>
        <v>108.761758160033</v>
      </c>
      <c r="AB34">
        <f>VLOOKUP(O34,Salivettes_Data!A:H, 5, FALSE())</f>
        <v>0.59</v>
      </c>
      <c r="AC34">
        <f>VLOOKUP(P34,Salivettes_Data!A:H, 7, FALSE())</f>
        <v>99.385744525547437</v>
      </c>
      <c r="AD34">
        <f>VLOOKUP(P34,Salivettes_Data!A:H, 5, FALSE())</f>
        <v>0.63</v>
      </c>
    </row>
    <row r="35" spans="1:30" x14ac:dyDescent="0.2">
      <c r="A35" s="6">
        <v>139</v>
      </c>
      <c r="B35" s="6">
        <v>1</v>
      </c>
      <c r="C35">
        <v>148</v>
      </c>
      <c r="D35">
        <v>149</v>
      </c>
      <c r="E35">
        <v>150</v>
      </c>
      <c r="F35">
        <v>151</v>
      </c>
      <c r="G35">
        <v>152</v>
      </c>
      <c r="H35">
        <v>153</v>
      </c>
      <c r="I35">
        <v>154</v>
      </c>
      <c r="J35" t="str">
        <f t="shared" si="0"/>
        <v>1_148</v>
      </c>
      <c r="K35" t="str">
        <f t="shared" si="1"/>
        <v>1_149</v>
      </c>
      <c r="L35" t="str">
        <f t="shared" si="2"/>
        <v>1_150</v>
      </c>
      <c r="M35" t="str">
        <f t="shared" si="3"/>
        <v>1_151</v>
      </c>
      <c r="N35" t="str">
        <f t="shared" si="4"/>
        <v>1_152</v>
      </c>
      <c r="O35" t="str">
        <f t="shared" si="5"/>
        <v>1_153</v>
      </c>
      <c r="P35" t="str">
        <f t="shared" si="6"/>
        <v>1_154</v>
      </c>
      <c r="Q35">
        <f>VLOOKUP(J35,Salivettes_Data!A:H, 7, FALSE())</f>
        <v>69.772539601960403</v>
      </c>
      <c r="R35">
        <f>VLOOKUP(J35,Salivettes_Data!A:H, 5, FALSE())</f>
        <v>2.76</v>
      </c>
      <c r="S35">
        <f>VLOOKUP(K35,Salivettes_Data!A:H, 7, FALSE())</f>
        <v>63.616139048846243</v>
      </c>
      <c r="T35">
        <f>VLOOKUP(K35,Salivettes_Data!A:H, 5, FALSE())</f>
        <v>3.84</v>
      </c>
      <c r="U35">
        <f>VLOOKUP(L35,Salivettes_Data!A:H, 7, FALSE())</f>
        <v>76.441973534500733</v>
      </c>
      <c r="V35">
        <f>VLOOKUP(L35,Salivettes_Data!A:H, 5, FALSE())</f>
        <v>2.0499999999999998</v>
      </c>
      <c r="W35">
        <f>VLOOKUP(M35,Salivettes_Data!A:H, 7, FALSE())</f>
        <v>71.824673119665121</v>
      </c>
      <c r="X35">
        <f>VLOOKUP(M35,Salivettes_Data!A:H, 5, FALSE())</f>
        <v>1.83</v>
      </c>
      <c r="Y35">
        <f>VLOOKUP(N35,Salivettes_Data!A:H, 7, FALSE())</f>
        <v>94.911175193843178</v>
      </c>
      <c r="Z35">
        <f>VLOOKUP(N35,Salivettes_Data!A:H, 5, FALSE())</f>
        <v>1.77</v>
      </c>
      <c r="AA35">
        <f>VLOOKUP(O35,Salivettes_Data!A:H, 7, FALSE())</f>
        <v>88.241741261302863</v>
      </c>
      <c r="AB35">
        <f>VLOOKUP(O35,Salivettes_Data!A:H, 5, FALSE())</f>
        <v>1.39</v>
      </c>
      <c r="AC35">
        <f>VLOOKUP(P35,Salivettes_Data!A:H, 7, FALSE())</f>
        <v>97.989375470400262</v>
      </c>
      <c r="AD35">
        <f>VLOOKUP(P35,Salivettes_Data!A:H, 5, FALSE())</f>
        <v>1.18</v>
      </c>
    </row>
    <row r="36" spans="1:30" x14ac:dyDescent="0.2">
      <c r="A36" s="6">
        <v>140</v>
      </c>
      <c r="B36" s="6">
        <v>1</v>
      </c>
      <c r="C36">
        <v>204</v>
      </c>
      <c r="D36">
        <v>205</v>
      </c>
      <c r="E36">
        <v>206</v>
      </c>
      <c r="F36">
        <v>207</v>
      </c>
      <c r="G36">
        <v>208</v>
      </c>
      <c r="H36">
        <v>209</v>
      </c>
      <c r="I36">
        <v>210</v>
      </c>
      <c r="J36" t="str">
        <f t="shared" si="0"/>
        <v>1_204</v>
      </c>
      <c r="K36" t="str">
        <f t="shared" si="1"/>
        <v>1_205</v>
      </c>
      <c r="L36" t="str">
        <f t="shared" si="2"/>
        <v>1_206</v>
      </c>
      <c r="M36" t="str">
        <f t="shared" si="3"/>
        <v>1_207</v>
      </c>
      <c r="N36" t="str">
        <f t="shared" si="4"/>
        <v>1_208</v>
      </c>
      <c r="O36" t="str">
        <f t="shared" si="5"/>
        <v>1_209</v>
      </c>
      <c r="P36" t="str">
        <f t="shared" si="6"/>
        <v>1_210</v>
      </c>
      <c r="Q36">
        <f>VLOOKUP(J36,Salivettes_Data!A:H, 7, FALSE())</f>
        <v>111.57456225037869</v>
      </c>
      <c r="R36">
        <f>VLOOKUP(J36,Salivettes_Data!A:H, 5, FALSE())</f>
        <v>4.09</v>
      </c>
      <c r="S36">
        <f>VLOOKUP(K36,Salivettes_Data!A:H, 7, FALSE())</f>
        <v>140.64020451728405</v>
      </c>
      <c r="T36">
        <f>VLOOKUP(K36,Salivettes_Data!A:H, 5, FALSE())</f>
        <v>7</v>
      </c>
      <c r="U36">
        <f>VLOOKUP(L36,Salivettes_Data!A:H, 7, FALSE())</f>
        <v>301.43883834871218</v>
      </c>
      <c r="V36">
        <f>VLOOKUP(L36,Salivettes_Data!A:H, 5, FALSE())</f>
        <v>4.72</v>
      </c>
      <c r="W36">
        <f>VLOOKUP(M36,Salivettes_Data!A:H, 7, FALSE())</f>
        <v>427.54622173254353</v>
      </c>
      <c r="X36">
        <f>VLOOKUP(M36,Salivettes_Data!A:H, 5, FALSE())</f>
        <v>3.79</v>
      </c>
      <c r="Y36">
        <f>VLOOKUP(N36,Salivettes_Data!A:H, 7, FALSE())</f>
        <v>187.5202726897121</v>
      </c>
      <c r="Z36">
        <f>VLOOKUP(N36,Salivettes_Data!A:H, 5, FALSE())</f>
        <v>4.8</v>
      </c>
      <c r="AA36">
        <f>VLOOKUP(O36,Salivettes_Data!A:H, 7, FALSE())</f>
        <v>211.89790813937472</v>
      </c>
      <c r="AB36">
        <f>VLOOKUP(O36,Salivettes_Data!A:H, 5, FALSE())</f>
        <v>1.96</v>
      </c>
      <c r="AC36">
        <f>VLOOKUP(P36,Salivettes_Data!A:H, 7, FALSE())</f>
        <v>173.92505291970798</v>
      </c>
      <c r="AD36">
        <f>VLOOKUP(P36,Salivettes_Data!A:H, 5, FALSE())</f>
        <v>1.72</v>
      </c>
    </row>
    <row r="37" spans="1:30" x14ac:dyDescent="0.2">
      <c r="A37" s="6">
        <v>141</v>
      </c>
      <c r="B37" s="6">
        <v>1</v>
      </c>
      <c r="C37">
        <v>288</v>
      </c>
      <c r="D37">
        <v>289</v>
      </c>
      <c r="E37">
        <v>290</v>
      </c>
      <c r="F37">
        <v>291</v>
      </c>
      <c r="G37">
        <v>292</v>
      </c>
      <c r="H37">
        <v>293</v>
      </c>
      <c r="I37">
        <v>294</v>
      </c>
      <c r="J37" t="str">
        <f t="shared" si="0"/>
        <v>1_288</v>
      </c>
      <c r="K37" t="str">
        <f t="shared" si="1"/>
        <v>1_289</v>
      </c>
      <c r="L37" t="str">
        <f t="shared" si="2"/>
        <v>1_290</v>
      </c>
      <c r="M37" t="str">
        <f t="shared" si="3"/>
        <v>1_291</v>
      </c>
      <c r="N37" t="str">
        <f t="shared" si="4"/>
        <v>1_292</v>
      </c>
      <c r="O37" t="str">
        <f t="shared" si="5"/>
        <v>1_293</v>
      </c>
      <c r="P37" t="str">
        <f t="shared" si="6"/>
        <v>1_294</v>
      </c>
      <c r="Q37">
        <f>VLOOKUP(J37,Salivettes_Data!A:H, 7, FALSE())</f>
        <v>236.21757448862635</v>
      </c>
      <c r="R37">
        <f>VLOOKUP(J37,Salivettes_Data!A:H, 5, FALSE())</f>
        <v>3.26</v>
      </c>
      <c r="S37">
        <f>VLOOKUP(K37,Salivettes_Data!A:H, 7, FALSE())</f>
        <v>241.46685392170693</v>
      </c>
      <c r="T37">
        <f>VLOOKUP(K37,Salivettes_Data!A:H, 5, FALSE())</f>
        <v>3.87</v>
      </c>
      <c r="U37">
        <f>VLOOKUP(L37,Salivettes_Data!A:H, 7, FALSE())</f>
        <v>277.53460273208202</v>
      </c>
      <c r="V37">
        <f>VLOOKUP(L37,Salivettes_Data!A:H, 5, FALSE())</f>
        <v>2.0499999999999998</v>
      </c>
      <c r="W37">
        <f>VLOOKUP(M37,Salivettes_Data!A:H, 7, FALSE())</f>
        <v>160.34162631955246</v>
      </c>
      <c r="X37">
        <f>VLOOKUP(M37,Salivettes_Data!A:H, 5, FALSE())</f>
        <v>1.96</v>
      </c>
      <c r="Y37">
        <f>VLOOKUP(N37,Salivettes_Data!A:H, 7, FALSE())</f>
        <v>91.623786468315686</v>
      </c>
      <c r="Z37">
        <f>VLOOKUP(N37,Salivettes_Data!A:H, 5, FALSE())</f>
        <v>1.68</v>
      </c>
      <c r="AA37">
        <f>VLOOKUP(O37,Salivettes_Data!A:H, 7, FALSE())</f>
        <v>79.216398717397922</v>
      </c>
      <c r="AB37">
        <f>VLOOKUP(O37,Salivettes_Data!A:H, 5, FALSE())</f>
        <v>1.1200000000000001</v>
      </c>
      <c r="AC37">
        <f>VLOOKUP(P37,Salivettes_Data!A:H, 7, FALSE())</f>
        <v>158.43279743479584</v>
      </c>
      <c r="AD37">
        <f>VLOOKUP(P37,Salivettes_Data!A:H, 5, FALSE())</f>
        <v>1.21</v>
      </c>
    </row>
    <row r="38" spans="1:30" x14ac:dyDescent="0.2">
      <c r="A38" s="6">
        <v>142</v>
      </c>
      <c r="B38" s="6">
        <v>1</v>
      </c>
      <c r="C38">
        <v>267</v>
      </c>
      <c r="D38">
        <v>268</v>
      </c>
      <c r="E38">
        <v>269</v>
      </c>
      <c r="F38">
        <v>270</v>
      </c>
      <c r="G38">
        <v>271</v>
      </c>
      <c r="H38">
        <v>272</v>
      </c>
      <c r="I38">
        <v>273</v>
      </c>
      <c r="J38" t="str">
        <f t="shared" si="0"/>
        <v>1_267</v>
      </c>
      <c r="K38" t="str">
        <f t="shared" si="1"/>
        <v>1_268</v>
      </c>
      <c r="L38" t="str">
        <f t="shared" si="2"/>
        <v>1_269</v>
      </c>
      <c r="M38" t="str">
        <f t="shared" si="3"/>
        <v>1_270</v>
      </c>
      <c r="N38" t="str">
        <f t="shared" si="4"/>
        <v>1_271</v>
      </c>
      <c r="O38" t="str">
        <f t="shared" si="5"/>
        <v>1_272</v>
      </c>
      <c r="P38" t="str">
        <f t="shared" si="6"/>
        <v>1_273</v>
      </c>
      <c r="Q38">
        <f>VLOOKUP(J38,Salivettes_Data!A:H, 7, FALSE())</f>
        <v>11.683666364208278</v>
      </c>
      <c r="R38">
        <f>VLOOKUP(J38,Salivettes_Data!A:H, 5, FALSE())</f>
        <v>6.09</v>
      </c>
      <c r="S38">
        <f>VLOOKUP(K38,Salivettes_Data!A:H, 7, FALSE())</f>
        <v>9.9582061043590802</v>
      </c>
      <c r="T38">
        <f>VLOOKUP(K38,Salivettes_Data!A:H, 5, FALSE())</f>
        <v>7.33</v>
      </c>
      <c r="U38">
        <f>VLOOKUP(L38,Salivettes_Data!A:H, 7, FALSE())</f>
        <v>15.8782218189444</v>
      </c>
      <c r="V38">
        <f>VLOOKUP(L38,Salivettes_Data!A:H, 5, FALSE())</f>
        <v>3.01</v>
      </c>
      <c r="W38">
        <f>VLOOKUP(M38,Salivettes_Data!A:H, 7, FALSE())</f>
        <v>10.01457116932138</v>
      </c>
      <c r="X38">
        <f>VLOOKUP(M38,Salivettes_Data!A:H, 5, FALSE())</f>
        <v>3.83</v>
      </c>
      <c r="Y38">
        <f>VLOOKUP(N38,Salivettes_Data!A:H, 7, FALSE())</f>
        <v>8.901841039396782</v>
      </c>
      <c r="Z38">
        <f>VLOOKUP(N38,Salivettes_Data!A:H, 5, FALSE())</f>
        <v>3.28</v>
      </c>
      <c r="AA38">
        <f>VLOOKUP(O38,Salivettes_Data!A:H, 7, FALSE())</f>
        <v>7.7891109094721838</v>
      </c>
      <c r="AB38">
        <f>VLOOKUP(O38,Salivettes_Data!A:H, 5, FALSE())</f>
        <v>1.26</v>
      </c>
      <c r="AC38">
        <f>VLOOKUP(P38,Salivettes_Data!A:H, 7, FALSE())</f>
        <v>10.214571169321401</v>
      </c>
      <c r="AD38">
        <f>VLOOKUP(P38,Salivettes_Data!A:H, 5, FALSE())</f>
        <v>1.17</v>
      </c>
    </row>
    <row r="39" spans="1:30" x14ac:dyDescent="0.2">
      <c r="A39" s="6">
        <v>143</v>
      </c>
      <c r="B39" s="6">
        <v>1</v>
      </c>
      <c r="C39">
        <v>197</v>
      </c>
      <c r="D39">
        <v>198</v>
      </c>
      <c r="E39">
        <v>199</v>
      </c>
      <c r="F39">
        <v>200</v>
      </c>
      <c r="G39">
        <v>201</v>
      </c>
      <c r="H39">
        <v>202</v>
      </c>
      <c r="I39">
        <v>203</v>
      </c>
      <c r="J39" t="str">
        <f t="shared" si="0"/>
        <v>1_197</v>
      </c>
      <c r="K39" t="str">
        <f t="shared" si="1"/>
        <v>1_198</v>
      </c>
      <c r="L39" t="str">
        <f t="shared" si="2"/>
        <v>1_199</v>
      </c>
      <c r="M39" t="str">
        <f t="shared" si="3"/>
        <v>1_200</v>
      </c>
      <c r="N39" t="str">
        <f t="shared" si="4"/>
        <v>1_201</v>
      </c>
      <c r="O39" t="str">
        <f t="shared" si="5"/>
        <v>1_202</v>
      </c>
      <c r="P39" t="str">
        <f t="shared" si="6"/>
        <v>1_203</v>
      </c>
      <c r="Q39">
        <f>VLOOKUP(J39,Salivettes_Data!A:H, 7, FALSE())</f>
        <v>53.91207839829223</v>
      </c>
      <c r="R39">
        <f>VLOOKUP(J39,Salivettes_Data!A:H, 5, FALSE())</f>
        <v>3.83</v>
      </c>
      <c r="S39">
        <f>VLOOKUP(K39,Salivettes_Data!A:H, 7, FALSE())</f>
        <v>42.660862036909506</v>
      </c>
      <c r="T39">
        <f>VLOOKUP(K39,Salivettes_Data!A:H, 5, FALSE())</f>
        <v>3.84</v>
      </c>
      <c r="U39">
        <f>VLOOKUP(L39,Salivettes_Data!A:H, 7, FALSE())</f>
        <v>65.63209544139923</v>
      </c>
      <c r="V39">
        <f>VLOOKUP(L39,Salivettes_Data!A:H, 5, FALSE())</f>
        <v>1.93</v>
      </c>
      <c r="W39">
        <f>VLOOKUP(M39,Salivettes_Data!A:H, 7, FALSE())</f>
        <v>72.195304985539153</v>
      </c>
      <c r="X39">
        <f>VLOOKUP(M39,Salivettes_Data!A:H, 5, FALSE())</f>
        <v>2.57</v>
      </c>
      <c r="Y39">
        <f>VLOOKUP(N39,Salivettes_Data!A:H, 7, FALSE())</f>
        <v>40.785659310012385</v>
      </c>
      <c r="Z39">
        <f>VLOOKUP(N39,Salivettes_Data!A:H, 5, FALSE())</f>
        <v>2.04</v>
      </c>
      <c r="AA39">
        <f>VLOOKUP(O39,Salivettes_Data!A:H, 7, FALSE())</f>
        <v>43.598463400358057</v>
      </c>
      <c r="AB39">
        <f>VLOOKUP(O39,Salivettes_Data!A:H, 5, FALSE())</f>
        <v>1.8</v>
      </c>
      <c r="AC39">
        <f>VLOOKUP(P39,Salivettes_Data!A:H, 7, FALSE())</f>
        <v>56.256081806913627</v>
      </c>
      <c r="AD39">
        <f>VLOOKUP(P39,Salivettes_Data!A:H, 5, FALSE())</f>
        <v>1.64</v>
      </c>
    </row>
    <row r="40" spans="1:30" x14ac:dyDescent="0.2">
      <c r="A40" s="6">
        <v>144</v>
      </c>
      <c r="B40" s="6">
        <v>1</v>
      </c>
      <c r="C40">
        <v>260</v>
      </c>
      <c r="D40">
        <v>261</v>
      </c>
      <c r="E40">
        <v>262</v>
      </c>
      <c r="F40">
        <v>263</v>
      </c>
      <c r="G40">
        <v>264</v>
      </c>
      <c r="H40">
        <v>265</v>
      </c>
      <c r="I40">
        <v>266</v>
      </c>
      <c r="J40" t="str">
        <f t="shared" si="0"/>
        <v>1_260</v>
      </c>
      <c r="K40" t="str">
        <f t="shared" si="1"/>
        <v>1_261</v>
      </c>
      <c r="L40" t="str">
        <f t="shared" si="2"/>
        <v>1_262</v>
      </c>
      <c r="M40" t="str">
        <f t="shared" si="3"/>
        <v>1_263</v>
      </c>
      <c r="N40" t="str">
        <f t="shared" si="4"/>
        <v>1_264</v>
      </c>
      <c r="O40" t="str">
        <f t="shared" si="5"/>
        <v>1_265</v>
      </c>
      <c r="P40" t="str">
        <f t="shared" si="6"/>
        <v>1_266</v>
      </c>
      <c r="Q40">
        <f>VLOOKUP(J40,Salivettes_Data!A:H, 7, FALSE())</f>
        <v>191.36009569684677</v>
      </c>
      <c r="R40">
        <f>VLOOKUP(J40,Salivettes_Data!A:H, 5, FALSE())</f>
        <v>5.4</v>
      </c>
      <c r="S40">
        <f>VLOOKUP(K40,Salivettes_Data!A:H, 7, FALSE())</f>
        <v>133.14081471177121</v>
      </c>
      <c r="T40">
        <f>VLOOKUP(K40,Salivettes_Data!A:H, 5, FALSE())</f>
        <v>4.6100000000000003</v>
      </c>
      <c r="U40">
        <f>VLOOKUP(L40,Salivettes_Data!A:H, 7, FALSE())</f>
        <v>277.73460273208184</v>
      </c>
      <c r="V40">
        <f>VLOOKUP(L40,Salivettes_Data!A:H, 5, FALSE())</f>
        <v>2.78</v>
      </c>
      <c r="W40">
        <f>VLOOKUP(M40,Salivettes_Data!A:H, 7, FALSE())</f>
        <v>216.65207841987149</v>
      </c>
      <c r="X40">
        <f>VLOOKUP(M40,Salivettes_Data!A:H, 5, FALSE())</f>
        <v>2.2200000000000002</v>
      </c>
      <c r="Y40">
        <f>VLOOKUP(N40,Salivettes_Data!A:H, 7, FALSE())</f>
        <v>156.04676132885012</v>
      </c>
      <c r="Z40">
        <f>VLOOKUP(N40,Salivettes_Data!A:H, 5, FALSE())</f>
        <v>1.93</v>
      </c>
      <c r="AA40">
        <f>VLOOKUP(O40,Salivettes_Data!A:H, 7, FALSE())</f>
        <v>142.67495913555399</v>
      </c>
      <c r="AB40">
        <f>VLOOKUP(O40,Salivettes_Data!A:H, 5, FALSE())</f>
        <v>1.1299999999999999</v>
      </c>
      <c r="AC40">
        <f>VLOOKUP(P40,Salivettes_Data!A:H, 7, FALSE())</f>
        <v>139.82171580841921</v>
      </c>
      <c r="AD40">
        <f>VLOOKUP(P40,Salivettes_Data!A:H, 5, FALSE())</f>
        <v>1.03</v>
      </c>
    </row>
    <row r="41" spans="1:30" x14ac:dyDescent="0.2">
      <c r="A41" s="6">
        <v>145</v>
      </c>
      <c r="B41" s="6">
        <v>1</v>
      </c>
      <c r="C41">
        <v>232</v>
      </c>
      <c r="D41">
        <v>233</v>
      </c>
      <c r="E41">
        <v>234</v>
      </c>
      <c r="F41">
        <v>235</v>
      </c>
      <c r="G41">
        <v>236</v>
      </c>
      <c r="H41">
        <v>237</v>
      </c>
      <c r="I41">
        <v>238</v>
      </c>
      <c r="J41" t="str">
        <f t="shared" si="0"/>
        <v>1_232</v>
      </c>
      <c r="K41" t="str">
        <f t="shared" si="1"/>
        <v>1_233</v>
      </c>
      <c r="L41" t="str">
        <f t="shared" si="2"/>
        <v>1_234</v>
      </c>
      <c r="M41" t="str">
        <f t="shared" si="3"/>
        <v>1_235</v>
      </c>
      <c r="N41" t="str">
        <f t="shared" si="4"/>
        <v>1_236</v>
      </c>
      <c r="O41" t="str">
        <f t="shared" si="5"/>
        <v>1_237</v>
      </c>
      <c r="P41" t="str">
        <f t="shared" si="6"/>
        <v>1_238</v>
      </c>
      <c r="Q41">
        <f>VLOOKUP(J41,Salivettes_Data!A:H, 7, FALSE())</f>
        <v>227.83713131800022</v>
      </c>
      <c r="R41">
        <f>VLOOKUP(J41,Salivettes_Data!A:H, 5, FALSE())</f>
        <v>11.24</v>
      </c>
      <c r="S41">
        <f>VLOOKUP(K41,Salivettes_Data!A:H, 7, FALSE())</f>
        <v>150.85381951521799</v>
      </c>
      <c r="T41">
        <f>VLOOKUP(K41,Salivettes_Data!A:H, 5, FALSE())</f>
        <v>13.91</v>
      </c>
      <c r="U41">
        <f>VLOOKUP(L41,Salivettes_Data!A:H, 7, FALSE())</f>
        <v>332.84848402423893</v>
      </c>
      <c r="V41">
        <f>VLOOKUP(L41,Salivettes_Data!A:H, 5, FALSE())</f>
        <v>6.78</v>
      </c>
      <c r="W41">
        <f>VLOOKUP(M41,Salivettes_Data!A:H, 7, FALSE())</f>
        <v>125.16978202038283</v>
      </c>
      <c r="X41">
        <f>VLOOKUP(M41,Salivettes_Data!A:H, 5, FALSE())</f>
        <v>4.63</v>
      </c>
      <c r="Y41">
        <f>VLOOKUP(N41,Salivettes_Data!A:H, 7, FALSE())</f>
        <v>170.64344814763803</v>
      </c>
      <c r="Z41">
        <f>VLOOKUP(N41,Salivettes_Data!A:H, 5, FALSE())</f>
        <v>5.57</v>
      </c>
      <c r="AA41">
        <f>VLOOKUP(O41,Salivettes_Data!A:H, 7, FALSE())</f>
        <v>105.01135270623878</v>
      </c>
      <c r="AB41">
        <f>VLOOKUP(O41,Salivettes_Data!A:H, 5, FALSE())</f>
        <v>2.48</v>
      </c>
      <c r="AC41">
        <f>VLOOKUP(P41,Salivettes_Data!A:H, 7, FALSE())</f>
        <v>111.18928253707055</v>
      </c>
      <c r="AD41">
        <f>VLOOKUP(P41,Salivettes_Data!A:H, 5, FALSE())</f>
        <v>2.52</v>
      </c>
    </row>
    <row r="42" spans="1:30" x14ac:dyDescent="0.2">
      <c r="A42" s="6">
        <v>146</v>
      </c>
      <c r="B42" s="6">
        <v>1</v>
      </c>
      <c r="C42">
        <v>239</v>
      </c>
      <c r="D42">
        <v>240</v>
      </c>
      <c r="E42">
        <v>241</v>
      </c>
      <c r="F42">
        <v>242</v>
      </c>
      <c r="G42">
        <v>243</v>
      </c>
      <c r="H42">
        <v>244</v>
      </c>
      <c r="I42">
        <v>245</v>
      </c>
      <c r="J42" t="str">
        <f t="shared" si="0"/>
        <v>1_239</v>
      </c>
      <c r="K42" t="str">
        <f t="shared" si="1"/>
        <v>1_240</v>
      </c>
      <c r="L42" t="str">
        <f t="shared" si="2"/>
        <v>1_241</v>
      </c>
      <c r="M42" t="str">
        <f t="shared" si="3"/>
        <v>1_242</v>
      </c>
      <c r="N42" t="str">
        <f t="shared" si="4"/>
        <v>1_243</v>
      </c>
      <c r="O42" t="str">
        <f t="shared" si="5"/>
        <v>1_244</v>
      </c>
      <c r="P42" t="str">
        <f t="shared" si="6"/>
        <v>1_245</v>
      </c>
      <c r="Q42">
        <f>VLOOKUP(J42,Salivettes_Data!A:H, 7, FALSE())</f>
        <v>41.517028243455542</v>
      </c>
      <c r="R42">
        <f>VLOOKUP(J42,Salivettes_Data!A:H, 5, FALSE())</f>
        <v>4.26</v>
      </c>
      <c r="S42">
        <f>VLOOKUP(K42,Salivettes_Data!A:H, 7, FALSE())</f>
        <v>42.471442685833829</v>
      </c>
      <c r="T42">
        <f>VLOOKUP(K42,Salivettes_Data!A:H, 5, FALSE())</f>
        <v>3.77</v>
      </c>
      <c r="U42">
        <f>VLOOKUP(L42,Salivettes_Data!A:H, 7, FALSE())</f>
        <v>80.648020380965349</v>
      </c>
      <c r="V42">
        <f>VLOOKUP(L42,Salivettes_Data!A:H, 5, FALSE())</f>
        <v>2.17</v>
      </c>
      <c r="W42">
        <f>VLOOKUP(M42,Salivettes_Data!A:H, 7, FALSE())</f>
        <v>74.921533726695614</v>
      </c>
      <c r="X42">
        <f>VLOOKUP(M42,Salivettes_Data!A:H, 5, FALSE())</f>
        <v>4.78</v>
      </c>
      <c r="Y42">
        <f>VLOOKUP(N42,Salivettes_Data!A:H, 7, FALSE())</f>
        <v>68.2406326300476</v>
      </c>
      <c r="Z42">
        <f>VLOOKUP(N42,Salivettes_Data!A:H, 5, FALSE())</f>
        <v>5.09</v>
      </c>
      <c r="AA42">
        <f>VLOOKUP(O42,Salivettes_Data!A:H, 7, FALSE())</f>
        <v>56.749236626154499</v>
      </c>
      <c r="AB42">
        <f>VLOOKUP(O42,Salivettes_Data!A:H, 5, FALSE())</f>
        <v>2.1800000000000002</v>
      </c>
      <c r="AC42">
        <f>VLOOKUP(P42,Salivettes_Data!A:H, 7, FALSE())</f>
        <v>73.996553639985763</v>
      </c>
      <c r="AD42">
        <f>VLOOKUP(P42,Salivettes_Data!A:H, 5, FALSE())</f>
        <v>1.99</v>
      </c>
    </row>
    <row r="43" spans="1:30" x14ac:dyDescent="0.2">
      <c r="A43" s="6">
        <v>147</v>
      </c>
      <c r="B43" s="6">
        <v>1</v>
      </c>
      <c r="C43">
        <v>253</v>
      </c>
      <c r="D43">
        <v>254</v>
      </c>
      <c r="E43">
        <v>255</v>
      </c>
      <c r="F43">
        <v>256</v>
      </c>
      <c r="G43">
        <v>257</v>
      </c>
      <c r="H43">
        <v>258</v>
      </c>
      <c r="I43">
        <v>259</v>
      </c>
      <c r="J43" t="str">
        <f t="shared" si="0"/>
        <v>1_253</v>
      </c>
      <c r="K43" t="str">
        <f t="shared" si="1"/>
        <v>1_254</v>
      </c>
      <c r="L43" t="str">
        <f t="shared" si="2"/>
        <v>1_255</v>
      </c>
      <c r="M43" t="str">
        <f t="shared" si="3"/>
        <v>1_256</v>
      </c>
      <c r="N43" t="str">
        <f t="shared" si="4"/>
        <v>1_257</v>
      </c>
      <c r="O43" t="str">
        <f t="shared" si="5"/>
        <v>1_258</v>
      </c>
      <c r="P43" t="str">
        <f t="shared" si="6"/>
        <v>1_259</v>
      </c>
      <c r="Q43">
        <f>VLOOKUP(J43,Salivettes_Data!A:H, 7, FALSE())</f>
        <v>12.407387750917749</v>
      </c>
      <c r="R43">
        <f>VLOOKUP(J43,Salivettes_Data!A:H, 5, FALSE())</f>
        <v>9.09</v>
      </c>
      <c r="S43">
        <f>VLOOKUP(K43,Salivettes_Data!A:H, 7, FALSE())</f>
        <v>78.739191496208761</v>
      </c>
      <c r="T43">
        <f>VLOOKUP(K43,Salivettes_Data!A:H, 5, FALSE())</f>
        <v>17.89</v>
      </c>
      <c r="U43">
        <f>VLOOKUP(L43,Salivettes_Data!A:H, 7, FALSE())</f>
        <v>155.09234688647183</v>
      </c>
      <c r="V43">
        <f>VLOOKUP(L43,Salivettes_Data!A:H, 5, FALSE())</f>
        <v>24.65</v>
      </c>
      <c r="W43">
        <f>VLOOKUP(M43,Salivettes_Data!A:H, 7, FALSE())</f>
        <v>82.556849265721922</v>
      </c>
      <c r="X43">
        <f>VLOOKUP(M43,Salivettes_Data!A:H, 5, FALSE())</f>
        <v>22.09</v>
      </c>
      <c r="Y43">
        <f>VLOOKUP(N43,Salivettes_Data!A:H, 7, FALSE())</f>
        <v>62.991353196967012</v>
      </c>
      <c r="Z43">
        <f>VLOOKUP(N43,Salivettes_Data!A:H, 5, FALSE())</f>
        <v>17.309999999999999</v>
      </c>
      <c r="AA43">
        <f>VLOOKUP(O43,Salivettes_Data!A:H, 7, FALSE())</f>
        <v>52.492794330805843</v>
      </c>
      <c r="AB43">
        <f>VLOOKUP(O43,Salivettes_Data!A:H, 5, FALSE())</f>
        <v>5.04</v>
      </c>
      <c r="AC43">
        <f>VLOOKUP(P43,Salivettes_Data!A:H, 7, FALSE())</f>
        <v>42.461442685833802</v>
      </c>
      <c r="AD43">
        <f>VLOOKUP(P43,Salivettes_Data!A:H, 5, FALSE())</f>
        <v>3.99</v>
      </c>
    </row>
    <row r="44" spans="1:30" x14ac:dyDescent="0.2">
      <c r="A44" s="6">
        <v>148</v>
      </c>
      <c r="B44" s="6">
        <v>1</v>
      </c>
      <c r="C44">
        <v>246</v>
      </c>
      <c r="D44">
        <v>247</v>
      </c>
      <c r="E44">
        <v>248</v>
      </c>
      <c r="F44">
        <v>249</v>
      </c>
      <c r="G44">
        <v>250</v>
      </c>
      <c r="H44">
        <v>251</v>
      </c>
      <c r="I44">
        <v>252</v>
      </c>
      <c r="J44" t="str">
        <f t="shared" si="0"/>
        <v>1_246</v>
      </c>
      <c r="K44" t="str">
        <f t="shared" si="1"/>
        <v>1_247</v>
      </c>
      <c r="L44" t="str">
        <f t="shared" si="2"/>
        <v>1_248</v>
      </c>
      <c r="M44" t="str">
        <f t="shared" si="3"/>
        <v>1_249</v>
      </c>
      <c r="N44" t="str">
        <f t="shared" si="4"/>
        <v>1_250</v>
      </c>
      <c r="O44" t="str">
        <f t="shared" si="5"/>
        <v>1_251</v>
      </c>
      <c r="P44" t="str">
        <f t="shared" si="6"/>
        <v>1_252</v>
      </c>
      <c r="Q44">
        <f>VLOOKUP(J44,Salivettes_Data!A:H, 7, FALSE())</f>
        <v>188.01964514852278</v>
      </c>
      <c r="R44">
        <f>VLOOKUP(J44,Salivettes_Data!A:H, 5, FALSE())</f>
        <v>10.84</v>
      </c>
      <c r="S44">
        <f>VLOOKUP(K44,Salivettes_Data!A:H, 7, FALSE())</f>
        <v>142.6849591355541</v>
      </c>
      <c r="T44">
        <f>VLOOKUP(K44,Salivettes_Data!A:H, 5, FALSE())</f>
        <v>12.08</v>
      </c>
      <c r="U44">
        <f>VLOOKUP(L44,Salivettes_Data!A:H, 7, FALSE())</f>
        <v>222.85577229533033</v>
      </c>
      <c r="V44">
        <f>VLOOKUP(L44,Salivettes_Data!A:H, 5, FALSE())</f>
        <v>8.5</v>
      </c>
      <c r="W44">
        <f>VLOOKUP(M44,Salivettes_Data!A:H, 7, FALSE())</f>
        <v>153.18351800171527</v>
      </c>
      <c r="X44">
        <f>VLOOKUP(M44,Salivettes_Data!A:H, 5, FALSE())</f>
        <v>12.12</v>
      </c>
      <c r="Y44">
        <f>VLOOKUP(N44,Salivettes_Data!A:H, 7, FALSE())</f>
        <v>151.75189633814784</v>
      </c>
      <c r="Z44">
        <f>VLOOKUP(N44,Salivettes_Data!A:H, 5, FALSE())</f>
        <v>9.3000000000000007</v>
      </c>
      <c r="AA44">
        <f>VLOOKUP(O44,Salivettes_Data!A:H, 7, FALSE())</f>
        <v>135.52685081771693</v>
      </c>
      <c r="AB44">
        <f>VLOOKUP(O44,Salivettes_Data!A:H, 5, FALSE())</f>
        <v>3.09</v>
      </c>
      <c r="AC44">
        <f>VLOOKUP(P44,Salivettes_Data!A:H, 7, FALSE())</f>
        <v>155.56955410766099</v>
      </c>
      <c r="AD44">
        <f>VLOOKUP(P44,Salivettes_Data!A:H, 5, FALSE())</f>
        <v>2.88</v>
      </c>
    </row>
    <row r="45" spans="1:30" x14ac:dyDescent="0.2">
      <c r="A45" s="6">
        <v>149</v>
      </c>
      <c r="B45" s="6">
        <v>1</v>
      </c>
      <c r="C45">
        <v>295</v>
      </c>
      <c r="D45">
        <v>296</v>
      </c>
      <c r="E45">
        <v>297</v>
      </c>
      <c r="F45">
        <v>298</v>
      </c>
      <c r="G45">
        <v>299</v>
      </c>
      <c r="H45">
        <v>300</v>
      </c>
      <c r="I45">
        <v>301</v>
      </c>
      <c r="J45" t="str">
        <f t="shared" si="0"/>
        <v>1_295</v>
      </c>
      <c r="K45" t="str">
        <f t="shared" si="1"/>
        <v>1_296</v>
      </c>
      <c r="L45" t="str">
        <f t="shared" si="2"/>
        <v>1_297</v>
      </c>
      <c r="M45" t="str">
        <f t="shared" si="3"/>
        <v>1_298</v>
      </c>
      <c r="N45" t="str">
        <f t="shared" si="4"/>
        <v>1_299</v>
      </c>
      <c r="O45" t="str">
        <f t="shared" si="5"/>
        <v>1_300</v>
      </c>
      <c r="P45" t="str">
        <f t="shared" si="6"/>
        <v>1_301</v>
      </c>
      <c r="Q45">
        <f>VLOOKUP(J45,Salivettes_Data!A:H, 7, FALSE())</f>
        <v>47.243514897725269</v>
      </c>
      <c r="R45">
        <f>VLOOKUP(J45,Salivettes_Data!A:H, 5, FALSE())</f>
        <v>6.06</v>
      </c>
      <c r="S45">
        <f>VLOOKUP(K45,Salivettes_Data!A:H, 7, FALSE())</f>
        <v>33.404505483240094</v>
      </c>
      <c r="T45">
        <f>VLOOKUP(K45,Salivettes_Data!A:H, 5, FALSE())</f>
        <v>4.92</v>
      </c>
      <c r="U45">
        <f>VLOOKUP(L45,Salivettes_Data!A:H, 7, FALSE())</f>
        <v>85.897299814045937</v>
      </c>
      <c r="V45">
        <f>VLOOKUP(L45,Salivettes_Data!A:H, 5, FALSE())</f>
        <v>3.5</v>
      </c>
      <c r="W45" t="str">
        <f>VLOOKUP(M45,Salivettes_Data!A:H, 7, FALSE())</f>
        <v>NA</v>
      </c>
      <c r="X45">
        <f>VLOOKUP(M45,Salivettes_Data!A:H, 5, FALSE())</f>
        <v>3.84</v>
      </c>
      <c r="Y45" t="str">
        <f>VLOOKUP(N45,Salivettes_Data!A:H, 7, FALSE())</f>
        <v>NA</v>
      </c>
      <c r="Z45">
        <f>VLOOKUP(N45,Salivettes_Data!A:H, 5, FALSE())</f>
        <v>3.14</v>
      </c>
      <c r="AA45">
        <f>VLOOKUP(O45,Salivettes_Data!A:H, 7, FALSE())</f>
        <v>74.552918704948056</v>
      </c>
      <c r="AB45">
        <f>VLOOKUP(O45,Salivettes_Data!A:H, 5, FALSE())</f>
        <v>1.62</v>
      </c>
      <c r="AC45">
        <f>VLOOKUP(P45,Salivettes_Data!A:H, 7, FALSE())</f>
        <v>69.545633120287363</v>
      </c>
      <c r="AD45">
        <f>VLOOKUP(P45,Salivettes_Data!A:H, 5, FALSE())</f>
        <v>1.48</v>
      </c>
    </row>
    <row r="46" spans="1:30" x14ac:dyDescent="0.2">
      <c r="A46" s="6">
        <v>150</v>
      </c>
      <c r="B46" s="6">
        <v>1</v>
      </c>
      <c r="C46">
        <v>309</v>
      </c>
      <c r="D46">
        <v>310</v>
      </c>
      <c r="E46">
        <v>311</v>
      </c>
      <c r="F46">
        <v>312</v>
      </c>
      <c r="G46">
        <v>313</v>
      </c>
      <c r="H46">
        <v>314</v>
      </c>
      <c r="I46">
        <v>315</v>
      </c>
      <c r="J46" t="str">
        <f t="shared" si="0"/>
        <v>1_309</v>
      </c>
      <c r="K46" t="str">
        <f t="shared" si="1"/>
        <v>1_310</v>
      </c>
      <c r="L46" t="str">
        <f t="shared" si="2"/>
        <v>1_311</v>
      </c>
      <c r="M46" t="str">
        <f t="shared" si="3"/>
        <v>1_312</v>
      </c>
      <c r="N46" t="str">
        <f t="shared" si="4"/>
        <v>1_313</v>
      </c>
      <c r="O46" t="str">
        <f t="shared" si="5"/>
        <v>1_314</v>
      </c>
      <c r="P46" t="str">
        <f t="shared" si="6"/>
        <v>1_315</v>
      </c>
      <c r="Q46">
        <f>VLOOKUP(J46,Salivettes_Data!A:H, 7, FALSE())</f>
        <v>89.237750362369951</v>
      </c>
      <c r="R46">
        <f>VLOOKUP(J46,Salivettes_Data!A:H, 5, FALSE())</f>
        <v>2.2200000000000002</v>
      </c>
      <c r="S46">
        <f>VLOOKUP(K46,Salivettes_Data!A:H, 7, FALSE())</f>
        <v>127.89153527869063</v>
      </c>
      <c r="T46">
        <f>VLOOKUP(K46,Salivettes_Data!A:H, 5, FALSE())</f>
        <v>1.91</v>
      </c>
      <c r="U46">
        <f>VLOOKUP(L46,Salivettes_Data!A:H, 7, FALSE())</f>
        <v>240.03523225813947</v>
      </c>
      <c r="V46">
        <f>VLOOKUP(L46,Salivettes_Data!A:H, 5, FALSE())</f>
        <v>1.06</v>
      </c>
      <c r="W46">
        <f>VLOOKUP(M46,Salivettes_Data!A:H, 7, FALSE())</f>
        <v>148.4114457898238</v>
      </c>
      <c r="X46">
        <f>VLOOKUP(M46,Salivettes_Data!A:H, 5, FALSE())</f>
        <v>1.23</v>
      </c>
      <c r="Y46">
        <f>VLOOKUP(N46,Salivettes_Data!A:H, 7, FALSE())</f>
        <v>156.52396855003929</v>
      </c>
      <c r="Z46">
        <f>VLOOKUP(N46,Salivettes_Data!A:H, 5, FALSE())</f>
        <v>1.03</v>
      </c>
      <c r="AA46">
        <f>VLOOKUP(O46,Salivettes_Data!A:H, 7, FALSE())</f>
        <v>119.77901251847517</v>
      </c>
      <c r="AB46">
        <f>VLOOKUP(O46,Salivettes_Data!A:H, 5, FALSE())</f>
        <v>0.68</v>
      </c>
      <c r="AC46">
        <f>VLOOKUP(P46,Salivettes_Data!A:H, 7, FALSE())</f>
        <v>100.21351644972025</v>
      </c>
      <c r="AD46">
        <f>VLOOKUP(P46,Salivettes_Data!A:H, 5, FALSE())</f>
        <v>0.56000000000000005</v>
      </c>
    </row>
    <row r="47" spans="1:30" x14ac:dyDescent="0.2">
      <c r="A47" s="6">
        <v>151</v>
      </c>
      <c r="B47" s="6">
        <v>1</v>
      </c>
      <c r="C47">
        <v>351</v>
      </c>
      <c r="D47">
        <v>352</v>
      </c>
      <c r="E47">
        <v>353</v>
      </c>
      <c r="F47">
        <v>354</v>
      </c>
      <c r="G47">
        <v>355</v>
      </c>
      <c r="H47">
        <v>356</v>
      </c>
      <c r="I47">
        <v>357</v>
      </c>
      <c r="J47" t="str">
        <f t="shared" si="0"/>
        <v>1_351</v>
      </c>
      <c r="K47" t="str">
        <f t="shared" si="1"/>
        <v>1_352</v>
      </c>
      <c r="L47" t="str">
        <f t="shared" si="2"/>
        <v>1_353</v>
      </c>
      <c r="M47" t="str">
        <f t="shared" si="3"/>
        <v>1_354</v>
      </c>
      <c r="N47" t="str">
        <f t="shared" si="4"/>
        <v>1_355</v>
      </c>
      <c r="O47" t="str">
        <f t="shared" si="5"/>
        <v>1_356</v>
      </c>
      <c r="P47" t="str">
        <f t="shared" si="6"/>
        <v>1_357</v>
      </c>
      <c r="Q47">
        <f>VLOOKUP(J47,Salivettes_Data!A:H, 7, FALSE())</f>
        <v>56.347591703917217</v>
      </c>
      <c r="R47">
        <f>VLOOKUP(J47,Salivettes_Data!A:H, 5, FALSE())</f>
        <v>3.75</v>
      </c>
      <c r="S47">
        <f>VLOOKUP(K47,Salivettes_Data!A:H, 7, FALSE())</f>
        <v>63.710421157805001</v>
      </c>
      <c r="T47">
        <f>VLOOKUP(K47,Salivettes_Data!A:H, 5, FALSE())</f>
        <v>3.2</v>
      </c>
      <c r="U47">
        <f>VLOOKUP(L47,Salivettes_Data!A:H, 7, FALSE())</f>
        <v>73.060860429655364</v>
      </c>
      <c r="V47">
        <f>VLOOKUP(L47,Salivettes_Data!A:H, 5, FALSE())</f>
        <v>1.61</v>
      </c>
      <c r="W47">
        <f>VLOOKUP(M47,Salivettes_Data!A:H, 7, FALSE())</f>
        <v>83.5063436286908</v>
      </c>
      <c r="X47">
        <f>VLOOKUP(M47,Salivettes_Data!A:H, 5, FALSE())</f>
        <v>1.87</v>
      </c>
      <c r="Y47">
        <f>VLOOKUP(N47,Salivettes_Data!A:H, 7, FALSE())</f>
        <v>74.9159043568404</v>
      </c>
      <c r="Z47">
        <f>VLOOKUP(N47,Salivettes_Data!A:H, 5, FALSE())</f>
        <v>1.51</v>
      </c>
      <c r="AA47">
        <f>VLOOKUP(O47,Salivettes_Data!A:H, 7, FALSE())</f>
        <v>49.662284213621973</v>
      </c>
      <c r="AB47">
        <f>VLOOKUP(O47,Salivettes_Data!A:H, 5, FALSE())</f>
        <v>1.03</v>
      </c>
      <c r="AC47">
        <f>VLOOKUP(P47,Salivettes_Data!A:H, 7, FALSE())</f>
        <v>58.735201521879809</v>
      </c>
      <c r="AD47">
        <f>VLOOKUP(P47,Salivettes_Data!A:H, 5, FALSE())</f>
        <v>0.91</v>
      </c>
    </row>
    <row r="48" spans="1:30" x14ac:dyDescent="0.2">
      <c r="A48" s="6">
        <v>152</v>
      </c>
      <c r="B48" s="6">
        <v>1</v>
      </c>
      <c r="C48">
        <v>316</v>
      </c>
      <c r="D48">
        <v>317</v>
      </c>
      <c r="E48">
        <v>318</v>
      </c>
      <c r="F48">
        <v>319</v>
      </c>
      <c r="G48">
        <v>320</v>
      </c>
      <c r="H48">
        <v>321</v>
      </c>
      <c r="I48">
        <v>322</v>
      </c>
      <c r="J48" t="str">
        <f t="shared" si="0"/>
        <v>1_316</v>
      </c>
      <c r="K48" t="str">
        <f t="shared" si="1"/>
        <v>1_317</v>
      </c>
      <c r="L48" t="str">
        <f t="shared" si="2"/>
        <v>1_318</v>
      </c>
      <c r="M48" t="str">
        <f t="shared" si="3"/>
        <v>1_319</v>
      </c>
      <c r="N48" t="str">
        <f t="shared" si="4"/>
        <v>1_320</v>
      </c>
      <c r="O48" t="str">
        <f t="shared" si="5"/>
        <v>1_321</v>
      </c>
      <c r="P48" t="str">
        <f t="shared" si="6"/>
        <v>1_322</v>
      </c>
      <c r="Q48">
        <f>VLOOKUP(J48,Salivettes_Data!A:H, 7, FALSE())</f>
        <v>62.036938754588739</v>
      </c>
      <c r="R48">
        <f>VLOOKUP(J48,Salivettes_Data!A:H, 5, FALSE())</f>
        <v>2.02</v>
      </c>
      <c r="S48">
        <f>VLOOKUP(K48,Salivettes_Data!A:H, 7, FALSE())</f>
        <v>72.58333846606287</v>
      </c>
      <c r="T48">
        <f>VLOOKUP(K48,Salivettes_Data!A:H, 5, FALSE())</f>
        <v>1.8</v>
      </c>
      <c r="U48">
        <f>VLOOKUP(L48,Salivettes_Data!A:H, 7, FALSE())</f>
        <v>79.268645956358114</v>
      </c>
      <c r="V48">
        <f>VLOOKUP(L48,Salivettes_Data!A:H, 5, FALSE())</f>
        <v>2.12</v>
      </c>
      <c r="W48">
        <f>VLOOKUP(M48,Salivettes_Data!A:H, 7, FALSE())</f>
        <v>116.56031518939</v>
      </c>
      <c r="X48">
        <f>VLOOKUP(M48,Salivettes_Data!A:H, 5, FALSE())</f>
        <v>1.31</v>
      </c>
      <c r="Y48">
        <f>VLOOKUP(N48,Salivettes_Data!A:H, 7, FALSE())</f>
        <v>116.03783715298206</v>
      </c>
      <c r="Z48">
        <f>VLOOKUP(N48,Salivettes_Data!A:H, 5, FALSE())</f>
        <v>1.21</v>
      </c>
      <c r="AA48">
        <f>VLOOKUP(O48,Salivettes_Data!A:H, 7, FALSE())</f>
        <v>80.701211847135681</v>
      </c>
      <c r="AB48">
        <f>VLOOKUP(O48,Salivettes_Data!A:H, 5, FALSE())</f>
        <v>0.82</v>
      </c>
      <c r="AC48">
        <f>VLOOKUP(P48,Salivettes_Data!A:H, 7, FALSE())</f>
        <v>66.893074902952605</v>
      </c>
      <c r="AD48">
        <f>VLOOKUP(P48,Salivettes_Data!A:H, 5, FALSE())</f>
        <v>0.7</v>
      </c>
    </row>
    <row r="49" spans="1:30" x14ac:dyDescent="0.2">
      <c r="A49" s="6">
        <v>153</v>
      </c>
      <c r="B49" s="6">
        <v>1</v>
      </c>
      <c r="C49">
        <v>281</v>
      </c>
      <c r="D49">
        <v>282</v>
      </c>
      <c r="E49">
        <v>283</v>
      </c>
      <c r="F49">
        <v>284</v>
      </c>
      <c r="G49">
        <v>285</v>
      </c>
      <c r="H49">
        <v>286</v>
      </c>
      <c r="I49">
        <v>287</v>
      </c>
      <c r="J49" t="str">
        <f t="shared" si="0"/>
        <v>1_281</v>
      </c>
      <c r="K49" t="str">
        <f t="shared" si="1"/>
        <v>1_282</v>
      </c>
      <c r="L49" t="str">
        <f t="shared" si="2"/>
        <v>1_283</v>
      </c>
      <c r="M49" t="str">
        <f t="shared" si="3"/>
        <v>1_284</v>
      </c>
      <c r="N49" t="str">
        <f t="shared" si="4"/>
        <v>1_285</v>
      </c>
      <c r="O49" t="str">
        <f t="shared" si="5"/>
        <v>1_286</v>
      </c>
      <c r="P49" t="str">
        <f t="shared" si="6"/>
        <v>1_287</v>
      </c>
      <c r="Q49">
        <f>VLOOKUP(J49,Salivettes_Data!A:H, 7, FALSE())</f>
        <v>34.83612714680752</v>
      </c>
      <c r="R49">
        <f>VLOOKUP(J49,Salivettes_Data!A:H, 5, FALSE())</f>
        <v>5.1100000000000003</v>
      </c>
      <c r="S49">
        <f>VLOOKUP(K49,Salivettes_Data!A:H, 7, FALSE())</f>
        <v>41.994235464644682</v>
      </c>
      <c r="T49">
        <f>VLOOKUP(K49,Salivettes_Data!A:H, 5, FALSE())</f>
        <v>4.25</v>
      </c>
      <c r="U49">
        <f>VLOOKUP(L49,Salivettes_Data!A:H, 7, FALSE())</f>
        <v>44.380271570590395</v>
      </c>
      <c r="V49">
        <f>VLOOKUP(L49,Salivettes_Data!A:H, 5, FALSE())</f>
        <v>3.78</v>
      </c>
      <c r="W49">
        <f>VLOOKUP(M49,Salivettes_Data!A:H, 7, FALSE())</f>
        <v>61.082524312210452</v>
      </c>
      <c r="X49">
        <f>VLOOKUP(M49,Salivettes_Data!A:H, 5, FALSE())</f>
        <v>6.23</v>
      </c>
      <c r="Y49">
        <f>VLOOKUP(N49,Salivettes_Data!A:H, 7, FALSE())</f>
        <v>41.039821022266388</v>
      </c>
      <c r="Z49">
        <f>VLOOKUP(N49,Salivettes_Data!A:H, 5, FALSE())</f>
        <v>6.41</v>
      </c>
      <c r="AA49">
        <f>VLOOKUP(O49,Salivettes_Data!A:H, 7, FALSE())</f>
        <v>46.289100455346983</v>
      </c>
      <c r="AB49">
        <f>VLOOKUP(O49,Salivettes_Data!A:H, 5, FALSE())</f>
        <v>2.93</v>
      </c>
      <c r="AC49">
        <f>VLOOKUP(P49,Salivettes_Data!A:H, 7, FALSE())</f>
        <v>42.491442685833803</v>
      </c>
      <c r="AD49">
        <f>VLOOKUP(P49,Salivettes_Data!A:H, 5, FALSE())</f>
        <v>2.7</v>
      </c>
    </row>
    <row r="50" spans="1:30" x14ac:dyDescent="0.2">
      <c r="A50" s="6">
        <v>154</v>
      </c>
      <c r="B50" s="6">
        <v>1</v>
      </c>
      <c r="C50">
        <v>379</v>
      </c>
      <c r="D50">
        <v>380</v>
      </c>
      <c r="E50">
        <v>381</v>
      </c>
      <c r="F50">
        <v>382</v>
      </c>
      <c r="G50">
        <v>383</v>
      </c>
      <c r="H50">
        <v>384</v>
      </c>
      <c r="I50">
        <v>385</v>
      </c>
      <c r="J50" t="str">
        <f t="shared" si="0"/>
        <v>1_379</v>
      </c>
      <c r="K50" t="str">
        <f t="shared" si="1"/>
        <v>1_380</v>
      </c>
      <c r="L50" t="str">
        <f t="shared" si="2"/>
        <v>1_381</v>
      </c>
      <c r="M50" t="str">
        <f t="shared" si="3"/>
        <v>1_382</v>
      </c>
      <c r="N50" t="str">
        <f t="shared" si="4"/>
        <v>1_383</v>
      </c>
      <c r="O50" t="str">
        <f t="shared" si="5"/>
        <v>1_384</v>
      </c>
      <c r="P50" t="str">
        <f t="shared" si="6"/>
        <v>1_385</v>
      </c>
      <c r="Q50">
        <f>VLOOKUP(J50,Salivettes_Data!A:H, 7, FALSE())</f>
        <v>284.12556833754871</v>
      </c>
      <c r="R50">
        <f>VLOOKUP(J50,Salivettes_Data!A:H, 5, FALSE())</f>
        <v>4.4400000000000004</v>
      </c>
      <c r="S50">
        <f>VLOOKUP(K50,Salivettes_Data!A:H, 7, FALSE())</f>
        <v>168.56525314815914</v>
      </c>
      <c r="T50">
        <f>VLOOKUP(K50,Salivettes_Data!A:H, 5, FALSE())</f>
        <v>4.72</v>
      </c>
      <c r="U50">
        <f>VLOOKUP(L50,Salivettes_Data!A:H, 7, FALSE())</f>
        <v>318.9846716798026</v>
      </c>
      <c r="V50">
        <f>VLOOKUP(L50,Salivettes_Data!A:H, 5, FALSE())</f>
        <v>4.54</v>
      </c>
      <c r="W50">
        <f>VLOOKUP(M50,Salivettes_Data!A:H, 7, FALSE())</f>
        <v>341.42820396865091</v>
      </c>
      <c r="X50">
        <f>VLOOKUP(M50,Salivettes_Data!A:H, 5, FALSE())</f>
        <v>5.03</v>
      </c>
      <c r="Y50">
        <f>VLOOKUP(N50,Salivettes_Data!A:H, 7, FALSE())</f>
        <v>389.65792229149537</v>
      </c>
      <c r="Z50">
        <f>VLOOKUP(N50,Salivettes_Data!A:H, 5, FALSE())</f>
        <v>5.37</v>
      </c>
      <c r="AA50">
        <f>VLOOKUP(O50,Salivettes_Data!A:H, 7, FALSE())</f>
        <v>345.72590164098358</v>
      </c>
      <c r="AB50">
        <f>VLOOKUP(O50,Salivettes_Data!A:H, 5, FALSE())</f>
        <v>4.51</v>
      </c>
      <c r="AC50">
        <f>VLOOKUP(P50,Salivettes_Data!A:H, 7, FALSE())</f>
        <v>335.22041844194825</v>
      </c>
      <c r="AD50">
        <f>VLOOKUP(P50,Salivettes_Data!A:H, 5, FALSE())</f>
        <v>4.12</v>
      </c>
    </row>
    <row r="51" spans="1:30" x14ac:dyDescent="0.2">
      <c r="A51" s="6">
        <v>155</v>
      </c>
      <c r="B51" s="6">
        <v>1</v>
      </c>
      <c r="C51">
        <v>330</v>
      </c>
      <c r="D51">
        <v>331</v>
      </c>
      <c r="E51">
        <v>332</v>
      </c>
      <c r="F51">
        <v>333</v>
      </c>
      <c r="G51">
        <v>334</v>
      </c>
      <c r="H51">
        <v>335</v>
      </c>
      <c r="I51">
        <v>336</v>
      </c>
      <c r="J51" t="str">
        <f t="shared" si="0"/>
        <v>1_330</v>
      </c>
      <c r="K51" t="str">
        <f t="shared" si="1"/>
        <v>1_331</v>
      </c>
      <c r="L51" t="str">
        <f t="shared" si="2"/>
        <v>1_332</v>
      </c>
      <c r="M51" t="str">
        <f t="shared" si="3"/>
        <v>1_333</v>
      </c>
      <c r="N51" t="str">
        <f t="shared" si="4"/>
        <v>1_334</v>
      </c>
      <c r="O51" t="str">
        <f t="shared" si="5"/>
        <v>1_335</v>
      </c>
      <c r="P51" t="str">
        <f t="shared" si="6"/>
        <v>1_336</v>
      </c>
      <c r="Q51">
        <f>VLOOKUP(J51,Salivettes_Data!A:H, 7, FALSE())</f>
        <v>37.246713160216466</v>
      </c>
      <c r="R51">
        <f>VLOOKUP(J51,Salivettes_Data!A:H, 5, FALSE())</f>
        <v>6.81</v>
      </c>
      <c r="S51">
        <f>VLOOKUP(K51,Salivettes_Data!A:H, 7, FALSE())</f>
        <v>33.994059415068797</v>
      </c>
      <c r="T51">
        <f>VLOOKUP(K51,Salivettes_Data!A:H, 5, FALSE())</f>
        <v>6.31</v>
      </c>
      <c r="U51">
        <f>VLOOKUP(L51,Salivettes_Data!A:H, 7, FALSE())</f>
        <v>35.336625305846397</v>
      </c>
      <c r="V51">
        <f>VLOOKUP(L51,Salivettes_Data!A:H, 5, FALSE())</f>
        <v>2.44</v>
      </c>
      <c r="W51">
        <f>VLOOKUP(M51,Salivettes_Data!A:H, 7, FALSE())</f>
        <v>349.06855538613121</v>
      </c>
      <c r="X51">
        <f>VLOOKUP(M51,Salivettes_Data!A:H, 5, FALSE())</f>
        <v>3.71</v>
      </c>
      <c r="Y51">
        <f>VLOOKUP(N51,Salivettes_Data!A:H, 7, FALSE())</f>
        <v>44.309542614104203</v>
      </c>
      <c r="Z51">
        <f>VLOOKUP(N51,Salivettes_Data!A:H, 5, FALSE())</f>
        <v>2.4300000000000002</v>
      </c>
      <c r="AA51">
        <f>VLOOKUP(O51,Salivettes_Data!A:H, 7, FALSE())</f>
        <v>63.032899194212483</v>
      </c>
      <c r="AB51">
        <f>VLOOKUP(O51,Salivettes_Data!A:H, 5, FALSE())</f>
        <v>3.61</v>
      </c>
      <c r="AC51">
        <f>VLOOKUP(P51,Salivettes_Data!A:H, 7, FALSE())</f>
        <v>50.169806177214497</v>
      </c>
      <c r="AD51">
        <f>VLOOKUP(P51,Salivettes_Data!A:H, 5, FALSE())</f>
        <v>2.94</v>
      </c>
    </row>
    <row r="52" spans="1:30" x14ac:dyDescent="0.2">
      <c r="A52" s="6">
        <v>156</v>
      </c>
      <c r="B52" s="6">
        <v>1</v>
      </c>
      <c r="C52">
        <v>337</v>
      </c>
      <c r="D52">
        <v>338</v>
      </c>
      <c r="E52">
        <v>339</v>
      </c>
      <c r="F52">
        <v>340</v>
      </c>
      <c r="G52">
        <v>341</v>
      </c>
      <c r="H52">
        <v>342</v>
      </c>
      <c r="I52">
        <v>343</v>
      </c>
      <c r="J52" t="str">
        <f t="shared" si="0"/>
        <v>1_337</v>
      </c>
      <c r="K52" t="str">
        <f t="shared" si="1"/>
        <v>1_338</v>
      </c>
      <c r="L52" t="str">
        <f t="shared" si="2"/>
        <v>1_339</v>
      </c>
      <c r="M52" t="str">
        <f t="shared" si="3"/>
        <v>1_340</v>
      </c>
      <c r="N52" t="str">
        <f t="shared" si="4"/>
        <v>1_341</v>
      </c>
      <c r="O52" t="str">
        <f t="shared" si="5"/>
        <v>1_342</v>
      </c>
      <c r="P52" t="str">
        <f t="shared" si="6"/>
        <v>1_343</v>
      </c>
      <c r="Q52">
        <f>VLOOKUP(J52,Salivettes_Data!A:H, 7, FALSE())</f>
        <v>42.976976723326693</v>
      </c>
      <c r="R52">
        <f>VLOOKUP(J52,Salivettes_Data!A:H, 5, FALSE())</f>
        <v>9.23</v>
      </c>
      <c r="S52">
        <f>VLOOKUP(K52,Salivettes_Data!A:H, 7, FALSE())</f>
        <v>56.82511366750974</v>
      </c>
      <c r="T52">
        <f>VLOOKUP(K52,Salivettes_Data!A:H, 5, FALSE())</f>
        <v>8.3699999999999992</v>
      </c>
      <c r="U52">
        <f>VLOOKUP(L52,Salivettes_Data!A:H, 7, FALSE())</f>
        <v>51.094850104399519</v>
      </c>
      <c r="V52">
        <f>VLOOKUP(L52,Salivettes_Data!A:H, 5, FALSE())</f>
        <v>3.6</v>
      </c>
      <c r="W52">
        <f>VLOOKUP(M52,Salivettes_Data!A:H, 7, FALSE())</f>
        <v>59.347591703917203</v>
      </c>
      <c r="X52">
        <f>VLOOKUP(M52,Salivettes_Data!A:H, 5, FALSE())</f>
        <v>5.0599999999999996</v>
      </c>
      <c r="Y52">
        <f>VLOOKUP(N52,Salivettes_Data!A:H, 7, FALSE())</f>
        <v>66.853074902952628</v>
      </c>
      <c r="Z52">
        <f>VLOOKUP(N52,Salivettes_Data!A:H, 5, FALSE())</f>
        <v>3.67</v>
      </c>
      <c r="AA52">
        <f>VLOOKUP(O52,Salivettes_Data!A:H, 7, FALSE())</f>
        <v>68.763162757322718</v>
      </c>
      <c r="AB52">
        <f>VLOOKUP(O52,Salivettes_Data!A:H, 5, FALSE())</f>
        <v>1.72</v>
      </c>
      <c r="AC52">
        <f>VLOOKUP(P52,Salivettes_Data!A:H, 7, FALSE())</f>
        <v>40.111844941771587</v>
      </c>
      <c r="AD52">
        <f>VLOOKUP(P52,Salivettes_Data!A:H, 5, FALSE())</f>
        <v>1.65</v>
      </c>
    </row>
    <row r="53" spans="1:30" x14ac:dyDescent="0.2">
      <c r="A53" s="6">
        <v>157</v>
      </c>
      <c r="B53" s="6">
        <v>1</v>
      </c>
      <c r="C53">
        <v>358</v>
      </c>
      <c r="D53">
        <v>359</v>
      </c>
      <c r="E53">
        <v>360</v>
      </c>
      <c r="F53">
        <v>361</v>
      </c>
      <c r="G53">
        <v>362</v>
      </c>
      <c r="H53">
        <v>363</v>
      </c>
      <c r="I53">
        <v>364</v>
      </c>
      <c r="J53" t="str">
        <f t="shared" si="0"/>
        <v>1_358</v>
      </c>
      <c r="K53" t="str">
        <f t="shared" si="1"/>
        <v>1_359</v>
      </c>
      <c r="L53" t="str">
        <f t="shared" si="2"/>
        <v>1_360</v>
      </c>
      <c r="M53" t="str">
        <f t="shared" si="3"/>
        <v>1_361</v>
      </c>
      <c r="N53" t="str">
        <f t="shared" si="4"/>
        <v>1_362</v>
      </c>
      <c r="O53" t="str">
        <f t="shared" si="5"/>
        <v>1_363</v>
      </c>
      <c r="P53" t="str">
        <f t="shared" si="6"/>
        <v>1_364</v>
      </c>
      <c r="Q53">
        <f>VLOOKUP(J53,Salivettes_Data!A:H, 7, FALSE())</f>
        <v>61.600333303434937</v>
      </c>
      <c r="R53">
        <f>VLOOKUP(J53,Salivettes_Data!A:H, 5, FALSE())</f>
        <v>3.78</v>
      </c>
      <c r="S53">
        <f>VLOOKUP(K53,Salivettes_Data!A:H, 7, FALSE())</f>
        <v>46.319630468474323</v>
      </c>
      <c r="T53">
        <f>VLOOKUP(K53,Salivettes_Data!A:H, 5, FALSE())</f>
        <v>4</v>
      </c>
      <c r="U53">
        <f>VLOOKUP(L53,Salivettes_Data!A:H, 7, FALSE())</f>
        <v>63.51042115780502</v>
      </c>
      <c r="V53">
        <f>VLOOKUP(L53,Salivettes_Data!A:H, 5, FALSE())</f>
        <v>3.28</v>
      </c>
      <c r="W53">
        <f>VLOOKUP(M53,Salivettes_Data!A:H, 7, FALSE())</f>
        <v>44.409542614104247</v>
      </c>
      <c r="X53">
        <f>VLOOKUP(M53,Salivettes_Data!A:H, 5, FALSE())</f>
        <v>4.37</v>
      </c>
      <c r="Y53">
        <f>VLOOKUP(N53,Salivettes_Data!A:H, 7, FALSE())</f>
        <v>31.03892763351373</v>
      </c>
      <c r="Z53">
        <f>VLOOKUP(N53,Salivettes_Data!A:H, 5, FALSE())</f>
        <v>3.89</v>
      </c>
      <c r="AA53">
        <f>VLOOKUP(O53,Salivettes_Data!A:H, 7, FALSE())</f>
        <v>50.139806177214489</v>
      </c>
      <c r="AB53">
        <f>VLOOKUP(O53,Salivettes_Data!A:H, 5, FALSE())</f>
        <v>2</v>
      </c>
      <c r="AC53">
        <f>VLOOKUP(P53,Salivettes_Data!A:H, 7, FALSE())</f>
        <v>33.904059415068843</v>
      </c>
      <c r="AD53">
        <f>VLOOKUP(P53,Salivettes_Data!A:H, 5, FALSE())</f>
        <v>1.99</v>
      </c>
    </row>
    <row r="54" spans="1:30" x14ac:dyDescent="0.2">
      <c r="A54" s="6">
        <v>158</v>
      </c>
      <c r="B54" s="6">
        <v>1</v>
      </c>
      <c r="C54">
        <v>365</v>
      </c>
      <c r="D54">
        <v>366</v>
      </c>
      <c r="E54">
        <v>367</v>
      </c>
      <c r="F54">
        <v>368</v>
      </c>
      <c r="G54">
        <v>369</v>
      </c>
      <c r="H54">
        <v>370</v>
      </c>
      <c r="I54">
        <v>371</v>
      </c>
      <c r="J54" t="str">
        <f t="shared" si="0"/>
        <v>1_365</v>
      </c>
      <c r="K54" t="str">
        <f t="shared" si="1"/>
        <v>1_366</v>
      </c>
      <c r="L54" t="str">
        <f t="shared" si="2"/>
        <v>1_367</v>
      </c>
      <c r="M54" t="str">
        <f t="shared" si="3"/>
        <v>1_368</v>
      </c>
      <c r="N54" t="str">
        <f t="shared" si="4"/>
        <v>1_369</v>
      </c>
      <c r="O54" t="str">
        <f t="shared" si="5"/>
        <v>1_370</v>
      </c>
      <c r="P54" t="str">
        <f t="shared" si="6"/>
        <v>1_371</v>
      </c>
      <c r="Q54">
        <f>VLOOKUP(J54,Salivettes_Data!A:H, 7, FALSE())</f>
        <v>93.116782900541168</v>
      </c>
      <c r="R54">
        <f>VLOOKUP(J54,Salivettes_Data!A:H, 5, FALSE())</f>
        <v>5.92</v>
      </c>
      <c r="S54">
        <f>VLOOKUP(K54,Salivettes_Data!A:H, 7, FALSE())</f>
        <v>78.313602029173083</v>
      </c>
      <c r="T54">
        <f>VLOOKUP(K54,Salivettes_Data!A:H, 5, FALSE())</f>
        <v>5.69</v>
      </c>
      <c r="U54">
        <f>VLOOKUP(L54,Salivettes_Data!A:H, 7, FALSE())</f>
        <v>114.12774929861199</v>
      </c>
      <c r="V54">
        <f>VLOOKUP(L54,Salivettes_Data!A:H, 5, FALSE())</f>
        <v>3.7</v>
      </c>
      <c r="W54">
        <f>VLOOKUP(M54,Salivettes_Data!A:H, 7, FALSE())</f>
        <v>91.684217009763614</v>
      </c>
      <c r="X54">
        <f>VLOOKUP(M54,Salivettes_Data!A:H, 5, FALSE())</f>
        <v>4.18</v>
      </c>
      <c r="Y54">
        <f>VLOOKUP(N54,Salivettes_Data!A:H, 7, FALSE())</f>
        <v>83.566343628690788</v>
      </c>
      <c r="Z54">
        <f>VLOOKUP(N54,Salivettes_Data!A:H, 5, FALSE())</f>
        <v>3.93</v>
      </c>
      <c r="AA54">
        <f>VLOOKUP(O54,Salivettes_Data!A:H, 7, FALSE())</f>
        <v>74.015904356840423</v>
      </c>
      <c r="AB54">
        <f>VLOOKUP(O54,Salivettes_Data!A:H, 5, FALSE())</f>
        <v>2.73</v>
      </c>
      <c r="AC54">
        <f>VLOOKUP(P54,Salivettes_Data!A:H, 7, FALSE())</f>
        <v>42.499454759734178</v>
      </c>
      <c r="AD54">
        <f>VLOOKUP(P54,Salivettes_Data!A:H, 5, FALSE())</f>
        <v>2.36</v>
      </c>
    </row>
    <row r="55" spans="1:30" x14ac:dyDescent="0.2">
      <c r="A55" s="6">
        <v>159</v>
      </c>
      <c r="B55" s="6">
        <v>1</v>
      </c>
      <c r="C55">
        <v>344</v>
      </c>
      <c r="D55">
        <v>345</v>
      </c>
      <c r="E55">
        <v>346</v>
      </c>
      <c r="F55">
        <v>347</v>
      </c>
      <c r="G55">
        <v>348</v>
      </c>
      <c r="H55">
        <v>349</v>
      </c>
      <c r="I55">
        <v>350</v>
      </c>
      <c r="J55" t="str">
        <f t="shared" si="0"/>
        <v>1_344</v>
      </c>
      <c r="K55" t="str">
        <f t="shared" si="1"/>
        <v>1_345</v>
      </c>
      <c r="L55" t="str">
        <f t="shared" si="2"/>
        <v>1_346</v>
      </c>
      <c r="M55" t="str">
        <f t="shared" si="3"/>
        <v>1_347</v>
      </c>
      <c r="N55" t="str">
        <f t="shared" si="4"/>
        <v>1_348</v>
      </c>
      <c r="O55" t="str">
        <f t="shared" si="5"/>
        <v>1_349</v>
      </c>
      <c r="P55" t="str">
        <f t="shared" si="6"/>
        <v>1_350</v>
      </c>
      <c r="Q55">
        <f>VLOOKUP(J55,Salivettes_Data!A:H, 7, FALSE())</f>
        <v>251.65407481325744</v>
      </c>
      <c r="R55">
        <f>VLOOKUP(J55,Salivettes_Data!A:H, 5, FALSE())</f>
        <v>7.78</v>
      </c>
      <c r="S55">
        <f>VLOOKUP(K55,Salivettes_Data!A:H, 7, FALSE())</f>
        <v>210.58718594430081</v>
      </c>
      <c r="T55">
        <f>VLOOKUP(K55,Salivettes_Data!A:H, 5, FALSE())</f>
        <v>10.37</v>
      </c>
      <c r="U55">
        <f>VLOOKUP(L55,Salivettes_Data!A:H, 7, FALSE())</f>
        <v>308.47918848076716</v>
      </c>
      <c r="V55">
        <f>VLOOKUP(L55,Salivettes_Data!A:H, 5, FALSE())</f>
        <v>4.12</v>
      </c>
      <c r="W55">
        <f>VLOOKUP(M55,Salivettes_Data!A:H, 7, FALSE())</f>
        <v>313.73193008028488</v>
      </c>
      <c r="X55">
        <f>VLOOKUP(M55,Salivettes_Data!A:H, 5, FALSE())</f>
        <v>4.4800000000000004</v>
      </c>
      <c r="Y55">
        <f>VLOOKUP(N55,Salivettes_Data!A:H, 7, FALSE())</f>
        <v>51.572372067992035</v>
      </c>
      <c r="Z55">
        <f>VLOOKUP(N55,Salivettes_Data!A:H, 5, FALSE())</f>
        <v>2.56</v>
      </c>
      <c r="AA55">
        <f>VLOOKUP(O55,Salivettes_Data!A:H, 7, FALSE())</f>
        <v>350.5011212769088</v>
      </c>
      <c r="AB55">
        <f>VLOOKUP(O55,Salivettes_Data!A:H, 5, FALSE())</f>
        <v>1.61</v>
      </c>
      <c r="AC55">
        <f>VLOOKUP(P55,Salivettes_Data!A:H, 7, FALSE())</f>
        <v>339.51811611428082</v>
      </c>
      <c r="AD55">
        <f>VLOOKUP(P55,Salivettes_Data!A:H, 5, FALSE())</f>
        <v>1.46</v>
      </c>
    </row>
    <row r="56" spans="1:30" x14ac:dyDescent="0.2">
      <c r="A56" s="6">
        <v>160</v>
      </c>
      <c r="B56" s="6">
        <v>1</v>
      </c>
      <c r="C56">
        <v>372</v>
      </c>
      <c r="D56">
        <v>373</v>
      </c>
      <c r="E56">
        <v>374</v>
      </c>
      <c r="F56">
        <v>375</v>
      </c>
      <c r="G56">
        <v>376</v>
      </c>
      <c r="H56">
        <v>377</v>
      </c>
      <c r="I56">
        <v>378</v>
      </c>
      <c r="J56" t="str">
        <f t="shared" si="0"/>
        <v>1_372</v>
      </c>
      <c r="K56" t="str">
        <f t="shared" si="1"/>
        <v>1_373</v>
      </c>
      <c r="L56" t="str">
        <f t="shared" si="2"/>
        <v>1_374</v>
      </c>
      <c r="M56" t="str">
        <f t="shared" si="3"/>
        <v>1_375</v>
      </c>
      <c r="N56" t="str">
        <f t="shared" si="4"/>
        <v>1_376</v>
      </c>
      <c r="O56" t="str">
        <f t="shared" si="5"/>
        <v>1_377</v>
      </c>
      <c r="P56" t="str">
        <f t="shared" si="6"/>
        <v>1_378</v>
      </c>
      <c r="Q56" t="str">
        <f>VLOOKUP(J56,Salivettes_Data!A:H, 7, FALSE())</f>
        <v>NA</v>
      </c>
      <c r="R56">
        <f>VLOOKUP(J56,Salivettes_Data!A:H, 5, FALSE())</f>
        <v>8.99</v>
      </c>
      <c r="S56" t="str">
        <f>VLOOKUP(K56,Salivettes_Data!A:H, 7, FALSE())</f>
        <v>NA</v>
      </c>
      <c r="T56">
        <f>VLOOKUP(K56,Salivettes_Data!A:H, 5, FALSE())</f>
        <v>10.42</v>
      </c>
      <c r="U56">
        <f>VLOOKUP(L56,Salivettes_Data!A:H, 7, FALSE())</f>
        <v>17.668312652923198</v>
      </c>
      <c r="V56">
        <f>VLOOKUP(L56,Salivettes_Data!A:H, 5, FALSE())</f>
        <v>5.81</v>
      </c>
      <c r="W56">
        <f>VLOOKUP(M56,Salivettes_Data!A:H, 7, FALSE())</f>
        <v>10.027961235442895</v>
      </c>
      <c r="X56">
        <f>VLOOKUP(M56,Salivettes_Data!A:H, 5, FALSE())</f>
        <v>9.8000000000000007</v>
      </c>
      <c r="Y56" t="str">
        <f>VLOOKUP(N56,Salivettes_Data!A:H, 7, FALSE())</f>
        <v>NA</v>
      </c>
      <c r="Z56">
        <f>VLOOKUP(N56,Salivettes_Data!A:H, 5, FALSE())</f>
        <v>7.82</v>
      </c>
      <c r="AA56" t="str">
        <f>VLOOKUP(O56,Salivettes_Data!A:H, 7, FALSE())</f>
        <v>NA</v>
      </c>
      <c r="AB56">
        <f>VLOOKUP(O56,Salivettes_Data!A:H, 5, FALSE())</f>
        <v>3.87</v>
      </c>
      <c r="AC56">
        <f>VLOOKUP(P56,Salivettes_Data!A:H, 7, FALSE())</f>
        <v>5.5636506496229892</v>
      </c>
      <c r="AD56">
        <f>VLOOKUP(P56,Salivettes_Data!A:H, 5, FALSE())</f>
        <v>3.21</v>
      </c>
    </row>
    <row r="57" spans="1:30" x14ac:dyDescent="0.2">
      <c r="A57" s="6">
        <v>161</v>
      </c>
      <c r="B57" s="6">
        <v>1</v>
      </c>
      <c r="C57">
        <v>442</v>
      </c>
      <c r="D57">
        <v>443</v>
      </c>
      <c r="E57">
        <v>444</v>
      </c>
      <c r="F57">
        <v>445</v>
      </c>
      <c r="G57">
        <v>446</v>
      </c>
      <c r="H57">
        <v>447</v>
      </c>
      <c r="I57">
        <v>448</v>
      </c>
      <c r="J57" t="str">
        <f t="shared" si="0"/>
        <v>1_442</v>
      </c>
      <c r="K57" t="str">
        <f t="shared" si="1"/>
        <v>1_443</v>
      </c>
      <c r="L57" t="str">
        <f t="shared" si="2"/>
        <v>1_444</v>
      </c>
      <c r="M57" t="str">
        <f t="shared" si="3"/>
        <v>1_445</v>
      </c>
      <c r="N57" t="str">
        <f t="shared" si="4"/>
        <v>1_446</v>
      </c>
      <c r="O57" t="str">
        <f t="shared" si="5"/>
        <v>1_447</v>
      </c>
      <c r="P57" t="str">
        <f t="shared" si="6"/>
        <v>1_448</v>
      </c>
      <c r="Q57">
        <f>VLOOKUP(J57,Salivettes_Data!A:H, 7, FALSE())</f>
        <v>149.48211562457848</v>
      </c>
      <c r="R57">
        <f>VLOOKUP(J57,Salivettes_Data!A:H, 5, FALSE())</f>
        <v>2.13</v>
      </c>
      <c r="S57">
        <f>VLOOKUP(K57,Salivettes_Data!A:H, 7, FALSE())</f>
        <v>97.095634015964876</v>
      </c>
      <c r="T57">
        <f>VLOOKUP(K57,Salivettes_Data!A:H, 5, FALSE())</f>
        <v>1.82</v>
      </c>
      <c r="U57">
        <f>VLOOKUP(L57,Salivettes_Data!A:H, 7, FALSE())</f>
        <v>310.2544212510133</v>
      </c>
      <c r="V57">
        <f>VLOOKUP(L57,Salivettes_Data!A:H, 5, FALSE())</f>
        <v>2.06</v>
      </c>
      <c r="W57">
        <f>VLOOKUP(M57,Salivettes_Data!A:H, 7, FALSE())</f>
        <v>309.80281365093902</v>
      </c>
      <c r="X57">
        <f>VLOOKUP(M57,Salivettes_Data!A:H, 5, FALSE())</f>
        <v>6.4</v>
      </c>
      <c r="Y57">
        <f>VLOOKUP(N57,Salivettes_Data!A:H, 7, FALSE())</f>
        <v>210.44914163460291</v>
      </c>
      <c r="Z57">
        <f>VLOOKUP(N57,Salivettes_Data!A:H, 5, FALSE())</f>
        <v>4.6500000000000004</v>
      </c>
      <c r="AA57">
        <f>VLOOKUP(O57,Salivettes_Data!A:H, 7, FALSE())</f>
        <v>127.80495082101422</v>
      </c>
      <c r="AB57">
        <f>VLOOKUP(O57,Salivettes_Data!A:H, 5, FALSE())</f>
        <v>1.1200000000000001</v>
      </c>
      <c r="AC57">
        <f>VLOOKUP(P57,Salivettes_Data!A:H, 7, FALSE())</f>
        <v>135.48228002227657</v>
      </c>
      <c r="AD57">
        <f>VLOOKUP(P57,Salivettes_Data!A:H, 5, FALSE())</f>
        <v>1.1399999999999999</v>
      </c>
    </row>
    <row r="58" spans="1:30" x14ac:dyDescent="0.2">
      <c r="A58" s="6">
        <v>162</v>
      </c>
      <c r="B58" s="6">
        <v>1</v>
      </c>
      <c r="C58">
        <v>435</v>
      </c>
      <c r="D58">
        <v>436</v>
      </c>
      <c r="E58">
        <v>437</v>
      </c>
      <c r="F58">
        <v>438</v>
      </c>
      <c r="G58">
        <v>439</v>
      </c>
      <c r="H58">
        <v>440</v>
      </c>
      <c r="I58">
        <v>441</v>
      </c>
      <c r="J58" t="str">
        <f t="shared" si="0"/>
        <v>1_435</v>
      </c>
      <c r="K58" t="str">
        <f t="shared" si="1"/>
        <v>1_436</v>
      </c>
      <c r="L58" t="str">
        <f t="shared" si="2"/>
        <v>1_437</v>
      </c>
      <c r="M58" t="str">
        <f t="shared" si="3"/>
        <v>1_438</v>
      </c>
      <c r="N58" t="str">
        <f t="shared" si="4"/>
        <v>1_439</v>
      </c>
      <c r="O58" t="str">
        <f t="shared" si="5"/>
        <v>1_440</v>
      </c>
      <c r="P58" t="str">
        <f t="shared" si="6"/>
        <v>1_441</v>
      </c>
      <c r="Q58">
        <f>VLOOKUP(J58,Salivettes_Data!A:H, 7, FALSE())</f>
        <v>65.483102010766999</v>
      </c>
      <c r="R58">
        <f>VLOOKUP(J58,Salivettes_Data!A:H, 5, FALSE())</f>
        <v>3.36</v>
      </c>
      <c r="S58">
        <f>VLOOKUP(K58,Salivettes_Data!A:H, 7, FALSE())</f>
        <v>83.999013613811471</v>
      </c>
      <c r="T58">
        <f>VLOOKUP(K58,Salivettes_Data!A:H, 5, FALSE())</f>
        <v>4.7300000000000004</v>
      </c>
      <c r="U58">
        <f>VLOOKUP(L58,Salivettes_Data!A:H, 7, FALSE())</f>
        <v>99.805279616410402</v>
      </c>
      <c r="V58">
        <f>VLOOKUP(L58,Salivettes_Data!A:H, 5, FALSE())</f>
        <v>5.12</v>
      </c>
      <c r="W58">
        <f>VLOOKUP(M58,Salivettes_Data!A:H, 7, FALSE())</f>
        <v>132.77263442183101</v>
      </c>
      <c r="X58">
        <f>VLOOKUP(M58,Salivettes_Data!A:H, 5, FALSE())</f>
        <v>6.8</v>
      </c>
      <c r="Y58">
        <f>VLOOKUP(N58,Salivettes_Data!A:H, 7, FALSE())</f>
        <v>89.418304814702552</v>
      </c>
      <c r="Z58">
        <f>VLOOKUP(N58,Salivettes_Data!A:H, 5, FALSE())</f>
        <v>6.28</v>
      </c>
      <c r="AA58">
        <f>VLOOKUP(O58,Salivettes_Data!A:H, 7, FALSE())</f>
        <v>55.096127209059134</v>
      </c>
      <c r="AB58">
        <f>VLOOKUP(O58,Salivettes_Data!A:H, 5, FALSE())</f>
        <v>2.0099999999999998</v>
      </c>
      <c r="AC58">
        <f>VLOOKUP(P58,Salivettes_Data!A:H, 7, FALSE())</f>
        <v>38.838253606385955</v>
      </c>
      <c r="AD58">
        <f>VLOOKUP(P58,Salivettes_Data!A:H, 5, FALSE())</f>
        <v>1.6</v>
      </c>
    </row>
    <row r="59" spans="1:30" x14ac:dyDescent="0.2">
      <c r="A59" s="6">
        <v>163</v>
      </c>
      <c r="B59" s="6">
        <v>1</v>
      </c>
      <c r="C59">
        <v>428</v>
      </c>
      <c r="D59">
        <v>429</v>
      </c>
      <c r="E59">
        <v>430</v>
      </c>
      <c r="F59">
        <v>431</v>
      </c>
      <c r="G59">
        <v>432</v>
      </c>
      <c r="H59">
        <v>433</v>
      </c>
      <c r="I59">
        <v>434</v>
      </c>
      <c r="J59" t="str">
        <f t="shared" si="0"/>
        <v>1_428</v>
      </c>
      <c r="K59" t="str">
        <f t="shared" si="1"/>
        <v>1_429</v>
      </c>
      <c r="L59" t="str">
        <f t="shared" si="2"/>
        <v>1_430</v>
      </c>
      <c r="M59" t="str">
        <f t="shared" si="3"/>
        <v>1_431</v>
      </c>
      <c r="N59" t="str">
        <f t="shared" si="4"/>
        <v>1_432</v>
      </c>
      <c r="O59" t="str">
        <f t="shared" si="5"/>
        <v>1_433</v>
      </c>
      <c r="P59" t="str">
        <f t="shared" si="6"/>
        <v>1_434</v>
      </c>
      <c r="Q59">
        <f>VLOOKUP(J59,Salivettes_Data!A:H, 7, FALSE())</f>
        <v>63.225064010395727</v>
      </c>
      <c r="R59">
        <f>VLOOKUP(J59,Salivettes_Data!A:H, 5, FALSE())</f>
        <v>3.34</v>
      </c>
      <c r="S59">
        <f>VLOOKUP(K59,Salivettes_Data!A:H, 7, FALSE())</f>
        <v>35.225392805791905</v>
      </c>
      <c r="T59">
        <f>VLOOKUP(K59,Salivettes_Data!A:H, 5, FALSE())</f>
        <v>2.4300000000000002</v>
      </c>
      <c r="U59">
        <f>VLOOKUP(L59,Salivettes_Data!A:H, 7, FALSE())</f>
        <v>134.6403457208763</v>
      </c>
      <c r="V59">
        <f>VLOOKUP(L59,Salivettes_Data!A:H, 5, FALSE())</f>
        <v>2.0499999999999998</v>
      </c>
      <c r="W59">
        <f>VLOOKUP(M59,Salivettes_Data!A:H, 7, FALSE())</f>
        <v>130.06298882138549</v>
      </c>
      <c r="X59">
        <f>VLOOKUP(M59,Salivettes_Data!A:H, 5, FALSE())</f>
        <v>4.41</v>
      </c>
      <c r="Y59">
        <f>VLOOKUP(N59,Salivettes_Data!A:H, 7, FALSE())</f>
        <v>166.35315442372737</v>
      </c>
      <c r="Z59">
        <f>VLOOKUP(N59,Salivettes_Data!A:H, 5, FALSE())</f>
        <v>6.52</v>
      </c>
      <c r="AA59">
        <f>VLOOKUP(O59,Salivettes_Data!A:H, 7, FALSE())</f>
        <v>153.54658402524677</v>
      </c>
      <c r="AB59">
        <f>VLOOKUP(O59,Salivettes_Data!A:H, 5, FALSE())</f>
        <v>2.11</v>
      </c>
      <c r="AC59">
        <f>VLOOKUP(P59,Salivettes_Data!A:H, 7, FALSE())</f>
        <v>128.25655842108847</v>
      </c>
      <c r="AD59">
        <f>VLOOKUP(P59,Salivettes_Data!A:H, 5, FALSE())</f>
        <v>2.1</v>
      </c>
    </row>
    <row r="60" spans="1:30" x14ac:dyDescent="0.2">
      <c r="A60" s="6">
        <v>165</v>
      </c>
      <c r="B60" s="6">
        <v>1</v>
      </c>
      <c r="C60">
        <v>386</v>
      </c>
      <c r="D60">
        <v>387</v>
      </c>
      <c r="E60">
        <v>388</v>
      </c>
      <c r="F60">
        <v>389</v>
      </c>
      <c r="G60">
        <v>390</v>
      </c>
      <c r="H60">
        <v>391</v>
      </c>
      <c r="I60">
        <v>392</v>
      </c>
      <c r="J60" t="str">
        <f t="shared" si="0"/>
        <v>1_386</v>
      </c>
      <c r="K60" t="str">
        <f t="shared" si="1"/>
        <v>1_387</v>
      </c>
      <c r="L60" t="str">
        <f t="shared" si="2"/>
        <v>1_388</v>
      </c>
      <c r="M60" t="str">
        <f t="shared" si="3"/>
        <v>1_389</v>
      </c>
      <c r="N60" t="str">
        <f t="shared" si="4"/>
        <v>1_390</v>
      </c>
      <c r="O60" t="str">
        <f t="shared" si="5"/>
        <v>1_391</v>
      </c>
      <c r="P60" t="str">
        <f t="shared" si="6"/>
        <v>1_392</v>
      </c>
      <c r="Q60">
        <f>VLOOKUP(J60,Salivettes_Data!A:H, 7, FALSE())</f>
        <v>364.34925822109193</v>
      </c>
      <c r="R60">
        <f>VLOOKUP(J60,Salivettes_Data!A:H, 5, FALSE())</f>
        <v>8.49</v>
      </c>
      <c r="S60">
        <f>VLOOKUP(K60,Salivettes_Data!A:H, 7, FALSE())</f>
        <v>289.37830993706638</v>
      </c>
      <c r="T60">
        <f>VLOOKUP(K60,Salivettes_Data!A:H, 5, FALSE())</f>
        <v>9.08</v>
      </c>
      <c r="U60">
        <f>VLOOKUP(L60,Salivettes_Data!A:H, 7, FALSE())</f>
        <v>115.56031518938956</v>
      </c>
      <c r="V60">
        <f>VLOOKUP(L60,Salivettes_Data!A:H, 5, FALSE())</f>
        <v>7.9</v>
      </c>
      <c r="W60">
        <f>VLOOKUP(M60,Salivettes_Data!A:H, 7, FALSE())</f>
        <v>201.51426863604294</v>
      </c>
      <c r="X60">
        <f>VLOOKUP(M60,Salivettes_Data!A:H, 5, FALSE())</f>
        <v>9.18</v>
      </c>
      <c r="Y60">
        <f>VLOOKUP(N60,Salivettes_Data!A:H, 7, FALSE())</f>
        <v>214.88488361663352</v>
      </c>
      <c r="Z60">
        <f>VLOOKUP(N60,Salivettes_Data!A:H, 5, FALSE())</f>
        <v>10.42</v>
      </c>
      <c r="AA60">
        <f>VLOOKUP(O60,Salivettes_Data!A:H, 7, FALSE())</f>
        <v>281.26043655599358</v>
      </c>
      <c r="AB60">
        <f>VLOOKUP(O60,Salivettes_Data!A:H, 5, FALSE())</f>
        <v>7.61</v>
      </c>
      <c r="AC60">
        <f>VLOOKUP(P60,Salivettes_Data!A:H, 7, FALSE())</f>
        <v>193.87391721856264</v>
      </c>
      <c r="AD60">
        <f>VLOOKUP(P60,Salivettes_Data!A:H, 5, FALSE())</f>
        <v>8.18</v>
      </c>
    </row>
    <row r="61" spans="1:30" x14ac:dyDescent="0.2">
      <c r="A61" s="6">
        <v>166</v>
      </c>
      <c r="B61" s="6">
        <v>1</v>
      </c>
      <c r="C61">
        <v>393</v>
      </c>
      <c r="D61">
        <v>394</v>
      </c>
      <c r="E61">
        <v>395</v>
      </c>
      <c r="F61">
        <v>396</v>
      </c>
      <c r="G61">
        <v>397</v>
      </c>
      <c r="H61">
        <v>398</v>
      </c>
      <c r="I61">
        <v>399</v>
      </c>
      <c r="J61" t="str">
        <f t="shared" si="0"/>
        <v>1_393</v>
      </c>
      <c r="K61" t="str">
        <f t="shared" si="1"/>
        <v>1_394</v>
      </c>
      <c r="L61" t="str">
        <f t="shared" si="2"/>
        <v>1_395</v>
      </c>
      <c r="M61" t="str">
        <f t="shared" si="3"/>
        <v>1_396</v>
      </c>
      <c r="N61" t="str">
        <f t="shared" si="4"/>
        <v>1_397</v>
      </c>
      <c r="O61" t="str">
        <f t="shared" si="5"/>
        <v>1_398</v>
      </c>
      <c r="P61" t="str">
        <f t="shared" si="6"/>
        <v>1_399</v>
      </c>
      <c r="Q61" t="str">
        <f>VLOOKUP(J61,Salivettes_Data!A:H, 7, FALSE())</f>
        <v>NA</v>
      </c>
      <c r="R61">
        <f>VLOOKUP(J61,Salivettes_Data!A:H, 5, FALSE())</f>
        <v>3.35</v>
      </c>
      <c r="S61">
        <f>VLOOKUP(K61,Salivettes_Data!A:H, 7, FALSE())</f>
        <v>15.758224798553121</v>
      </c>
      <c r="T61">
        <f>VLOOKUP(K61,Salivettes_Data!A:H, 5, FALSE())</f>
        <v>2.65</v>
      </c>
      <c r="U61">
        <f>VLOOKUP(L61,Salivettes_Data!A:H, 7, FALSE())</f>
        <v>18.145834616515717</v>
      </c>
      <c r="V61">
        <f>VLOOKUP(L61,Salivettes_Data!A:H, 5, FALSE())</f>
        <v>1.4</v>
      </c>
      <c r="W61">
        <f>VLOOKUP(M61,Salivettes_Data!A:H, 7, FALSE())</f>
        <v>27.999671204603818</v>
      </c>
      <c r="X61">
        <f>VLOOKUP(M61,Salivettes_Data!A:H, 5, FALSE())</f>
        <v>1.53</v>
      </c>
      <c r="Y61">
        <f>VLOOKUP(N61,Salivettes_Data!A:H, 7, FALSE())</f>
        <v>27.096456004455316</v>
      </c>
      <c r="Z61">
        <f>VLOOKUP(N61,Salivettes_Data!A:H, 5, FALSE())</f>
        <v>1.1299999999999999</v>
      </c>
      <c r="AA61">
        <f>VLOOKUP(O61,Salivettes_Data!A:H, 7, FALSE())</f>
        <v>16.709481202747448</v>
      </c>
      <c r="AB61">
        <f>VLOOKUP(O61,Salivettes_Data!A:H, 5, FALSE())</f>
        <v>0.87</v>
      </c>
      <c r="AC61">
        <f>VLOOKUP(P61,Salivettes_Data!A:H, 7, FALSE())</f>
        <v>26.644848404381062</v>
      </c>
      <c r="AD61">
        <f>VLOOKUP(P61,Salivettes_Data!A:H, 5, FALSE())</f>
        <v>1</v>
      </c>
    </row>
    <row r="62" spans="1:30" x14ac:dyDescent="0.2">
      <c r="A62" s="6">
        <v>168</v>
      </c>
      <c r="B62" s="6">
        <v>1</v>
      </c>
      <c r="C62">
        <v>421</v>
      </c>
      <c r="D62">
        <v>422</v>
      </c>
      <c r="E62">
        <v>423</v>
      </c>
      <c r="F62">
        <v>424</v>
      </c>
      <c r="G62">
        <v>425</v>
      </c>
      <c r="H62">
        <v>426</v>
      </c>
      <c r="I62">
        <v>427</v>
      </c>
      <c r="J62" t="str">
        <f t="shared" si="0"/>
        <v>1_421</v>
      </c>
      <c r="K62" t="str">
        <f t="shared" si="1"/>
        <v>1_422</v>
      </c>
      <c r="L62" t="str">
        <f t="shared" si="2"/>
        <v>1_423</v>
      </c>
      <c r="M62" t="str">
        <f t="shared" si="3"/>
        <v>1_424</v>
      </c>
      <c r="N62" t="str">
        <f t="shared" si="4"/>
        <v>1_425</v>
      </c>
      <c r="O62" t="str">
        <f t="shared" si="5"/>
        <v>1_426</v>
      </c>
      <c r="P62" t="str">
        <f t="shared" si="6"/>
        <v>1_427</v>
      </c>
      <c r="Q62">
        <f>VLOOKUP(J62,Salivettes_Data!A:H, 7, FALSE())</f>
        <v>58.708988009653183</v>
      </c>
      <c r="R62">
        <f>VLOOKUP(J62,Salivettes_Data!A:H, 5, FALSE())</f>
        <v>3.69</v>
      </c>
      <c r="S62">
        <f>VLOOKUP(K62,Salivettes_Data!A:H, 7, FALSE())</f>
        <v>39.838253606385997</v>
      </c>
      <c r="T62">
        <f>VLOOKUP(K62,Salivettes_Data!A:H, 5, FALSE())</f>
        <v>3.94</v>
      </c>
      <c r="U62">
        <f>VLOOKUP(L62,Salivettes_Data!A:H, 7, FALSE())</f>
        <v>79.031330012994658</v>
      </c>
      <c r="V62">
        <f>VLOOKUP(L62,Salivettes_Data!A:H, 5, FALSE())</f>
        <v>2.4500000000000002</v>
      </c>
      <c r="W62">
        <f>VLOOKUP(M62,Salivettes_Data!A:H, 7, FALSE())</f>
        <v>50.580051208316583</v>
      </c>
      <c r="X62">
        <f>VLOOKUP(M62,Salivettes_Data!A:H, 5, FALSE())</f>
        <v>3.65</v>
      </c>
      <c r="Y62">
        <f>VLOOKUP(N62,Salivettes_Data!A:H, 7, FALSE())</f>
        <v>52.838089208687855</v>
      </c>
      <c r="Z62">
        <f>VLOOKUP(N62,Salivettes_Data!A:H, 5, FALSE())</f>
        <v>3.68</v>
      </c>
      <c r="AA62">
        <f>VLOOKUP(O62,Salivettes_Data!A:H, 7, FALSE())</f>
        <v>29.806101604900842</v>
      </c>
      <c r="AB62">
        <f>VLOOKUP(O62,Salivettes_Data!A:H, 5, FALSE())</f>
        <v>2.29</v>
      </c>
      <c r="AC62">
        <f>VLOOKUP(P62,Salivettes_Data!A:H, 7, FALSE())</f>
        <v>32.967354805420634</v>
      </c>
      <c r="AD62">
        <f>VLOOKUP(P62,Salivettes_Data!A:H, 5, FALSE())</f>
        <v>2.0099999999999998</v>
      </c>
    </row>
    <row r="63" spans="1:30" x14ac:dyDescent="0.2">
      <c r="A63" s="6">
        <v>169</v>
      </c>
      <c r="B63" s="6">
        <v>1</v>
      </c>
      <c r="C63">
        <v>414</v>
      </c>
      <c r="D63">
        <v>415</v>
      </c>
      <c r="E63">
        <v>416</v>
      </c>
      <c r="F63">
        <v>417</v>
      </c>
      <c r="G63">
        <v>418</v>
      </c>
      <c r="H63">
        <v>419</v>
      </c>
      <c r="I63">
        <v>420</v>
      </c>
      <c r="J63" t="str">
        <f t="shared" si="0"/>
        <v>1_414</v>
      </c>
      <c r="K63" t="str">
        <f t="shared" si="1"/>
        <v>1_415</v>
      </c>
      <c r="L63" t="str">
        <f t="shared" si="2"/>
        <v>1_416</v>
      </c>
      <c r="M63" t="str">
        <f t="shared" si="3"/>
        <v>1_417</v>
      </c>
      <c r="N63" t="str">
        <f t="shared" si="4"/>
        <v>1_418</v>
      </c>
      <c r="O63" t="str">
        <f t="shared" si="5"/>
        <v>1_419</v>
      </c>
      <c r="P63" t="str">
        <f t="shared" si="6"/>
        <v>1_420</v>
      </c>
      <c r="Q63">
        <f>VLOOKUP(J63,Salivettes_Data!A:H, 7, FALSE())</f>
        <v>32.064139605272125</v>
      </c>
      <c r="R63">
        <f>VLOOKUP(J63,Salivettes_Data!A:H, 5, FALSE())</f>
        <v>3.6</v>
      </c>
      <c r="S63">
        <f>VLOOKUP(K63,Salivettes_Data!A:H, 7, FALSE())</f>
        <v>24.386810404009786</v>
      </c>
      <c r="T63">
        <f>VLOOKUP(K63,Salivettes_Data!A:H, 5, FALSE())</f>
        <v>3.3</v>
      </c>
      <c r="U63">
        <f>VLOOKUP(L63,Salivettes_Data!A:H, 7, FALSE())</f>
        <v>33.418962405494895</v>
      </c>
      <c r="V63">
        <f>VLOOKUP(L63,Salivettes_Data!A:H, 5, FALSE())</f>
        <v>2.19</v>
      </c>
      <c r="W63">
        <f>VLOOKUP(M63,Salivettes_Data!A:H, 7, FALSE())</f>
        <v>25.1932408043068</v>
      </c>
      <c r="X63">
        <f>VLOOKUP(M63,Salivettes_Data!A:H, 5, FALSE())</f>
        <v>2.06</v>
      </c>
      <c r="Y63">
        <f>VLOOKUP(N63,Salivettes_Data!A:H, 7, FALSE())</f>
        <v>24.838418004084037</v>
      </c>
      <c r="Z63">
        <f>VLOOKUP(N63,Salivettes_Data!A:H, 5, FALSE())</f>
        <v>1.98</v>
      </c>
      <c r="AA63">
        <f>VLOOKUP(O63,Salivettes_Data!A:H, 7, FALSE())</f>
        <v>22.128772403638504</v>
      </c>
      <c r="AB63">
        <f>VLOOKUP(O63,Salivettes_Data!A:H, 5, FALSE())</f>
        <v>1.24</v>
      </c>
      <c r="AC63">
        <f>VLOOKUP(P63,Salivettes_Data!A:H, 7, FALSE())</f>
        <v>26.193240804306807</v>
      </c>
      <c r="AD63">
        <f>VLOOKUP(P63,Salivettes_Data!A:H, 5, FALSE())</f>
        <v>1.2</v>
      </c>
    </row>
    <row r="64" spans="1:30" x14ac:dyDescent="0.2">
      <c r="A64" s="6">
        <v>170</v>
      </c>
      <c r="B64" s="6">
        <v>1</v>
      </c>
      <c r="C64">
        <v>407</v>
      </c>
      <c r="D64">
        <v>408</v>
      </c>
      <c r="E64">
        <v>409</v>
      </c>
      <c r="F64">
        <v>410</v>
      </c>
      <c r="G64">
        <v>411</v>
      </c>
      <c r="H64">
        <v>412</v>
      </c>
      <c r="I64">
        <v>413</v>
      </c>
      <c r="J64" t="str">
        <f t="shared" si="0"/>
        <v>1_407</v>
      </c>
      <c r="K64" t="str">
        <f t="shared" si="1"/>
        <v>1_408</v>
      </c>
      <c r="L64" t="str">
        <f t="shared" si="2"/>
        <v>1_409</v>
      </c>
      <c r="M64" t="str">
        <f t="shared" si="3"/>
        <v>1_410</v>
      </c>
      <c r="N64" t="str">
        <f t="shared" si="4"/>
        <v>1_411</v>
      </c>
      <c r="O64" t="str">
        <f t="shared" si="5"/>
        <v>1_412</v>
      </c>
      <c r="P64" t="str">
        <f t="shared" si="6"/>
        <v>1_413</v>
      </c>
      <c r="Q64">
        <f>VLOOKUP(J64,Salivettes_Data!A:H, 7, FALSE())</f>
        <v>17.161088802821695</v>
      </c>
      <c r="R64">
        <f>VLOOKUP(J64,Salivettes_Data!A:H, 5, FALSE())</f>
        <v>3.93</v>
      </c>
      <c r="S64">
        <f>VLOOKUP(K64,Salivettes_Data!A:H, 7, FALSE())</f>
        <v>18.8675192031187</v>
      </c>
      <c r="T64">
        <f>VLOOKUP(K64,Salivettes_Data!A:H, 5, FALSE())</f>
        <v>3.43</v>
      </c>
      <c r="U64">
        <f>VLOOKUP(L64,Salivettes_Data!A:H, 7, FALSE())</f>
        <v>31.156443637888732</v>
      </c>
      <c r="V64">
        <f>VLOOKUP(L64,Salivettes_Data!A:H, 5, FALSE())</f>
        <v>2.7</v>
      </c>
      <c r="W64">
        <f>VLOOKUP(M64,Salivettes_Data!A:H, 7, FALSE())</f>
        <v>30.660078572926398</v>
      </c>
      <c r="X64">
        <f>VLOOKUP(M64,Salivettes_Data!A:H, 5, FALSE())</f>
        <v>5.53</v>
      </c>
      <c r="Y64">
        <f>VLOOKUP(N64,Salivettes_Data!A:H, 7, FALSE())</f>
        <v>15.354658402524679</v>
      </c>
      <c r="Z64">
        <f>VLOOKUP(N64,Salivettes_Data!A:H, 5, FALSE())</f>
        <v>3.6</v>
      </c>
      <c r="AA64">
        <f>VLOOKUP(O64,Salivettes_Data!A:H, 7, FALSE())</f>
        <v>27.1932408043068</v>
      </c>
      <c r="AB64">
        <f>VLOOKUP(O64,Salivettes_Data!A:H, 5, FALSE())</f>
        <v>1.84</v>
      </c>
      <c r="AC64">
        <f>VLOOKUP(P64,Salivettes_Data!A:H, 7, FALSE())</f>
        <v>18.967519203118723</v>
      </c>
      <c r="AD64">
        <f>VLOOKUP(P64,Salivettes_Data!A:H, 5, FALSE())</f>
        <v>1.56</v>
      </c>
    </row>
    <row r="65" spans="1:30" x14ac:dyDescent="0.2">
      <c r="A65" s="6">
        <v>172</v>
      </c>
      <c r="B65" s="6">
        <v>1</v>
      </c>
      <c r="C65">
        <v>400</v>
      </c>
      <c r="D65">
        <v>401</v>
      </c>
      <c r="E65">
        <v>402</v>
      </c>
      <c r="F65">
        <v>403</v>
      </c>
      <c r="G65">
        <v>404</v>
      </c>
      <c r="H65">
        <v>405</v>
      </c>
      <c r="I65">
        <v>406</v>
      </c>
      <c r="J65" t="str">
        <f t="shared" si="0"/>
        <v>1_400</v>
      </c>
      <c r="K65" t="str">
        <f t="shared" si="1"/>
        <v>1_401</v>
      </c>
      <c r="L65" t="str">
        <f t="shared" si="2"/>
        <v>1_402</v>
      </c>
      <c r="M65" t="str">
        <f t="shared" si="3"/>
        <v>1_403</v>
      </c>
      <c r="N65" t="str">
        <f t="shared" si="4"/>
        <v>1_404</v>
      </c>
      <c r="O65" t="str">
        <f t="shared" si="5"/>
        <v>1_405</v>
      </c>
      <c r="P65" t="str">
        <f t="shared" si="6"/>
        <v>1_406</v>
      </c>
      <c r="Q65">
        <f>VLOOKUP(J65,Salivettes_Data!A:H, 7, FALSE())</f>
        <v>14.451443202376169</v>
      </c>
      <c r="R65">
        <f>VLOOKUP(J65,Salivettes_Data!A:H, 5, FALSE())</f>
        <v>3.99</v>
      </c>
      <c r="S65">
        <f>VLOOKUP(K65,Salivettes_Data!A:H, 7, FALSE())</f>
        <v>11.290190001856379</v>
      </c>
      <c r="T65">
        <f>VLOOKUP(K65,Salivettes_Data!A:H, 5, FALSE())</f>
        <v>3.61</v>
      </c>
      <c r="U65">
        <f>VLOOKUP(L65,Salivettes_Data!A:H, 7, FALSE())</f>
        <v>38.3866460063117</v>
      </c>
      <c r="V65">
        <f>VLOOKUP(L65,Salivettes_Data!A:H, 5, FALSE())</f>
        <v>3.06</v>
      </c>
      <c r="W65">
        <f>VLOOKUP(M65,Salivettes_Data!A:H, 7, FALSE())</f>
        <v>37.031823206088937</v>
      </c>
      <c r="X65">
        <f>VLOOKUP(M65,Salivettes_Data!A:H, 5, FALSE())</f>
        <v>5.25</v>
      </c>
      <c r="Y65">
        <f>VLOOKUP(N65,Salivettes_Data!A:H, 7, FALSE())</f>
        <v>46.967190407722548</v>
      </c>
      <c r="Z65">
        <f>VLOOKUP(N65,Salivettes_Data!A:H, 5, FALSE())</f>
        <v>4.0199999999999996</v>
      </c>
      <c r="AA65">
        <f>VLOOKUP(O65,Salivettes_Data!A:H, 7, FALSE())</f>
        <v>29.354494004826591</v>
      </c>
      <c r="AB65">
        <f>VLOOKUP(O65,Salivettes_Data!A:H, 5, FALSE())</f>
        <v>1.89</v>
      </c>
      <c r="AC65">
        <f>VLOOKUP(P65,Salivettes_Data!A:H, 7, FALSE())</f>
        <v>33.870570005569142</v>
      </c>
      <c r="AD65">
        <f>VLOOKUP(P65,Salivettes_Data!A:H, 5, FALSE())</f>
        <v>1.6</v>
      </c>
    </row>
    <row r="66" spans="1:30" x14ac:dyDescent="0.2">
      <c r="A66" s="6">
        <v>173</v>
      </c>
      <c r="B66" s="6">
        <v>1</v>
      </c>
      <c r="C66">
        <v>449</v>
      </c>
      <c r="D66">
        <v>450</v>
      </c>
      <c r="E66">
        <v>451</v>
      </c>
      <c r="F66">
        <v>452</v>
      </c>
      <c r="G66">
        <v>453</v>
      </c>
      <c r="H66">
        <v>454</v>
      </c>
      <c r="I66">
        <v>455</v>
      </c>
      <c r="J66" t="str">
        <f t="shared" si="0"/>
        <v>1_449</v>
      </c>
      <c r="K66" t="str">
        <f t="shared" si="1"/>
        <v>1_450</v>
      </c>
      <c r="L66" t="str">
        <f t="shared" si="2"/>
        <v>1_451</v>
      </c>
      <c r="M66" t="str">
        <f t="shared" si="3"/>
        <v>1_452</v>
      </c>
      <c r="N66" t="str">
        <f t="shared" si="4"/>
        <v>1_453</v>
      </c>
      <c r="O66" t="str">
        <f t="shared" si="5"/>
        <v>1_454</v>
      </c>
      <c r="P66" t="str">
        <f t="shared" si="6"/>
        <v>1_455</v>
      </c>
      <c r="Q66">
        <f>VLOOKUP(J66,Salivettes_Data!A:H, 7, FALSE())</f>
        <v>59.16059560972743</v>
      </c>
      <c r="R66">
        <f>VLOOKUP(J66,Salivettes_Data!A:H, 5, FALSE())</f>
        <v>1.81</v>
      </c>
      <c r="S66">
        <f>VLOOKUP(K66,Salivettes_Data!A:H, 7, FALSE())</f>
        <v>59.612203209801685</v>
      </c>
      <c r="T66">
        <f>VLOOKUP(K66,Salivettes_Data!A:H, 5, FALSE())</f>
        <v>2.15</v>
      </c>
      <c r="U66">
        <f>VLOOKUP(L66,Salivettes_Data!A:H, 7, FALSE())</f>
        <v>43.805937207202753</v>
      </c>
      <c r="V66">
        <f>VLOOKUP(L66,Salivettes_Data!A:H, 5, FALSE())</f>
        <v>0.96</v>
      </c>
      <c r="W66">
        <f>VLOOKUP(M66,Salivettes_Data!A:H, 7, FALSE())</f>
        <v>40.193076406608718</v>
      </c>
      <c r="X66">
        <f>VLOOKUP(M66,Salivettes_Data!A:H, 5, FALSE())</f>
        <v>0.93</v>
      </c>
      <c r="Y66">
        <f>VLOOKUP(N66,Salivettes_Data!A:H, 7, FALSE())</f>
        <v>67.547570411435302</v>
      </c>
      <c r="Z66">
        <f>VLOOKUP(N66,Salivettes_Data!A:H, 5, FALSE())</f>
        <v>0.91</v>
      </c>
      <c r="AA66">
        <f>VLOOKUP(O66,Salivettes_Data!A:H, 7, FALSE())</f>
        <v>81.28936801336593</v>
      </c>
      <c r="AB66">
        <f>VLOOKUP(O66,Salivettes_Data!A:H, 5, FALSE())</f>
        <v>0.87</v>
      </c>
      <c r="AC66">
        <f>VLOOKUP(P66,Salivettes_Data!A:H, 7, FALSE())</f>
        <v>37.935038406237446</v>
      </c>
      <c r="AD66">
        <f>VLOOKUP(P66,Salivettes_Data!A:H, 5, FALSE())</f>
        <v>0.9</v>
      </c>
    </row>
    <row r="67" spans="1:30" x14ac:dyDescent="0.2">
      <c r="A67" s="6">
        <v>174</v>
      </c>
      <c r="B67" s="6">
        <v>1</v>
      </c>
      <c r="C67">
        <v>456</v>
      </c>
      <c r="D67">
        <v>457</v>
      </c>
      <c r="E67">
        <v>458</v>
      </c>
      <c r="F67">
        <v>459</v>
      </c>
      <c r="G67">
        <v>460</v>
      </c>
      <c r="H67">
        <v>461</v>
      </c>
      <c r="I67">
        <v>462</v>
      </c>
      <c r="J67" t="str">
        <f t="shared" ref="J67:J130" si="7">CONCATENATE(B67, "_", C67)</f>
        <v>1_456</v>
      </c>
      <c r="K67" t="str">
        <f t="shared" ref="K67:K130" si="8">CONCATENATE(B67, "_", D67)</f>
        <v>1_457</v>
      </c>
      <c r="L67" t="str">
        <f t="shared" ref="L67:L130" si="9">CONCATENATE(B67, "_", E67)</f>
        <v>1_458</v>
      </c>
      <c r="M67" t="str">
        <f t="shared" ref="M67:M130" si="10">CONCATENATE(B67, "_", F67)</f>
        <v>1_459</v>
      </c>
      <c r="N67" t="str">
        <f t="shared" ref="N67:N130" si="11">CONCATENATE(B67, "_", G67)</f>
        <v>1_460</v>
      </c>
      <c r="O67" t="str">
        <f t="shared" ref="O67:O130" si="12">CONCATENATE(B67, "_", H67)</f>
        <v>1_461</v>
      </c>
      <c r="P67" t="str">
        <f t="shared" ref="P67:P130" si="13">CONCATENATE(B67, "_", I67)</f>
        <v>1_462</v>
      </c>
      <c r="Q67">
        <f>VLOOKUP(J67,Salivettes_Data!A:H, 7, FALSE())</f>
        <v>152.19176122502398</v>
      </c>
      <c r="R67">
        <f>VLOOKUP(J67,Salivettes_Data!A:H, 5, FALSE())</f>
        <v>2.15</v>
      </c>
      <c r="S67">
        <f>VLOOKUP(K67,Salivettes_Data!A:H, 7, FALSE())</f>
        <v>139.99835602301911</v>
      </c>
      <c r="T67">
        <f>VLOOKUP(K67,Salivettes_Data!A:H, 5, FALSE())</f>
        <v>1.94</v>
      </c>
      <c r="U67">
        <f>VLOOKUP(L67,Salivettes_Data!A:H, 7, FALSE())</f>
        <v>227.61023043742463</v>
      </c>
      <c r="V67">
        <f>VLOOKUP(L67,Salivettes_Data!A:H, 5, FALSE())</f>
        <v>1.56</v>
      </c>
      <c r="W67">
        <f>VLOOKUP(M67,Salivettes_Data!A:H, 7, FALSE())</f>
        <v>215.86843283549399</v>
      </c>
      <c r="X67">
        <f>VLOOKUP(M67,Salivettes_Data!A:H, 5, FALSE())</f>
        <v>1.76</v>
      </c>
      <c r="Y67">
        <f>VLOOKUP(N67,Salivettes_Data!A:H, 7, FALSE())</f>
        <v>164.83677402710313</v>
      </c>
      <c r="Z67">
        <f>VLOOKUP(N67,Salivettes_Data!A:H, 5, FALSE())</f>
        <v>1.67</v>
      </c>
      <c r="AA67">
        <f>VLOOKUP(O67,Salivettes_Data!A:H, 7, FALSE())</f>
        <v>190.57840723133575</v>
      </c>
      <c r="AB67">
        <f>VLOOKUP(O67,Salivettes_Data!A:H, 5, FALSE())</f>
        <v>1.27</v>
      </c>
      <c r="AC67">
        <f>VLOOKUP(P67,Salivettes_Data!A:H, 7, FALSE())</f>
        <v>195.09448323207829</v>
      </c>
      <c r="AD67">
        <f>VLOOKUP(P67,Salivettes_Data!A:H, 5, FALSE())</f>
        <v>1.1200000000000001</v>
      </c>
    </row>
    <row r="68" spans="1:30" x14ac:dyDescent="0.2">
      <c r="A68" s="6">
        <v>175</v>
      </c>
      <c r="B68" s="6">
        <v>1</v>
      </c>
      <c r="C68">
        <v>463</v>
      </c>
      <c r="D68">
        <v>464</v>
      </c>
      <c r="E68">
        <v>465</v>
      </c>
      <c r="F68">
        <v>466</v>
      </c>
      <c r="G68">
        <v>467</v>
      </c>
      <c r="H68">
        <v>468</v>
      </c>
      <c r="I68">
        <v>469</v>
      </c>
      <c r="J68" t="str">
        <f t="shared" si="7"/>
        <v>1_463</v>
      </c>
      <c r="K68" t="str">
        <f t="shared" si="8"/>
        <v>1_464</v>
      </c>
      <c r="L68" t="str">
        <f t="shared" si="9"/>
        <v>1_465</v>
      </c>
      <c r="M68" t="str">
        <f t="shared" si="10"/>
        <v>1_466</v>
      </c>
      <c r="N68" t="str">
        <f t="shared" si="11"/>
        <v>1_467</v>
      </c>
      <c r="O68" t="str">
        <f t="shared" si="12"/>
        <v>1_468</v>
      </c>
      <c r="P68" t="str">
        <f t="shared" si="13"/>
        <v>1_469</v>
      </c>
      <c r="Q68">
        <f>VLOOKUP(J68,Salivettes_Data!A:H, 7, FALSE())</f>
        <v>123.28887482027169</v>
      </c>
      <c r="R68">
        <f>VLOOKUP(J68,Salivettes_Data!A:H, 5, FALSE())</f>
        <v>3.19</v>
      </c>
      <c r="S68">
        <f>VLOOKUP(K68,Salivettes_Data!A:H, 7, FALSE())</f>
        <v>128.70816602116273</v>
      </c>
      <c r="T68">
        <f>VLOOKUP(K68,Salivettes_Data!A:H, 5, FALSE())</f>
        <v>2.58</v>
      </c>
      <c r="U68">
        <f>VLOOKUP(L68,Salivettes_Data!A:H, 7, FALSE())</f>
        <v>144.96603962383597</v>
      </c>
      <c r="V68">
        <f>VLOOKUP(L68,Salivettes_Data!A:H, 5, FALSE())</f>
        <v>1.03</v>
      </c>
      <c r="W68">
        <f>VLOOKUP(M68,Salivettes_Data!A:H, 7, FALSE())</f>
        <v>170.25606522799421</v>
      </c>
      <c r="X68">
        <f>VLOOKUP(M68,Salivettes_Data!A:H, 5, FALSE())</f>
        <v>0.94</v>
      </c>
      <c r="Y68">
        <f>VLOOKUP(N68,Salivettes_Data!A:H, 7, FALSE())</f>
        <v>77.224899612697627</v>
      </c>
      <c r="Z68">
        <f>VLOOKUP(N68,Salivettes_Data!A:H, 5, FALSE())</f>
        <v>1.04</v>
      </c>
      <c r="AA68">
        <f>VLOOKUP(O68,Salivettes_Data!A:H, 7, FALSE())</f>
        <v>94.38598841551935</v>
      </c>
      <c r="AB68">
        <f>VLOOKUP(O68,Salivettes_Data!A:H, 5, FALSE())</f>
        <v>0.68</v>
      </c>
      <c r="AC68">
        <f>VLOOKUP(P68,Salivettes_Data!A:H, 7, FALSE())</f>
        <v>69.547570411435316</v>
      </c>
      <c r="AD68">
        <f>VLOOKUP(P68,Salivettes_Data!A:H, 5, FALSE())</f>
        <v>0.57999999999999996</v>
      </c>
    </row>
    <row r="69" spans="1:30" x14ac:dyDescent="0.2">
      <c r="A69" s="3">
        <v>176</v>
      </c>
      <c r="B69" s="3">
        <v>2</v>
      </c>
      <c r="C69">
        <v>1</v>
      </c>
      <c r="D69">
        <v>2</v>
      </c>
      <c r="E69">
        <v>3</v>
      </c>
      <c r="F69">
        <v>4</v>
      </c>
      <c r="G69">
        <v>5</v>
      </c>
      <c r="H69">
        <v>6</v>
      </c>
      <c r="I69">
        <v>7</v>
      </c>
      <c r="J69" t="str">
        <f t="shared" si="7"/>
        <v>2_1</v>
      </c>
      <c r="K69" t="str">
        <f t="shared" si="8"/>
        <v>2_2</v>
      </c>
      <c r="L69" t="str">
        <f t="shared" si="9"/>
        <v>2_3</v>
      </c>
      <c r="M69" t="str">
        <f t="shared" si="10"/>
        <v>2_4</v>
      </c>
      <c r="N69" t="str">
        <f t="shared" si="11"/>
        <v>2_5</v>
      </c>
      <c r="O69" t="str">
        <f t="shared" si="12"/>
        <v>2_6</v>
      </c>
      <c r="P69" t="str">
        <f t="shared" si="13"/>
        <v>2_7</v>
      </c>
      <c r="Q69">
        <f>VLOOKUP(J69,Salivettes_Data!A:H, 7, FALSE())</f>
        <v>59.138519790076224</v>
      </c>
      <c r="R69">
        <f>VLOOKUP(J69,Salivettes_Data!A:H, 5, FALSE())</f>
        <v>2.0699999999999998</v>
      </c>
      <c r="S69">
        <f>VLOOKUP(K69,Salivettes_Data!A:H, 7, FALSE())</f>
        <v>65.709466433418029</v>
      </c>
      <c r="T69">
        <f>VLOOKUP(K69,Salivettes_Data!A:H, 5, FALSE())</f>
        <v>1.78</v>
      </c>
      <c r="U69">
        <f>VLOOKUP(L69,Salivettes_Data!A:H, 7, FALSE())</f>
        <v>85.927763797546632</v>
      </c>
      <c r="V69">
        <f>VLOOKUP(L69,Salivettes_Data!A:H, 5, FALSE())</f>
        <v>1.17</v>
      </c>
      <c r="W69">
        <f>VLOOKUP(M69,Salivettes_Data!A:H, 7, FALSE())</f>
        <v>69.753125906243753</v>
      </c>
      <c r="X69">
        <f>VLOOKUP(M69,Salivettes_Data!A:H, 5, FALSE())</f>
        <v>1.08</v>
      </c>
      <c r="Y69">
        <f>VLOOKUP(N69,Salivettes_Data!A:H, 7, FALSE())</f>
        <v>72.280413076759814</v>
      </c>
      <c r="Z69">
        <f>VLOOKUP(N69,Salivettes_Data!A:H, 5, FALSE())</f>
        <v>0.89</v>
      </c>
      <c r="AA69">
        <f>VLOOKUP(O69,Salivettes_Data!A:H, 7, FALSE())</f>
        <v>111.20063550270744</v>
      </c>
      <c r="AB69">
        <f>VLOOKUP(O69,Salivettes_Data!A:H, 5, FALSE())</f>
        <v>0.87</v>
      </c>
      <c r="AC69">
        <f>VLOOKUP(P69,Salivettes_Data!A:H, 7, FALSE())</f>
        <v>76.829529983688772</v>
      </c>
      <c r="AD69">
        <f>VLOOKUP(P69,Salivettes_Data!A:H, 5, FALSE())</f>
        <v>0.65</v>
      </c>
    </row>
    <row r="70" spans="1:30" x14ac:dyDescent="0.2">
      <c r="A70" s="3">
        <v>177</v>
      </c>
      <c r="B70" s="3">
        <v>2</v>
      </c>
      <c r="C70">
        <v>22</v>
      </c>
      <c r="D70">
        <v>23</v>
      </c>
      <c r="E70">
        <v>24</v>
      </c>
      <c r="F70">
        <v>25</v>
      </c>
      <c r="G70">
        <v>26</v>
      </c>
      <c r="H70">
        <v>27</v>
      </c>
      <c r="I70">
        <v>28</v>
      </c>
      <c r="J70" t="str">
        <f t="shared" si="7"/>
        <v>2_22</v>
      </c>
      <c r="K70" t="str">
        <f t="shared" si="8"/>
        <v>2_23</v>
      </c>
      <c r="L70" t="str">
        <f t="shared" si="9"/>
        <v>2_24</v>
      </c>
      <c r="M70" t="str">
        <f t="shared" si="10"/>
        <v>2_25</v>
      </c>
      <c r="N70" t="str">
        <f t="shared" si="11"/>
        <v>2_26</v>
      </c>
      <c r="O70" t="str">
        <f t="shared" si="12"/>
        <v>2_27</v>
      </c>
      <c r="P70" t="str">
        <f t="shared" si="13"/>
        <v>2_28</v>
      </c>
      <c r="Q70">
        <f>VLOOKUP(J70,Salivettes_Data!A:H, 7, FALSE())</f>
        <v>45.996626503392619</v>
      </c>
      <c r="R70">
        <f>VLOOKUP(J70,Salivettes_Data!A:H, 5, FALSE())</f>
        <v>7.39</v>
      </c>
      <c r="S70">
        <f>VLOOKUP(K70,Salivettes_Data!A:H, 7, FALSE())</f>
        <v>52.567573146734425</v>
      </c>
      <c r="T70">
        <f>VLOOKUP(K70,Salivettes_Data!A:H, 5, FALSE())</f>
        <v>14.61</v>
      </c>
      <c r="U70">
        <f>VLOOKUP(L70,Salivettes_Data!A:H, 7, FALSE())</f>
        <v>69.247668472140532</v>
      </c>
      <c r="V70">
        <f>VLOOKUP(L70,Salivettes_Data!A:H, 5, FALSE())</f>
        <v>8.92</v>
      </c>
      <c r="W70">
        <f>VLOOKUP(M70,Salivettes_Data!A:H, 7, FALSE())</f>
        <v>55.600317751353714</v>
      </c>
      <c r="X70">
        <f>VLOOKUP(M70,Salivettes_Data!A:H, 5, FALSE())</f>
        <v>11.65</v>
      </c>
      <c r="Y70">
        <f>VLOOKUP(N70,Salivettes_Data!A:H, 7, FALSE())</f>
        <v>43.974796766979757</v>
      </c>
      <c r="Z70">
        <f>VLOOKUP(N70,Salivettes_Data!A:H, 5, FALSE())</f>
        <v>9.7799999999999994</v>
      </c>
      <c r="AA70">
        <f>VLOOKUP(O70,Salivettes_Data!A:H, 7, FALSE())</f>
        <v>35.382020387225097</v>
      </c>
      <c r="AB70">
        <f>VLOOKUP(O70,Salivettes_Data!A:H, 5, FALSE())</f>
        <v>3.58</v>
      </c>
      <c r="AC70">
        <f>VLOOKUP(P70,Salivettes_Data!A:H, 7, FALSE())</f>
        <v>39.931137294154034</v>
      </c>
      <c r="AD70">
        <f>VLOOKUP(P70,Salivettes_Data!A:H, 5, FALSE())</f>
        <v>2.68</v>
      </c>
    </row>
    <row r="71" spans="1:30" x14ac:dyDescent="0.2">
      <c r="A71" s="3">
        <v>178</v>
      </c>
      <c r="B71" s="3">
        <v>2</v>
      </c>
      <c r="C71">
        <v>50</v>
      </c>
      <c r="D71">
        <v>51</v>
      </c>
      <c r="E71">
        <v>52</v>
      </c>
      <c r="F71">
        <v>53</v>
      </c>
      <c r="G71">
        <v>54</v>
      </c>
      <c r="H71">
        <v>55</v>
      </c>
      <c r="I71">
        <v>56</v>
      </c>
      <c r="J71" t="str">
        <f t="shared" si="7"/>
        <v>2_50</v>
      </c>
      <c r="K71" t="str">
        <f t="shared" si="8"/>
        <v>2_51</v>
      </c>
      <c r="L71" t="str">
        <f t="shared" si="9"/>
        <v>2_52</v>
      </c>
      <c r="M71" t="str">
        <f t="shared" si="10"/>
        <v>2_53</v>
      </c>
      <c r="N71" t="str">
        <f t="shared" si="11"/>
        <v>2_54</v>
      </c>
      <c r="O71" t="str">
        <f t="shared" si="12"/>
        <v>2_55</v>
      </c>
      <c r="P71" t="str">
        <f t="shared" si="13"/>
        <v>2_56</v>
      </c>
      <c r="Q71">
        <f>VLOOKUP(J71,Salivettes_Data!A:H, 7, FALSE())</f>
        <v>41.952967030566889</v>
      </c>
      <c r="R71">
        <f>VLOOKUP(J71,Salivettes_Data!A:H, 5, FALSE())</f>
        <v>0.81</v>
      </c>
      <c r="S71">
        <f>VLOOKUP(K71,Salivettes_Data!A:H, 7, FALSE())</f>
        <v>41.447509596463675</v>
      </c>
      <c r="T71">
        <f>VLOOKUP(K71,Salivettes_Data!A:H, 5, FALSE())</f>
        <v>1.3</v>
      </c>
      <c r="U71">
        <f>VLOOKUP(L71,Salivettes_Data!A:H, 7, FALSE())</f>
        <v>89.97142327037237</v>
      </c>
      <c r="V71">
        <f>VLOOKUP(L71,Salivettes_Data!A:H, 5, FALSE())</f>
        <v>2.2400000000000002</v>
      </c>
      <c r="W71">
        <f>VLOOKUP(M71,Salivettes_Data!A:H, 7, FALSE())</f>
        <v>82.389561758824129</v>
      </c>
      <c r="X71">
        <f>VLOOKUP(M71,Salivettes_Data!A:H, 5, FALSE())</f>
        <v>3.02</v>
      </c>
      <c r="Y71">
        <f>VLOOKUP(N71,Salivettes_Data!A:H, 7, FALSE())</f>
        <v>50.040285976218343</v>
      </c>
      <c r="Z71">
        <f>VLOOKUP(N71,Salivettes_Data!A:H, 5, FALSE())</f>
        <v>3.07</v>
      </c>
      <c r="AA71">
        <f>VLOOKUP(O71,Salivettes_Data!A:H, 7, FALSE())</f>
        <v>34.876562953121876</v>
      </c>
      <c r="AB71">
        <f>VLOOKUP(O71,Salivettes_Data!A:H, 5, FALSE())</f>
        <v>1.25</v>
      </c>
      <c r="AC71">
        <f>VLOOKUP(P71,Salivettes_Data!A:H, 7, FALSE())</f>
        <v>62.17126439469552</v>
      </c>
      <c r="AD71">
        <f>VLOOKUP(P71,Salivettes_Data!A:H, 5, FALSE())</f>
        <v>2.08</v>
      </c>
    </row>
    <row r="72" spans="1:30" x14ac:dyDescent="0.2">
      <c r="A72" s="3">
        <v>179</v>
      </c>
      <c r="B72" s="3">
        <v>2</v>
      </c>
      <c r="C72">
        <v>57</v>
      </c>
      <c r="D72">
        <v>58</v>
      </c>
      <c r="E72">
        <v>59</v>
      </c>
      <c r="F72">
        <v>60</v>
      </c>
      <c r="G72">
        <v>61</v>
      </c>
      <c r="H72">
        <v>62</v>
      </c>
      <c r="I72">
        <v>63</v>
      </c>
      <c r="J72" t="str">
        <f t="shared" si="7"/>
        <v>2_57</v>
      </c>
      <c r="K72" t="str">
        <f t="shared" si="8"/>
        <v>2_58</v>
      </c>
      <c r="L72" t="str">
        <f t="shared" si="9"/>
        <v>2_59</v>
      </c>
      <c r="M72" t="str">
        <f t="shared" si="10"/>
        <v>2_60</v>
      </c>
      <c r="N72" t="str">
        <f t="shared" si="11"/>
        <v>2_61</v>
      </c>
      <c r="O72" t="str">
        <f t="shared" si="12"/>
        <v>2_62</v>
      </c>
      <c r="P72" t="str">
        <f t="shared" si="13"/>
        <v>2_63</v>
      </c>
      <c r="Q72">
        <f>VLOOKUP(J72,Salivettes_Data!A:H, 7, FALSE())</f>
        <v>156.18634713789362</v>
      </c>
      <c r="R72">
        <f>VLOOKUP(J72,Salivettes_Data!A:H, 5, FALSE())</f>
        <v>4.2699999999999996</v>
      </c>
      <c r="S72">
        <f>VLOOKUP(K72,Salivettes_Data!A:H, 7, FALSE())</f>
        <v>155.6808897037904</v>
      </c>
      <c r="T72">
        <f>VLOOKUP(K72,Salivettes_Data!A:H, 5, FALSE())</f>
        <v>4.53</v>
      </c>
      <c r="U72">
        <f>VLOOKUP(L72,Salivettes_Data!A:H, 7, FALSE())</f>
        <v>440.75888253800389</v>
      </c>
      <c r="V72">
        <f>VLOOKUP(L72,Salivettes_Data!A:H, 5, FALSE())</f>
        <v>7.01</v>
      </c>
      <c r="W72">
        <f>VLOOKUP(M72,Salivettes_Data!A:H, 7, FALSE())</f>
        <v>249.69597244698852</v>
      </c>
      <c r="X72">
        <f>VLOOKUP(M72,Salivettes_Data!A:H, 5, FALSE())</f>
        <v>13.91</v>
      </c>
      <c r="Y72">
        <f>VLOOKUP(N72,Salivettes_Data!A:H, 7, FALSE())</f>
        <v>221.39035613720847</v>
      </c>
      <c r="Z72">
        <f>VLOOKUP(N72,Salivettes_Data!A:H, 5, FALSE())</f>
        <v>12.01</v>
      </c>
      <c r="AA72">
        <f>VLOOKUP(O72,Salivettes_Data!A:H, 7, FALSE())</f>
        <v>105.64060372757206</v>
      </c>
      <c r="AB72">
        <f>VLOOKUP(O72,Salivettes_Data!A:H, 5, FALSE())</f>
        <v>3.66</v>
      </c>
      <c r="AC72">
        <f>VLOOKUP(P72,Salivettes_Data!A:H, 7, FALSE())</f>
        <v>174.38281476560934</v>
      </c>
      <c r="AD72">
        <f>VLOOKUP(P72,Salivettes_Data!A:H, 5, FALSE())</f>
        <v>2.84</v>
      </c>
    </row>
    <row r="73" spans="1:30" x14ac:dyDescent="0.2">
      <c r="A73" s="3">
        <v>180</v>
      </c>
      <c r="B73" s="3">
        <v>2</v>
      </c>
      <c r="C73">
        <v>8</v>
      </c>
      <c r="D73">
        <v>9</v>
      </c>
      <c r="E73">
        <v>10</v>
      </c>
      <c r="F73">
        <v>11</v>
      </c>
      <c r="G73">
        <v>12</v>
      </c>
      <c r="H73">
        <v>13</v>
      </c>
      <c r="I73">
        <v>14</v>
      </c>
      <c r="J73" t="str">
        <f t="shared" si="7"/>
        <v>2_8</v>
      </c>
      <c r="K73" t="str">
        <f t="shared" si="8"/>
        <v>2_9</v>
      </c>
      <c r="L73" t="str">
        <f t="shared" si="9"/>
        <v>2_10</v>
      </c>
      <c r="M73" t="str">
        <f t="shared" si="10"/>
        <v>2_11</v>
      </c>
      <c r="N73" t="str">
        <f t="shared" si="11"/>
        <v>2_12</v>
      </c>
      <c r="O73" t="str">
        <f t="shared" si="12"/>
        <v>2_13</v>
      </c>
      <c r="P73" t="str">
        <f t="shared" si="13"/>
        <v>2_14</v>
      </c>
      <c r="Q73">
        <f>VLOOKUP(J73,Salivettes_Data!A:H, 7, FALSE())</f>
        <v>74.807700247275903</v>
      </c>
      <c r="R73">
        <f>VLOOKUP(J73,Salivettes_Data!A:H, 5, FALSE())</f>
        <v>2.17</v>
      </c>
      <c r="S73">
        <f>VLOOKUP(K73,Salivettes_Data!A:H, 7, FALSE())</f>
        <v>93.004167874991666</v>
      </c>
      <c r="T73">
        <f>VLOOKUP(K73,Salivettes_Data!A:H, 5, FALSE())</f>
        <v>2.06</v>
      </c>
      <c r="U73">
        <f>VLOOKUP(L73,Salivettes_Data!A:H, 7, FALSE())</f>
        <v>103.6187739911592</v>
      </c>
      <c r="V73">
        <f>VLOOKUP(L73,Salivettes_Data!A:H, 5, FALSE())</f>
        <v>1.47</v>
      </c>
      <c r="W73">
        <f>VLOOKUP(M73,Salivettes_Data!A:H, 7, FALSE())</f>
        <v>96.542369913714168</v>
      </c>
      <c r="X73">
        <f>VLOOKUP(M73,Salivettes_Data!A:H, 5, FALSE())</f>
        <v>1.55</v>
      </c>
      <c r="Y73">
        <f>VLOOKUP(N73,Salivettes_Data!A:H, 7, FALSE())</f>
        <v>88.960508402165928</v>
      </c>
      <c r="Z73">
        <f>VLOOKUP(N73,Salivettes_Data!A:H, 5, FALSE())</f>
        <v>1.24</v>
      </c>
      <c r="AA73">
        <f>VLOOKUP(O73,Salivettes_Data!A:H, 7, FALSE())</f>
        <v>143.54991128531319</v>
      </c>
      <c r="AB73">
        <f>VLOOKUP(O73,Salivettes_Data!A:H, 5, FALSE())</f>
        <v>0.87</v>
      </c>
      <c r="AC73">
        <f>VLOOKUP(P73,Salivettes_Data!A:H, 7, FALSE())</f>
        <v>89.465965836269149</v>
      </c>
      <c r="AD73">
        <f>VLOOKUP(P73,Salivettes_Data!A:H, 5, FALSE())</f>
        <v>0.75</v>
      </c>
    </row>
    <row r="74" spans="1:30" x14ac:dyDescent="0.2">
      <c r="A74" s="3">
        <v>181</v>
      </c>
      <c r="B74" s="3">
        <v>2</v>
      </c>
      <c r="C74">
        <v>15</v>
      </c>
      <c r="D74">
        <v>16</v>
      </c>
      <c r="E74">
        <v>17</v>
      </c>
      <c r="F74">
        <v>18</v>
      </c>
      <c r="G74">
        <v>19</v>
      </c>
      <c r="H74">
        <v>20</v>
      </c>
      <c r="I74">
        <v>21</v>
      </c>
      <c r="J74" t="str">
        <f t="shared" si="7"/>
        <v>2_15</v>
      </c>
      <c r="K74" t="str">
        <f t="shared" si="8"/>
        <v>2_16</v>
      </c>
      <c r="L74" t="str">
        <f t="shared" si="9"/>
        <v>2_17</v>
      </c>
      <c r="M74" t="str">
        <f t="shared" si="10"/>
        <v>2_18</v>
      </c>
      <c r="N74" t="str">
        <f t="shared" si="11"/>
        <v>2_19</v>
      </c>
      <c r="O74" t="str">
        <f t="shared" si="12"/>
        <v>2_20</v>
      </c>
      <c r="P74" t="str">
        <f t="shared" si="13"/>
        <v>2_21</v>
      </c>
      <c r="Q74">
        <f>VLOOKUP(J74,Salivettes_Data!A:H, 7, FALSE())</f>
        <v>364.43480998841841</v>
      </c>
      <c r="R74">
        <f>VLOOKUP(J74,Salivettes_Data!A:H, 5, FALSE())</f>
        <v>4.12</v>
      </c>
      <c r="S74">
        <f>VLOOKUP(K74,Salivettes_Data!A:H, 7, FALSE())</f>
        <v>154.66997483558396</v>
      </c>
      <c r="T74">
        <f>VLOOKUP(K74,Salivettes_Data!A:H, 5, FALSE())</f>
        <v>4.07</v>
      </c>
      <c r="U74">
        <f>VLOOKUP(L74,Salivettes_Data!A:H, 7, FALSE())</f>
        <v>353.31474643814767</v>
      </c>
      <c r="V74">
        <f>VLOOKUP(L74,Salivettes_Data!A:H, 5, FALSE())</f>
        <v>2.27</v>
      </c>
      <c r="W74">
        <f>VLOOKUP(M74,Salivettes_Data!A:H, 7, FALSE())</f>
        <v>158.71363430840967</v>
      </c>
      <c r="X74">
        <f>VLOOKUP(M74,Salivettes_Data!A:H, 5, FALSE())</f>
        <v>1.91</v>
      </c>
      <c r="Y74">
        <f>VLOOKUP(N74,Salivettes_Data!A:H, 7, FALSE())</f>
        <v>112.21155037091387</v>
      </c>
      <c r="Z74">
        <f>VLOOKUP(N74,Salivettes_Data!A:H, 5, FALSE())</f>
        <v>2.11</v>
      </c>
      <c r="AA74">
        <f>VLOOKUP(O74,Salivettes_Data!A:H, 7, FALSE())</f>
        <v>126.86981595990713</v>
      </c>
      <c r="AB74">
        <f>VLOOKUP(O74,Salivettes_Data!A:H, 5, FALSE())</f>
        <v>1.45</v>
      </c>
      <c r="AC74">
        <f>VLOOKUP(P74,Salivettes_Data!A:H, 7, FALSE())</f>
        <v>98.564199650127037</v>
      </c>
      <c r="AD74">
        <f>VLOOKUP(P74,Salivettes_Data!A:H, 5, FALSE())</f>
        <v>2.48</v>
      </c>
    </row>
    <row r="75" spans="1:30" x14ac:dyDescent="0.2">
      <c r="A75" s="3">
        <v>182</v>
      </c>
      <c r="B75" s="3">
        <v>2</v>
      </c>
      <c r="C75">
        <v>29</v>
      </c>
      <c r="D75">
        <v>30</v>
      </c>
      <c r="E75">
        <v>31</v>
      </c>
      <c r="F75">
        <v>32</v>
      </c>
      <c r="G75">
        <v>33</v>
      </c>
      <c r="H75">
        <v>34</v>
      </c>
      <c r="I75">
        <v>35</v>
      </c>
      <c r="J75" t="str">
        <f t="shared" si="7"/>
        <v>2_29</v>
      </c>
      <c r="K75" t="str">
        <f t="shared" si="8"/>
        <v>2_30</v>
      </c>
      <c r="L75" t="str">
        <f t="shared" si="9"/>
        <v>2_31</v>
      </c>
      <c r="M75" t="str">
        <f t="shared" si="10"/>
        <v>2_32</v>
      </c>
      <c r="N75" t="str">
        <f t="shared" si="11"/>
        <v>2_33</v>
      </c>
      <c r="O75" t="str">
        <f t="shared" si="12"/>
        <v>2_34</v>
      </c>
      <c r="P75" t="str">
        <f t="shared" si="13"/>
        <v>2_35</v>
      </c>
      <c r="Q75">
        <f>VLOOKUP(J75,Salivettes_Data!A:H, 7, FALSE())</f>
        <v>36.392935255431524</v>
      </c>
      <c r="R75">
        <f>VLOOKUP(J75,Salivettes_Data!A:H, 5, FALSE())</f>
        <v>2.2999999999999998</v>
      </c>
      <c r="S75">
        <f>VLOOKUP(K75,Salivettes_Data!A:H, 7, FALSE())</f>
        <v>29.316531177986509</v>
      </c>
      <c r="T75">
        <f>VLOOKUP(K75,Salivettes_Data!A:H, 5, FALSE())</f>
        <v>2.34</v>
      </c>
      <c r="U75">
        <f>VLOOKUP(L75,Salivettes_Data!A:H, 7, FALSE())</f>
        <v>73.291327944966255</v>
      </c>
      <c r="V75">
        <f>VLOOKUP(L75,Salivettes_Data!A:H, 5, FALSE())</f>
        <v>3.15</v>
      </c>
      <c r="W75">
        <f>VLOOKUP(M75,Salivettes_Data!A:H, 7, FALSE())</f>
        <v>63.182179262901954</v>
      </c>
      <c r="X75">
        <f>VLOOKUP(M75,Salivettes_Data!A:H, 5, FALSE())</f>
        <v>8.25</v>
      </c>
      <c r="Y75">
        <f>VLOOKUP(N75,Salivettes_Data!A:H, 7, FALSE())</f>
        <v>48.018456239805481</v>
      </c>
      <c r="Z75">
        <f>VLOOKUP(N75,Salivettes_Data!A:H, 5, FALSE())</f>
        <v>10.42</v>
      </c>
      <c r="AA75">
        <f>VLOOKUP(O75,Salivettes_Data!A:H, 7, FALSE())</f>
        <v>37.403850123637952</v>
      </c>
      <c r="AB75">
        <f>VLOOKUP(O75,Salivettes_Data!A:H, 5, FALSE())</f>
        <v>2.63</v>
      </c>
      <c r="AC75">
        <f>VLOOKUP(P75,Salivettes_Data!A:H, 7, FALSE())</f>
        <v>35.302020387225099</v>
      </c>
      <c r="AD75">
        <f>VLOOKUP(P75,Salivettes_Data!A:H, 5, FALSE())</f>
        <v>2.2200000000000002</v>
      </c>
    </row>
    <row r="76" spans="1:30" x14ac:dyDescent="0.2">
      <c r="A76" s="3">
        <v>183</v>
      </c>
      <c r="B76" s="3">
        <v>2</v>
      </c>
      <c r="C76">
        <v>36</v>
      </c>
      <c r="D76">
        <v>37</v>
      </c>
      <c r="E76">
        <v>38</v>
      </c>
      <c r="F76">
        <v>39</v>
      </c>
      <c r="G76">
        <v>40</v>
      </c>
      <c r="H76">
        <v>41</v>
      </c>
      <c r="I76">
        <v>42</v>
      </c>
      <c r="J76" t="str">
        <f t="shared" si="7"/>
        <v>2_36</v>
      </c>
      <c r="K76" t="str">
        <f t="shared" si="8"/>
        <v>2_37</v>
      </c>
      <c r="L76" t="str">
        <f t="shared" si="9"/>
        <v>2_38</v>
      </c>
      <c r="M76" t="str">
        <f t="shared" si="10"/>
        <v>2_39</v>
      </c>
      <c r="N76" t="str">
        <f t="shared" si="11"/>
        <v>2_40</v>
      </c>
      <c r="O76" t="str">
        <f t="shared" si="12"/>
        <v>2_41</v>
      </c>
      <c r="P76" t="str">
        <f t="shared" si="13"/>
        <v>2_42</v>
      </c>
      <c r="Q76">
        <f>VLOOKUP(J76,Salivettes_Data!A:H, 7, FALSE())</f>
        <v>93.509625309094872</v>
      </c>
      <c r="R76">
        <f>VLOOKUP(J76,Salivettes_Data!A:H, 5, FALSE())</f>
        <v>5.36</v>
      </c>
      <c r="S76">
        <f>VLOOKUP(K76,Salivettes_Data!A:H, 7, FALSE())</f>
        <v>66.720381301624457</v>
      </c>
      <c r="T76">
        <f>VLOOKUP(K76,Salivettes_Data!A:H, 5, FALSE())</f>
        <v>3.91</v>
      </c>
      <c r="U76">
        <f>VLOOKUP(L76,Salivettes_Data!A:H, 7, FALSE())</f>
        <v>133.94622003735213</v>
      </c>
      <c r="V76">
        <f>VLOOKUP(L76,Salivettes_Data!A:H, 5, FALSE())</f>
        <v>3.77</v>
      </c>
      <c r="W76">
        <f>VLOOKUP(M76,Salivettes_Data!A:H, 7, FALSE())</f>
        <v>131.41893286683606</v>
      </c>
      <c r="X76">
        <f>VLOOKUP(M76,Salivettes_Data!A:H, 5, FALSE())</f>
        <v>9.52</v>
      </c>
      <c r="Y76">
        <f>VLOOKUP(N76,Salivettes_Data!A:H, 7, FALSE())</f>
        <v>78.851359720101627</v>
      </c>
      <c r="Z76">
        <f>VLOOKUP(N76,Salivettes_Data!A:H, 5, FALSE())</f>
        <v>16.55</v>
      </c>
      <c r="AA76">
        <f>VLOOKUP(O76,Salivettes_Data!A:H, 7, FALSE())</f>
        <v>126.809815959907</v>
      </c>
      <c r="AB76">
        <f>VLOOKUP(O76,Salivettes_Data!A:H, 5, FALSE())</f>
        <v>4.1900000000000004</v>
      </c>
      <c r="AC76">
        <f>VLOOKUP(P76,Salivettes_Data!A:H, 7, FALSE())</f>
        <v>99.575114518333478</v>
      </c>
      <c r="AD76">
        <f>VLOOKUP(P76,Salivettes_Data!A:H, 5, FALSE())</f>
        <v>3.45</v>
      </c>
    </row>
    <row r="77" spans="1:30" x14ac:dyDescent="0.2">
      <c r="A77" s="3">
        <v>184</v>
      </c>
      <c r="B77" s="3">
        <v>2</v>
      </c>
      <c r="C77">
        <v>64</v>
      </c>
      <c r="D77">
        <v>65</v>
      </c>
      <c r="E77">
        <v>66</v>
      </c>
      <c r="F77">
        <v>67</v>
      </c>
      <c r="G77">
        <v>68</v>
      </c>
      <c r="H77">
        <v>69</v>
      </c>
      <c r="I77">
        <v>70</v>
      </c>
      <c r="J77" t="str">
        <f t="shared" si="7"/>
        <v>2_64</v>
      </c>
      <c r="K77" t="str">
        <f t="shared" si="8"/>
        <v>2_65</v>
      </c>
      <c r="L77" t="str">
        <f t="shared" si="9"/>
        <v>2_66</v>
      </c>
      <c r="M77" t="str">
        <f t="shared" si="10"/>
        <v>2_67</v>
      </c>
      <c r="N77" t="str">
        <f t="shared" si="11"/>
        <v>2_68</v>
      </c>
      <c r="O77" t="str">
        <f t="shared" si="12"/>
        <v>2_69</v>
      </c>
      <c r="P77" t="str">
        <f t="shared" si="13"/>
        <v>2_70</v>
      </c>
      <c r="Q77">
        <f>VLOOKUP(J77,Salivettes_Data!A:H, 7, FALSE())</f>
        <v>49.534828542115122</v>
      </c>
      <c r="R77">
        <f>VLOOKUP(J77,Salivettes_Data!A:H, 5, FALSE())</f>
        <v>1.86</v>
      </c>
      <c r="S77">
        <f>VLOOKUP(K77,Salivettes_Data!A:H, 7, FALSE())</f>
        <v>54.083945449044066</v>
      </c>
      <c r="T77">
        <f>VLOOKUP(K77,Salivettes_Data!A:H, 5, FALSE())</f>
        <v>1.87</v>
      </c>
      <c r="U77">
        <f>VLOOKUP(L77,Salivettes_Data!A:H, 7, FALSE())</f>
        <v>181.4592188430544</v>
      </c>
      <c r="V77">
        <f>VLOOKUP(L77,Salivettes_Data!A:H, 5, FALSE())</f>
        <v>3.19</v>
      </c>
      <c r="W77">
        <f>VLOOKUP(M77,Salivettes_Data!A:H, 7, FALSE())</f>
        <v>155.17543226968718</v>
      </c>
      <c r="X77">
        <f>VLOOKUP(M77,Salivettes_Data!A:H, 5, FALSE())</f>
        <v>8.24</v>
      </c>
      <c r="Y77">
        <f>VLOOKUP(N77,Salivettes_Data!A:H, 7, FALSE())</f>
        <v>70.258583340346959</v>
      </c>
      <c r="Z77">
        <f>VLOOKUP(N77,Salivettes_Data!A:H, 5, FALSE())</f>
        <v>7.32</v>
      </c>
      <c r="AA77">
        <f>VLOOKUP(O77,Salivettes_Data!A:H, 7, FALSE())</f>
        <v>116.76066727784278</v>
      </c>
      <c r="AB77">
        <f>VLOOKUP(O77,Salivettes_Data!A:H, 5, FALSE())</f>
        <v>2.29</v>
      </c>
      <c r="AC77">
        <f>VLOOKUP(P77,Salivettes_Data!A:H, 7, FALSE())</f>
        <v>86.433221231649853</v>
      </c>
      <c r="AD77">
        <f>VLOOKUP(P77,Salivettes_Data!A:H, 5, FALSE())</f>
        <v>1.91</v>
      </c>
    </row>
    <row r="78" spans="1:30" x14ac:dyDescent="0.2">
      <c r="A78" s="3">
        <v>185</v>
      </c>
      <c r="B78" s="3">
        <v>2</v>
      </c>
      <c r="C78">
        <v>78</v>
      </c>
      <c r="D78">
        <v>79</v>
      </c>
      <c r="E78">
        <v>80</v>
      </c>
      <c r="F78">
        <v>81</v>
      </c>
      <c r="G78">
        <v>82</v>
      </c>
      <c r="H78">
        <v>83</v>
      </c>
      <c r="I78">
        <v>84</v>
      </c>
      <c r="J78" t="str">
        <f t="shared" si="7"/>
        <v>2_78</v>
      </c>
      <c r="K78" t="str">
        <f t="shared" si="8"/>
        <v>2_79</v>
      </c>
      <c r="L78" t="str">
        <f t="shared" si="9"/>
        <v>2_80</v>
      </c>
      <c r="M78" t="str">
        <f t="shared" si="10"/>
        <v>2_81</v>
      </c>
      <c r="N78" t="str">
        <f t="shared" si="11"/>
        <v>2_82</v>
      </c>
      <c r="O78" t="str">
        <f t="shared" si="12"/>
        <v>2_83</v>
      </c>
      <c r="P78" t="str">
        <f t="shared" si="13"/>
        <v>2_84</v>
      </c>
      <c r="Q78">
        <f>VLOOKUP(J78,Salivettes_Data!A:H, 7, FALSE())</f>
        <v>135.96804977376496</v>
      </c>
      <c r="R78">
        <f>VLOOKUP(J78,Salivettes_Data!A:H, 5, FALSE())</f>
        <v>5.8</v>
      </c>
      <c r="S78">
        <f>VLOOKUP(K78,Salivettes_Data!A:H, 7, FALSE())</f>
        <v>115.24429497553318</v>
      </c>
      <c r="T78">
        <f>VLOOKUP(K78,Salivettes_Data!A:H, 5, FALSE())</f>
        <v>6.83</v>
      </c>
      <c r="U78">
        <f>VLOOKUP(L78,Salivettes_Data!A:H, 7, FALSE())</f>
        <v>410.43143649181104</v>
      </c>
      <c r="V78">
        <f>VLOOKUP(L78,Salivettes_Data!A:H, 5, FALSE())</f>
        <v>4.67</v>
      </c>
      <c r="W78">
        <f>VLOOKUP(M78,Salivettes_Data!A:H, 7, FALSE())</f>
        <v>223.3453774875382</v>
      </c>
      <c r="X78">
        <f>VLOOKUP(M78,Salivettes_Data!A:H, 5, FALSE())</f>
        <v>6.58</v>
      </c>
      <c r="Y78">
        <f>VLOOKUP(N78,Salivettes_Data!A:H, 7, FALSE())</f>
        <v>242.47449546679493</v>
      </c>
      <c r="Z78">
        <f>VLOOKUP(N78,Salivettes_Data!A:H, 5, FALSE())</f>
        <v>6.03</v>
      </c>
      <c r="AA78">
        <f>VLOOKUP(O78,Salivettes_Data!A:H, 7, FALSE())</f>
        <v>89.958554821369546</v>
      </c>
      <c r="AB78">
        <f>VLOOKUP(O78,Salivettes_Data!A:H, 5, FALSE())</f>
        <v>2.08</v>
      </c>
      <c r="AC78">
        <f>VLOOKUP(P78,Salivettes_Data!A:H, 7, FALSE())</f>
        <v>77.03347510565554</v>
      </c>
      <c r="AD78">
        <f>VLOOKUP(P78,Salivettes_Data!A:H, 5, FALSE())</f>
        <v>1.61</v>
      </c>
    </row>
    <row r="79" spans="1:30" x14ac:dyDescent="0.2">
      <c r="A79" s="3">
        <v>187</v>
      </c>
      <c r="B79" s="3">
        <v>2</v>
      </c>
      <c r="C79">
        <v>85</v>
      </c>
      <c r="D79">
        <v>86</v>
      </c>
      <c r="E79">
        <v>87</v>
      </c>
      <c r="F79">
        <v>88</v>
      </c>
      <c r="G79">
        <v>89</v>
      </c>
      <c r="H79">
        <v>90</v>
      </c>
      <c r="I79">
        <v>91</v>
      </c>
      <c r="J79" t="str">
        <f t="shared" si="7"/>
        <v>2_85</v>
      </c>
      <c r="K79" t="str">
        <f t="shared" si="8"/>
        <v>2_86</v>
      </c>
      <c r="L79" t="str">
        <f t="shared" si="9"/>
        <v>2_87</v>
      </c>
      <c r="M79" t="str">
        <f t="shared" si="10"/>
        <v>2_88</v>
      </c>
      <c r="N79" t="str">
        <f t="shared" si="11"/>
        <v>2_89</v>
      </c>
      <c r="O79" t="str">
        <f t="shared" si="12"/>
        <v>2_90</v>
      </c>
      <c r="P79" t="str">
        <f t="shared" si="13"/>
        <v>2_91</v>
      </c>
      <c r="Q79">
        <f>VLOOKUP(J79,Salivettes_Data!A:H, 7, FALSE())</f>
        <v>69.278427276227134</v>
      </c>
      <c r="R79">
        <f>VLOOKUP(J79,Salivettes_Data!A:H, 5, FALSE())</f>
        <v>8.9600000000000009</v>
      </c>
      <c r="S79">
        <f>VLOOKUP(K79,Salivettes_Data!A:H, 7, FALSE())</f>
        <v>66.693411333084327</v>
      </c>
      <c r="T79">
        <f>VLOOKUP(K79,Salivettes_Data!A:H, 5, FALSE())</f>
        <v>9.85</v>
      </c>
      <c r="U79">
        <f>VLOOKUP(L79,Salivettes_Data!A:H, 7, FALSE())</f>
        <v>139.5908609297114</v>
      </c>
      <c r="V79">
        <f>VLOOKUP(L79,Salivettes_Data!A:H, 5, FALSE())</f>
        <v>4.1399999999999997</v>
      </c>
      <c r="W79">
        <f>VLOOKUP(M79,Salivettes_Data!A:H, 7, FALSE())</f>
        <v>88.407545255483853</v>
      </c>
      <c r="X79">
        <f>VLOOKUP(M79,Salivettes_Data!A:H, 5, FALSE())</f>
        <v>3.82</v>
      </c>
      <c r="Y79">
        <f>VLOOKUP(N79,Salivettes_Data!A:H, 7, FALSE())</f>
        <v>90.99256119862666</v>
      </c>
      <c r="Z79">
        <f>VLOOKUP(N79,Salivettes_Data!A:H, 5, FALSE())</f>
        <v>3.24</v>
      </c>
      <c r="AA79">
        <f>VLOOKUP(O79,Salivettes_Data!A:H, 7, FALSE())</f>
        <v>79.618491048798347</v>
      </c>
      <c r="AB79">
        <f>VLOOKUP(O79,Salivettes_Data!A:H, 5, FALSE())</f>
        <v>2.38</v>
      </c>
      <c r="AC79">
        <f>VLOOKUP(P79,Salivettes_Data!A:H, 7, FALSE())</f>
        <v>66.176408144455763</v>
      </c>
      <c r="AD79">
        <f>VLOOKUP(P79,Salivettes_Data!A:H, 5, FALSE())</f>
        <v>1.95</v>
      </c>
    </row>
    <row r="80" spans="1:30" x14ac:dyDescent="0.2">
      <c r="A80" s="3">
        <v>188</v>
      </c>
      <c r="B80" s="3">
        <v>2</v>
      </c>
      <c r="C80">
        <v>92</v>
      </c>
      <c r="D80">
        <v>93</v>
      </c>
      <c r="E80">
        <v>94</v>
      </c>
      <c r="F80">
        <v>95</v>
      </c>
      <c r="G80">
        <v>96</v>
      </c>
      <c r="H80">
        <v>97</v>
      </c>
      <c r="I80">
        <v>98</v>
      </c>
      <c r="J80" t="str">
        <f t="shared" si="7"/>
        <v>2_92</v>
      </c>
      <c r="K80" t="str">
        <f t="shared" si="8"/>
        <v>2_93</v>
      </c>
      <c r="L80" t="str">
        <f t="shared" si="9"/>
        <v>2_94</v>
      </c>
      <c r="M80" t="str">
        <f t="shared" si="10"/>
        <v>2_95</v>
      </c>
      <c r="N80" t="str">
        <f t="shared" si="11"/>
        <v>2_96</v>
      </c>
      <c r="O80" t="str">
        <f t="shared" si="12"/>
        <v>2_97</v>
      </c>
      <c r="P80" t="str">
        <f t="shared" si="13"/>
        <v>2_98</v>
      </c>
      <c r="Q80">
        <f>VLOOKUP(J80,Salivettes_Data!A:H, 7, FALSE())</f>
        <v>140.10786411833996</v>
      </c>
      <c r="R80">
        <f>VLOOKUP(J80,Salivettes_Data!A:H, 5, FALSE())</f>
        <v>3.49</v>
      </c>
      <c r="S80">
        <f>VLOOKUP(K80,Salivettes_Data!A:H, 7, FALSE())</f>
        <v>116.84272063005473</v>
      </c>
      <c r="T80">
        <f>VLOOKUP(K80,Salivettes_Data!A:H, 5, FALSE())</f>
        <v>3.21</v>
      </c>
      <c r="U80">
        <f>VLOOKUP(L80,Salivettes_Data!A:H, 7, FALSE())</f>
        <v>169.57704587016792</v>
      </c>
      <c r="V80">
        <f>VLOOKUP(L80,Salivettes_Data!A:H, 5, FALSE())</f>
        <v>1.8</v>
      </c>
      <c r="W80">
        <f>VLOOKUP(M80,Salivettes_Data!A:H, 7, FALSE())</f>
        <v>172.16206181331071</v>
      </c>
      <c r="X80">
        <f>VLOOKUP(M80,Salivettes_Data!A:H, 5, FALSE())</f>
        <v>1.97</v>
      </c>
      <c r="Y80">
        <f>VLOOKUP(N80,Salivettes_Data!A:H, 7, FALSE())</f>
        <v>153.54994702268249</v>
      </c>
      <c r="Z80">
        <f>VLOOKUP(N80,Salivettes_Data!A:H, 5, FALSE())</f>
        <v>1.52</v>
      </c>
      <c r="AA80">
        <f>VLOOKUP(O80,Salivettes_Data!A:H, 7, FALSE())</f>
        <v>125.23177483674</v>
      </c>
      <c r="AB80">
        <f>VLOOKUP(O80,Salivettes_Data!A:H, 5, FALSE())</f>
        <v>0.93</v>
      </c>
      <c r="AC80">
        <f>VLOOKUP(P80,Salivettes_Data!A:H, 7, FALSE())</f>
        <v>179.40010645411053</v>
      </c>
      <c r="AD80">
        <f>VLOOKUP(P80,Salivettes_Data!A:H, 5, FALSE())</f>
        <v>0.88</v>
      </c>
    </row>
    <row r="81" spans="1:30" x14ac:dyDescent="0.2">
      <c r="A81" s="3">
        <v>189</v>
      </c>
      <c r="B81" s="3">
        <v>2</v>
      </c>
      <c r="C81">
        <v>43</v>
      </c>
      <c r="D81">
        <v>44</v>
      </c>
      <c r="E81">
        <v>45</v>
      </c>
      <c r="F81">
        <v>46</v>
      </c>
      <c r="G81">
        <v>47</v>
      </c>
      <c r="H81">
        <v>48</v>
      </c>
      <c r="I81">
        <v>49</v>
      </c>
      <c r="J81" t="str">
        <f t="shared" si="7"/>
        <v>2_43</v>
      </c>
      <c r="K81" t="str">
        <f t="shared" si="8"/>
        <v>2_44</v>
      </c>
      <c r="L81" t="str">
        <f t="shared" si="9"/>
        <v>2_45</v>
      </c>
      <c r="M81" t="str">
        <f t="shared" si="10"/>
        <v>2_46</v>
      </c>
      <c r="N81" t="str">
        <f t="shared" si="11"/>
        <v>2_47</v>
      </c>
      <c r="O81" t="str">
        <f t="shared" si="12"/>
        <v>2_48</v>
      </c>
      <c r="P81" t="str">
        <f t="shared" si="13"/>
        <v>2_49</v>
      </c>
      <c r="Q81">
        <f>VLOOKUP(J81,Salivettes_Data!A:H, 7, FALSE())</f>
        <v>243.12502580364668</v>
      </c>
      <c r="R81">
        <f>VLOOKUP(J81,Salivettes_Data!A:H, 5, FALSE())</f>
        <v>14.75</v>
      </c>
      <c r="S81">
        <f>VLOOKUP(K81,Salivettes_Data!A:H, 7, FALSE())</f>
        <v>219.36852640079562</v>
      </c>
      <c r="T81">
        <f>VLOOKUP(K81,Salivettes_Data!A:H, 5, FALSE())</f>
        <v>15.71</v>
      </c>
      <c r="U81">
        <f>VLOOKUP(L81,Salivettes_Data!A:H, 7, FALSE())</f>
        <v>265.36515290418822</v>
      </c>
      <c r="V81">
        <f>VLOOKUP(L81,Salivettes_Data!A:H, 5, FALSE())</f>
        <v>10.62</v>
      </c>
      <c r="W81" t="str">
        <f>VLOOKUP(M81,Salivettes_Data!A:H, 7, FALSE())</f>
        <v>NA</v>
      </c>
      <c r="X81" t="str">
        <f>VLOOKUP(M81,Salivettes_Data!A:H, 5, FALSE())</f>
        <v>NA</v>
      </c>
      <c r="Y81">
        <f>VLOOKUP(N81,Salivettes_Data!A:H, 7, FALSE())</f>
        <v>188.53562292049938</v>
      </c>
      <c r="Z81">
        <f>VLOOKUP(N81,Salivettes_Data!A:H, 5, FALSE())</f>
        <v>12.94</v>
      </c>
      <c r="AA81">
        <f>VLOOKUP(O81,Salivettes_Data!A:H, 7, FALSE())</f>
        <v>203.19388850949264</v>
      </c>
      <c r="AB81">
        <f>VLOOKUP(O81,Salivettes_Data!A:H, 5, FALSE())</f>
        <v>4.59</v>
      </c>
      <c r="AC81">
        <f>VLOOKUP(P81,Salivettes_Data!A:H, 7, FALSE())</f>
        <v>111.290635502707</v>
      </c>
      <c r="AD81">
        <f>VLOOKUP(P81,Salivettes_Data!A:H, 5, FALSE())</f>
        <v>4.26</v>
      </c>
    </row>
    <row r="82" spans="1:30" x14ac:dyDescent="0.2">
      <c r="A82" s="3">
        <v>190</v>
      </c>
      <c r="B82" s="3">
        <v>2</v>
      </c>
      <c r="C82">
        <v>71</v>
      </c>
      <c r="D82">
        <v>72</v>
      </c>
      <c r="E82">
        <v>73</v>
      </c>
      <c r="F82">
        <v>74</v>
      </c>
      <c r="G82">
        <v>75</v>
      </c>
      <c r="H82">
        <v>76</v>
      </c>
      <c r="I82">
        <v>77</v>
      </c>
      <c r="J82" t="str">
        <f t="shared" si="7"/>
        <v>2_71</v>
      </c>
      <c r="K82" t="str">
        <f t="shared" si="8"/>
        <v>2_72</v>
      </c>
      <c r="L82" t="str">
        <f t="shared" si="9"/>
        <v>2_73</v>
      </c>
      <c r="M82" t="str">
        <f t="shared" si="10"/>
        <v>2_74</v>
      </c>
      <c r="N82" t="str">
        <f t="shared" si="11"/>
        <v>2_75</v>
      </c>
      <c r="O82" t="str">
        <f t="shared" si="12"/>
        <v>2_76</v>
      </c>
      <c r="P82" t="str">
        <f t="shared" si="13"/>
        <v>2_77</v>
      </c>
      <c r="Q82">
        <f>VLOOKUP(J82,Salivettes_Data!A:H, 7, FALSE())</f>
        <v>68.742211038037325</v>
      </c>
      <c r="R82">
        <f>VLOOKUP(J82,Salivettes_Data!A:H, 5, FALSE())</f>
        <v>23.11</v>
      </c>
      <c r="S82">
        <f>VLOOKUP(K82,Salivettes_Data!A:H, 7, FALSE())</f>
        <v>63.687636697005161</v>
      </c>
      <c r="T82">
        <f>VLOOKUP(K82,Salivettes_Data!A:H, 5, FALSE())</f>
        <v>27.94</v>
      </c>
      <c r="U82">
        <f>VLOOKUP(L82,Salivettes_Data!A:H, 7, FALSE())</f>
        <v>94.520540177301328</v>
      </c>
      <c r="V82">
        <f>VLOOKUP(L82,Salivettes_Data!A:H, 5, FALSE())</f>
        <v>18.010000000000002</v>
      </c>
      <c r="W82">
        <f>VLOOKUP(M82,Salivettes_Data!A:H, 7, FALSE())</f>
        <v>130.91347543273284</v>
      </c>
      <c r="X82">
        <f>VLOOKUP(M82,Salivettes_Data!A:H, 5, FALSE())</f>
        <v>24.35</v>
      </c>
      <c r="Y82">
        <f>VLOOKUP(N82,Salivettes_Data!A:H, 7, FALSE())</f>
        <v>136.47350720786821</v>
      </c>
      <c r="Z82">
        <f>VLOOKUP(N82,Salivettes_Data!A:H, 5, FALSE())</f>
        <v>21.54</v>
      </c>
      <c r="AA82">
        <f>VLOOKUP(O82,Salivettes_Data!A:H, 7, FALSE())</f>
        <v>179.43738910664152</v>
      </c>
      <c r="AB82">
        <f>VLOOKUP(O82,Salivettes_Data!A:H, 5, FALSE())</f>
        <v>7.26</v>
      </c>
      <c r="AC82">
        <f>VLOOKUP(P82,Salivettes_Data!A:H, 7, FALSE())</f>
        <v>135.46259233966177</v>
      </c>
      <c r="AD82">
        <f>VLOOKUP(P82,Salivettes_Data!A:H, 5, FALSE())</f>
        <v>5.95</v>
      </c>
    </row>
    <row r="83" spans="1:30" x14ac:dyDescent="0.2">
      <c r="A83" s="3">
        <v>191</v>
      </c>
      <c r="B83" s="3">
        <v>2</v>
      </c>
      <c r="C83">
        <v>99</v>
      </c>
      <c r="D83">
        <v>100</v>
      </c>
      <c r="E83">
        <v>101</v>
      </c>
      <c r="F83">
        <v>102</v>
      </c>
      <c r="G83">
        <v>103</v>
      </c>
      <c r="H83">
        <v>104</v>
      </c>
      <c r="I83">
        <v>105</v>
      </c>
      <c r="J83" t="str">
        <f t="shared" si="7"/>
        <v>2_99</v>
      </c>
      <c r="K83" t="str">
        <f t="shared" si="8"/>
        <v>2_100</v>
      </c>
      <c r="L83" t="str">
        <f t="shared" si="9"/>
        <v>2_101</v>
      </c>
      <c r="M83" t="str">
        <f t="shared" si="10"/>
        <v>2_102</v>
      </c>
      <c r="N83" t="str">
        <f t="shared" si="11"/>
        <v>2_103</v>
      </c>
      <c r="O83" t="str">
        <f t="shared" si="12"/>
        <v>2_104</v>
      </c>
      <c r="P83" t="str">
        <f t="shared" si="13"/>
        <v>2_105</v>
      </c>
      <c r="Q83">
        <f>VLOOKUP(J83,Salivettes_Data!A:H, 7, FALSE())</f>
        <v>62.557385824055842</v>
      </c>
      <c r="R83">
        <f>VLOOKUP(J83,Salivettes_Data!A:H, 5, FALSE())</f>
        <v>4.91</v>
      </c>
      <c r="S83">
        <f>VLOOKUP(K83,Salivettes_Data!A:H, 7, FALSE())</f>
        <v>55.319341183255993</v>
      </c>
      <c r="T83">
        <f>VLOOKUP(K83,Salivettes_Data!A:H, 5, FALSE())</f>
        <v>4.29</v>
      </c>
      <c r="U83">
        <f>VLOOKUP(L83,Salivettes_Data!A:H, 7, FALSE())</f>
        <v>302.44686534770796</v>
      </c>
      <c r="V83">
        <f>VLOOKUP(L83,Salivettes_Data!A:H, 5, FALSE())</f>
        <v>1.84</v>
      </c>
      <c r="W83">
        <f>VLOOKUP(M83,Salivettes_Data!A:H, 7, FALSE())</f>
        <v>131.3188099116544</v>
      </c>
      <c r="X83">
        <f>VLOOKUP(M83,Salivettes_Data!A:H, 5, FALSE())</f>
        <v>3.05</v>
      </c>
      <c r="Y83">
        <f>VLOOKUP(N83,Salivettes_Data!A:H, 7, FALSE())</f>
        <v>107.53666323474062</v>
      </c>
      <c r="Z83">
        <f>VLOOKUP(N83,Salivettes_Data!A:H, 5, FALSE())</f>
        <v>3.16</v>
      </c>
      <c r="AA83">
        <f>VLOOKUP(O83,Salivettes_Data!A:H, 7, FALSE())</f>
        <v>70.312433653484263</v>
      </c>
      <c r="AB83">
        <f>VLOOKUP(O83,Salivettes_Data!A:H, 5, FALSE())</f>
        <v>1.71</v>
      </c>
      <c r="AC83">
        <f>VLOOKUP(P83,Salivettes_Data!A:H, 7, FALSE())</f>
        <v>125.63177483674022</v>
      </c>
      <c r="AD83">
        <f>VLOOKUP(P83,Salivettes_Data!A:H, 5, FALSE())</f>
        <v>1.32</v>
      </c>
    </row>
    <row r="84" spans="1:30" x14ac:dyDescent="0.2">
      <c r="A84" s="3">
        <v>192</v>
      </c>
      <c r="B84" s="3">
        <v>2</v>
      </c>
      <c r="C84">
        <v>127</v>
      </c>
      <c r="D84">
        <v>128</v>
      </c>
      <c r="E84">
        <v>129</v>
      </c>
      <c r="F84">
        <v>130</v>
      </c>
      <c r="G84">
        <v>131</v>
      </c>
      <c r="H84">
        <v>132</v>
      </c>
      <c r="I84">
        <v>133</v>
      </c>
      <c r="J84" t="str">
        <f t="shared" si="7"/>
        <v>2_127</v>
      </c>
      <c r="K84" t="str">
        <f t="shared" si="8"/>
        <v>2_128</v>
      </c>
      <c r="L84" t="str">
        <f t="shared" si="9"/>
        <v>2_129</v>
      </c>
      <c r="M84" t="str">
        <f t="shared" si="10"/>
        <v>2_130</v>
      </c>
      <c r="N84" t="str">
        <f t="shared" si="11"/>
        <v>2_131</v>
      </c>
      <c r="O84" t="str">
        <f t="shared" si="12"/>
        <v>2_132</v>
      </c>
      <c r="P84" t="str">
        <f t="shared" si="13"/>
        <v>2_133</v>
      </c>
      <c r="Q84">
        <f>VLOOKUP(J84,Salivettes_Data!A:H, 7, FALSE())</f>
        <v>187.67215747216753</v>
      </c>
      <c r="R84">
        <f>VLOOKUP(J84,Salivettes_Data!A:H, 5, FALSE())</f>
        <v>3.43</v>
      </c>
      <c r="S84">
        <f>VLOOKUP(K84,Salivettes_Data!A:H, 7, FALSE())</f>
        <v>141.65887368422563</v>
      </c>
      <c r="T84">
        <f>VLOOKUP(K84,Salivettes_Data!A:H, 5, FALSE())</f>
        <v>4.17</v>
      </c>
      <c r="U84">
        <f>VLOOKUP(L84,Salivettes_Data!A:H, 7, FALSE())</f>
        <v>492.18703557438971</v>
      </c>
      <c r="V84">
        <f>VLOOKUP(L84,Salivettes_Data!A:H, 5, FALSE())</f>
        <v>5.59</v>
      </c>
      <c r="W84">
        <f>VLOOKUP(M84,Salivettes_Data!A:H, 7, FALSE())</f>
        <v>341.22210449485004</v>
      </c>
      <c r="X84">
        <f>VLOOKUP(M84,Salivettes_Data!A:H, 5, FALSE())</f>
        <v>8.34</v>
      </c>
      <c r="Y84">
        <f>VLOOKUP(N84,Salivettes_Data!A:H, 7, FALSE())</f>
        <v>201.11424037651008</v>
      </c>
      <c r="Z84">
        <f>VLOOKUP(N84,Salivettes_Data!A:H, 5, FALSE())</f>
        <v>6.24</v>
      </c>
      <c r="AA84">
        <f>VLOOKUP(O84,Salivettes_Data!A:H, 7, FALSE())</f>
        <v>174.74707775645348</v>
      </c>
      <c r="AB84">
        <f>VLOOKUP(O84,Salivettes_Data!A:H, 5, FALSE())</f>
        <v>2.29</v>
      </c>
      <c r="AC84">
        <f>VLOOKUP(P84,Salivettes_Data!A:H, 7, FALSE())</f>
        <v>181.98512239725332</v>
      </c>
      <c r="AD84">
        <f>VLOOKUP(P84,Salivettes_Data!A:H, 5, FALSE())</f>
        <v>2.0299999999999998</v>
      </c>
    </row>
    <row r="85" spans="1:30" x14ac:dyDescent="0.2">
      <c r="A85" s="3">
        <v>193</v>
      </c>
      <c r="B85" s="3">
        <v>2</v>
      </c>
      <c r="C85">
        <v>106</v>
      </c>
      <c r="D85">
        <v>107</v>
      </c>
      <c r="E85">
        <v>108</v>
      </c>
      <c r="F85">
        <v>109</v>
      </c>
      <c r="G85">
        <v>110</v>
      </c>
      <c r="H85">
        <v>111</v>
      </c>
      <c r="I85">
        <v>112</v>
      </c>
      <c r="J85" t="str">
        <f t="shared" si="7"/>
        <v>2_106</v>
      </c>
      <c r="K85" t="str">
        <f t="shared" si="8"/>
        <v>2_107</v>
      </c>
      <c r="L85" t="str">
        <f t="shared" si="9"/>
        <v>2_108</v>
      </c>
      <c r="M85" t="str">
        <f t="shared" si="10"/>
        <v>2_109</v>
      </c>
      <c r="N85" t="str">
        <f t="shared" si="11"/>
        <v>2_110</v>
      </c>
      <c r="O85" t="str">
        <f t="shared" si="12"/>
        <v>2_111</v>
      </c>
      <c r="P85" t="str">
        <f t="shared" si="13"/>
        <v>2_112</v>
      </c>
      <c r="Q85">
        <f>VLOOKUP(J85,Salivettes_Data!A:H, 7, FALSE())</f>
        <v>145.27789600462557</v>
      </c>
      <c r="R85">
        <f>VLOOKUP(J85,Salivettes_Data!A:H, 5, FALSE())</f>
        <v>3.38</v>
      </c>
      <c r="S85">
        <f>VLOOKUP(K85,Salivettes_Data!A:H, 7, FALSE())</f>
        <v>122.52975570496888</v>
      </c>
      <c r="T85">
        <f>VLOOKUP(K85,Salivettes_Data!A:H, 5, FALSE())</f>
        <v>3.18</v>
      </c>
      <c r="U85">
        <f>VLOOKUP(L85,Salivettes_Data!A:H, 7, FALSE())</f>
        <v>244.54250822130916</v>
      </c>
      <c r="V85">
        <f>VLOOKUP(L85,Salivettes_Data!A:H, 5, FALSE())</f>
        <v>3.07</v>
      </c>
      <c r="W85">
        <f>VLOOKUP(M85,Salivettes_Data!A:H, 7, FALSE())</f>
        <v>135.97183860931148</v>
      </c>
      <c r="X85">
        <f>VLOOKUP(M85,Salivettes_Data!A:H, 5, FALSE())</f>
        <v>2.78</v>
      </c>
      <c r="Y85">
        <f>VLOOKUP(N85,Salivettes_Data!A:H, 7, FALSE())</f>
        <v>113.74070149828336</v>
      </c>
      <c r="Z85">
        <f>VLOOKUP(N85,Salivettes_Data!A:H, 5, FALSE())</f>
        <v>2.54</v>
      </c>
      <c r="AA85">
        <f>VLOOKUP(O85,Salivettes_Data!A:H, 7, FALSE())</f>
        <v>98.747609028055081</v>
      </c>
      <c r="AB85">
        <f>VLOOKUP(O85,Salivettes_Data!A:H, 5, FALSE())</f>
        <v>2.0699999999999998</v>
      </c>
      <c r="AC85">
        <f>VLOOKUP(P85,Salivettes_Data!A:H, 7, FALSE())</f>
        <v>87.373538878226768</v>
      </c>
      <c r="AD85">
        <f>VLOOKUP(P85,Salivettes_Data!A:H, 5, FALSE())</f>
        <v>1.56</v>
      </c>
    </row>
    <row r="86" spans="1:30" x14ac:dyDescent="0.2">
      <c r="A86" s="3">
        <v>194</v>
      </c>
      <c r="B86" s="3">
        <v>2</v>
      </c>
      <c r="C86">
        <v>134</v>
      </c>
      <c r="D86">
        <v>135</v>
      </c>
      <c r="E86">
        <v>136</v>
      </c>
      <c r="F86">
        <v>137</v>
      </c>
      <c r="G86">
        <v>138</v>
      </c>
      <c r="H86">
        <v>139</v>
      </c>
      <c r="I86">
        <v>140</v>
      </c>
      <c r="J86" t="str">
        <f t="shared" si="7"/>
        <v>2_134</v>
      </c>
      <c r="K86" t="str">
        <f t="shared" si="8"/>
        <v>2_135</v>
      </c>
      <c r="L86" t="str">
        <f t="shared" si="9"/>
        <v>2_136</v>
      </c>
      <c r="M86" t="str">
        <f t="shared" si="10"/>
        <v>2_137</v>
      </c>
      <c r="N86" t="str">
        <f t="shared" si="11"/>
        <v>2_138</v>
      </c>
      <c r="O86" t="str">
        <f t="shared" si="12"/>
        <v>2_139</v>
      </c>
      <c r="P86" t="str">
        <f t="shared" si="13"/>
        <v>2_140</v>
      </c>
      <c r="Q86">
        <f>VLOOKUP(J86,Salivettes_Data!A:H, 7, FALSE())</f>
        <v>111.15568555514056</v>
      </c>
      <c r="R86">
        <f>VLOOKUP(J86,Salivettes_Data!A:H, 5, FALSE())</f>
        <v>9.61</v>
      </c>
      <c r="S86">
        <f>VLOOKUP(K86,Salivettes_Data!A:H, 7, FALSE())</f>
        <v>102.88363453708357</v>
      </c>
      <c r="T86">
        <f>VLOOKUP(K86,Salivettes_Data!A:H, 5, FALSE())</f>
        <v>7.98</v>
      </c>
      <c r="U86">
        <f>VLOOKUP(L86,Salivettes_Data!A:H, 7, FALSE())</f>
        <v>128.21679077988307</v>
      </c>
      <c r="V86">
        <f>VLOOKUP(L86,Salivettes_Data!A:H, 5, FALSE())</f>
        <v>3.13</v>
      </c>
      <c r="W86">
        <f>VLOOKUP(M86,Salivettes_Data!A:H, 7, FALSE())</f>
        <v>148.37991513639687</v>
      </c>
      <c r="X86">
        <f>VLOOKUP(M86,Salivettes_Data!A:H, 5, FALSE())</f>
        <v>3.61</v>
      </c>
      <c r="Y86">
        <f>VLOOKUP(N86,Salivettes_Data!A:H, 7, FALSE())</f>
        <v>124.59776845948312</v>
      </c>
      <c r="Z86">
        <f>VLOOKUP(N86,Salivettes_Data!A:H, 5, FALSE())</f>
        <v>3.28</v>
      </c>
      <c r="AA86">
        <f>VLOOKUP(O86,Salivettes_Data!A:H, 7, FALSE())</f>
        <v>99.781615405312209</v>
      </c>
      <c r="AB86">
        <f>VLOOKUP(O86,Salivettes_Data!A:H, 5, FALSE())</f>
        <v>1.74</v>
      </c>
      <c r="AC86">
        <f>VLOOKUP(P86,Salivettes_Data!A:H, 7, FALSE())</f>
        <v>121.49574932771175</v>
      </c>
      <c r="AD86">
        <f>VLOOKUP(P86,Salivettes_Data!A:H, 5, FALSE())</f>
        <v>1.68</v>
      </c>
    </row>
    <row r="87" spans="1:30" x14ac:dyDescent="0.2">
      <c r="A87" s="3">
        <v>195</v>
      </c>
      <c r="B87" s="3">
        <v>2</v>
      </c>
      <c r="C87">
        <v>113</v>
      </c>
      <c r="D87">
        <v>114</v>
      </c>
      <c r="E87">
        <v>115</v>
      </c>
      <c r="F87">
        <v>116</v>
      </c>
      <c r="G87">
        <v>117</v>
      </c>
      <c r="H87">
        <v>118</v>
      </c>
      <c r="I87">
        <v>119</v>
      </c>
      <c r="J87" t="str">
        <f t="shared" si="7"/>
        <v>2_113</v>
      </c>
      <c r="K87" t="str">
        <f t="shared" si="8"/>
        <v>2_114</v>
      </c>
      <c r="L87" t="str">
        <f t="shared" si="9"/>
        <v>2_115</v>
      </c>
      <c r="M87" t="str">
        <f t="shared" si="10"/>
        <v>2_116</v>
      </c>
      <c r="N87" t="str">
        <f t="shared" si="11"/>
        <v>2_117</v>
      </c>
      <c r="O87" t="str">
        <f t="shared" si="12"/>
        <v>2_118</v>
      </c>
      <c r="P87" t="str">
        <f t="shared" si="13"/>
        <v>2_119</v>
      </c>
      <c r="Q87">
        <f>VLOOKUP(J87,Salivettes_Data!A:H, 7, FALSE())</f>
        <v>296.75983027279375</v>
      </c>
      <c r="R87">
        <f>VLOOKUP(J87,Salivettes_Data!A:H, 5, FALSE())</f>
        <v>4.3</v>
      </c>
      <c r="S87">
        <f>VLOOKUP(K87,Salivettes_Data!A:H, 7, FALSE())</f>
        <v>261.60361344605172</v>
      </c>
      <c r="T87">
        <f>VLOOKUP(K87,Salivettes_Data!A:H, 5, FALSE())</f>
        <v>4.05</v>
      </c>
      <c r="U87">
        <f>VLOOKUP(L87,Salivettes_Data!A:H, 7, FALSE())</f>
        <v>359.31721609684962</v>
      </c>
      <c r="V87">
        <f>VLOOKUP(L87,Salivettes_Data!A:H, 5, FALSE())</f>
        <v>2.85</v>
      </c>
      <c r="W87">
        <f>VLOOKUP(M87,Salivettes_Data!A:H, 7, FALSE())</f>
        <v>229.549415751081</v>
      </c>
      <c r="X87">
        <f>VLOOKUP(M87,Salivettes_Data!A:H, 5, FALSE())</f>
        <v>3.89</v>
      </c>
      <c r="Y87">
        <f>VLOOKUP(N87,Salivettes_Data!A:H, 7, FALSE())</f>
        <v>260.05260388016603</v>
      </c>
      <c r="Z87">
        <f>VLOOKUP(N87,Salivettes_Data!A:H, 5, FALSE())</f>
        <v>4</v>
      </c>
      <c r="AA87">
        <f>VLOOKUP(O87,Salivettes_Data!A:H, 7, FALSE())</f>
        <v>255.91657837113752</v>
      </c>
      <c r="AB87">
        <f>VLOOKUP(O87,Salivettes_Data!A:H, 5, FALSE())</f>
        <v>1.8</v>
      </c>
      <c r="AC87">
        <f>VLOOKUP(P87,Salivettes_Data!A:H, 7, FALSE())</f>
        <v>307.09989404536498</v>
      </c>
      <c r="AD87">
        <f>VLOOKUP(P87,Salivettes_Data!A:H, 5, FALSE())</f>
        <v>1.51</v>
      </c>
    </row>
    <row r="88" spans="1:30" x14ac:dyDescent="0.2">
      <c r="A88" s="3">
        <v>196</v>
      </c>
      <c r="B88" s="3">
        <v>2</v>
      </c>
      <c r="C88">
        <v>120</v>
      </c>
      <c r="D88">
        <v>121</v>
      </c>
      <c r="E88">
        <v>122</v>
      </c>
      <c r="F88">
        <v>123</v>
      </c>
      <c r="G88">
        <v>124</v>
      </c>
      <c r="H88">
        <v>125</v>
      </c>
      <c r="I88">
        <v>126</v>
      </c>
      <c r="J88" t="str">
        <f t="shared" si="7"/>
        <v>2_120</v>
      </c>
      <c r="K88" t="str">
        <f t="shared" si="8"/>
        <v>2_121</v>
      </c>
      <c r="L88" t="str">
        <f t="shared" si="9"/>
        <v>2_122</v>
      </c>
      <c r="M88" t="str">
        <f t="shared" si="10"/>
        <v>2_123</v>
      </c>
      <c r="N88" t="str">
        <f t="shared" si="11"/>
        <v>2_124</v>
      </c>
      <c r="O88" t="str">
        <f t="shared" si="12"/>
        <v>2_125</v>
      </c>
      <c r="P88" t="str">
        <f t="shared" si="13"/>
        <v>2_126</v>
      </c>
      <c r="Q88">
        <f>VLOOKUP(J88,Salivettes_Data!A:H, 7, FALSE())</f>
        <v>92.026567575883803</v>
      </c>
      <c r="R88">
        <f>VLOOKUP(J88,Salivettes_Data!A:H, 5, FALSE())</f>
        <v>0.9</v>
      </c>
      <c r="S88">
        <f>VLOOKUP(K88,Salivettes_Data!A:H, 7, FALSE())</f>
        <v>109.60467598925489</v>
      </c>
      <c r="T88">
        <f>VLOOKUP(K88,Salivettes_Data!A:H, 5, FALSE())</f>
        <v>0.99</v>
      </c>
      <c r="U88">
        <f>VLOOKUP(L88,Salivettes_Data!A:H, 7, FALSE())</f>
        <v>123.56376208222599</v>
      </c>
      <c r="V88">
        <f>VLOOKUP(L88,Salivettes_Data!A:H, 5, FALSE())</f>
        <v>1.83</v>
      </c>
      <c r="W88">
        <f>VLOOKUP(M88,Salivettes_Data!A:H, 7, FALSE())</f>
        <v>111.055685555141</v>
      </c>
      <c r="X88">
        <f>VLOOKUP(M88,Salivettes_Data!A:H, 5, FALSE())</f>
        <v>1.87</v>
      </c>
      <c r="Y88">
        <f>VLOOKUP(N88,Salivettes_Data!A:H, 7, FALSE())</f>
        <v>53.251328428741751</v>
      </c>
      <c r="Z88">
        <f>VLOOKUP(N88,Salivettes_Data!A:H, 5, FALSE())</f>
        <v>1.91</v>
      </c>
      <c r="AA88">
        <f>VLOOKUP(O88,Salivettes_Data!A:H, 7, FALSE())</f>
        <v>61.523379446798714</v>
      </c>
      <c r="AB88">
        <f>VLOOKUP(O88,Salivettes_Data!A:H, 5, FALSE())</f>
        <v>0.79</v>
      </c>
      <c r="AC88">
        <f>VLOOKUP(P88,Salivettes_Data!A:H, 7, FALSE())</f>
        <v>53.728331617370301</v>
      </c>
      <c r="AD88">
        <f>VLOOKUP(P88,Salivettes_Data!A:H, 5, FALSE())</f>
        <v>0.62</v>
      </c>
    </row>
    <row r="89" spans="1:30" x14ac:dyDescent="0.2">
      <c r="A89" s="3">
        <v>197</v>
      </c>
      <c r="B89" s="3">
        <v>2</v>
      </c>
      <c r="C89">
        <v>197</v>
      </c>
      <c r="D89">
        <v>198</v>
      </c>
      <c r="E89">
        <v>199</v>
      </c>
      <c r="F89">
        <v>200</v>
      </c>
      <c r="G89">
        <v>201</v>
      </c>
      <c r="H89">
        <v>202</v>
      </c>
      <c r="I89">
        <v>203</v>
      </c>
      <c r="J89" t="str">
        <f t="shared" si="7"/>
        <v>2_197</v>
      </c>
      <c r="K89" t="str">
        <f t="shared" si="8"/>
        <v>2_198</v>
      </c>
      <c r="L89" t="str">
        <f t="shared" si="9"/>
        <v>2_199</v>
      </c>
      <c r="M89" t="str">
        <f t="shared" si="10"/>
        <v>2_200</v>
      </c>
      <c r="N89" t="str">
        <f t="shared" si="11"/>
        <v>2_201</v>
      </c>
      <c r="O89" t="str">
        <f t="shared" si="12"/>
        <v>2_202</v>
      </c>
      <c r="P89" t="str">
        <f t="shared" si="13"/>
        <v>2_203</v>
      </c>
      <c r="Q89">
        <f>VLOOKUP(J89,Salivettes_Data!A:H, 7, FALSE())</f>
        <v>66.985280113142551</v>
      </c>
      <c r="R89">
        <f>VLOOKUP(J89,Salivettes_Data!A:H, 5, FALSE())</f>
        <v>2.73</v>
      </c>
      <c r="S89">
        <f>VLOOKUP(K89,Salivettes_Data!A:H, 7, FALSE())</f>
        <v>59.597197747722412</v>
      </c>
      <c r="T89">
        <f>VLOOKUP(K89,Salivettes_Data!A:H, 5, FALSE())</f>
        <v>2.29</v>
      </c>
      <c r="U89">
        <f>VLOOKUP(L89,Salivettes_Data!A:H, 7, FALSE())</f>
        <v>91.119682506848321</v>
      </c>
      <c r="V89">
        <f>VLOOKUP(L89,Salivettes_Data!A:H, 5, FALSE())</f>
        <v>1.9</v>
      </c>
      <c r="W89">
        <f>VLOOKUP(M89,Salivettes_Data!A:H, 7, FALSE())</f>
        <v>71.910668356755963</v>
      </c>
      <c r="X89">
        <f>VLOOKUP(M89,Salivettes_Data!A:H, 5, FALSE())</f>
        <v>2.73</v>
      </c>
      <c r="Y89">
        <f>VLOOKUP(N89,Salivettes_Data!A:H, 7, FALSE())</f>
        <v>65.507663640058524</v>
      </c>
      <c r="Z89">
        <f>VLOOKUP(N89,Salivettes_Data!A:H, 5, FALSE())</f>
        <v>2.1800000000000002</v>
      </c>
      <c r="AA89">
        <f>VLOOKUP(O89,Salivettes_Data!A:H, 7, FALSE())</f>
        <v>83.73160014142816</v>
      </c>
      <c r="AB89">
        <f>VLOOKUP(O89,Salivettes_Data!A:H, 5, FALSE())</f>
        <v>1.1499999999999999</v>
      </c>
      <c r="AC89">
        <f>VLOOKUP(P89,Salivettes_Data!A:H, 7, FALSE())</f>
        <v>82.746522492705509</v>
      </c>
      <c r="AD89">
        <f>VLOOKUP(P89,Salivettes_Data!A:H, 5, FALSE())</f>
        <v>0.94</v>
      </c>
    </row>
    <row r="90" spans="1:30" x14ac:dyDescent="0.2">
      <c r="A90" s="3">
        <v>198</v>
      </c>
      <c r="B90" s="3">
        <v>2</v>
      </c>
      <c r="C90">
        <v>148</v>
      </c>
      <c r="D90">
        <v>149</v>
      </c>
      <c r="E90">
        <v>150</v>
      </c>
      <c r="F90">
        <v>151</v>
      </c>
      <c r="G90">
        <v>152</v>
      </c>
      <c r="H90">
        <v>153</v>
      </c>
      <c r="I90">
        <v>154</v>
      </c>
      <c r="J90" t="str">
        <f t="shared" si="7"/>
        <v>2_148</v>
      </c>
      <c r="K90" t="str">
        <f t="shared" si="8"/>
        <v>2_149</v>
      </c>
      <c r="L90" t="str">
        <f t="shared" si="9"/>
        <v>2_150</v>
      </c>
      <c r="M90" t="str">
        <f t="shared" si="10"/>
        <v>2_151</v>
      </c>
      <c r="N90" t="str">
        <f t="shared" si="11"/>
        <v>2_152</v>
      </c>
      <c r="O90" t="str">
        <f t="shared" si="12"/>
        <v>2_153</v>
      </c>
      <c r="P90" t="str">
        <f t="shared" si="13"/>
        <v>2_154</v>
      </c>
      <c r="Q90">
        <f>VLOOKUP(J90,Salivettes_Data!A:H, 7, FALSE())</f>
        <v>220.76036154439541</v>
      </c>
      <c r="R90">
        <f>VLOOKUP(J90,Salivettes_Data!A:H, 5, FALSE())</f>
        <v>1.75</v>
      </c>
      <c r="S90">
        <f>VLOOKUP(K90,Salivettes_Data!A:H, 7, FALSE())</f>
        <v>147.86291194776837</v>
      </c>
      <c r="T90">
        <f>VLOOKUP(K90,Salivettes_Data!A:H, 5, FALSE())</f>
        <v>1.41</v>
      </c>
      <c r="U90">
        <f>VLOOKUP(L90,Salivettes_Data!A:H, 7, FALSE())</f>
        <v>29.469181751827957</v>
      </c>
      <c r="V90">
        <f>VLOOKUP(L90,Salivettes_Data!A:H, 5, FALSE())</f>
        <v>11.25</v>
      </c>
      <c r="W90">
        <f>VLOOKUP(M90,Salivettes_Data!A:H, 7, FALSE())</f>
        <v>175.78108413371066</v>
      </c>
      <c r="X90">
        <f>VLOOKUP(M90,Salivettes_Data!A:H, 5, FALSE())</f>
        <v>0.9</v>
      </c>
      <c r="Y90">
        <f>VLOOKUP(N90,Salivettes_Data!A:H, 7, FALSE())</f>
        <v>75.482465539769848</v>
      </c>
      <c r="Z90">
        <f>VLOOKUP(N90,Salivettes_Data!A:H, 5, FALSE())</f>
        <v>0.89</v>
      </c>
      <c r="AA90">
        <f>VLOOKUP(O90,Salivettes_Data!A:H, 7, FALSE())</f>
        <v>47.047290165199023</v>
      </c>
      <c r="AB90">
        <f>VLOOKUP(O90,Salivettes_Data!A:H, 5, FALSE())</f>
        <v>0.84</v>
      </c>
      <c r="AC90">
        <f>VLOOKUP(P90,Salivettes_Data!A:H, 7, FALSE())</f>
        <v>215.59032965810982</v>
      </c>
      <c r="AD90">
        <f>VLOOKUP(P90,Salivettes_Data!A:H, 5, FALSE())</f>
        <v>1.03</v>
      </c>
    </row>
    <row r="91" spans="1:30" x14ac:dyDescent="0.2">
      <c r="A91" s="3">
        <v>199</v>
      </c>
      <c r="B91" s="3">
        <v>2</v>
      </c>
      <c r="C91">
        <v>141</v>
      </c>
      <c r="D91">
        <v>142</v>
      </c>
      <c r="E91">
        <v>143</v>
      </c>
      <c r="F91">
        <v>144</v>
      </c>
      <c r="G91">
        <v>145</v>
      </c>
      <c r="H91">
        <v>146</v>
      </c>
      <c r="I91">
        <v>147</v>
      </c>
      <c r="J91" t="str">
        <f t="shared" si="7"/>
        <v>2_141</v>
      </c>
      <c r="K91" t="str">
        <f t="shared" si="8"/>
        <v>2_142</v>
      </c>
      <c r="L91" t="str">
        <f t="shared" si="9"/>
        <v>2_143</v>
      </c>
      <c r="M91" t="str">
        <f t="shared" si="10"/>
        <v>2_144</v>
      </c>
      <c r="N91" t="str">
        <f t="shared" si="11"/>
        <v>2_145</v>
      </c>
      <c r="O91" t="str">
        <f t="shared" si="12"/>
        <v>2_146</v>
      </c>
      <c r="P91" t="str">
        <f t="shared" si="13"/>
        <v>2_147</v>
      </c>
      <c r="Q91">
        <f>VLOOKUP(J91,Salivettes_Data!A:H, 7, FALSE())</f>
        <v>46.530286976570459</v>
      </c>
      <c r="R91">
        <f>VLOOKUP(J91,Salivettes_Data!A:H, 5, FALSE())</f>
        <v>8.02</v>
      </c>
      <c r="S91">
        <f>VLOOKUP(K91,Salivettes_Data!A:H, 7, FALSE())</f>
        <v>89.475522947110662</v>
      </c>
      <c r="T91">
        <f>VLOOKUP(K91,Salivettes_Data!A:H, 5, FALSE())</f>
        <v>9.6300000000000008</v>
      </c>
      <c r="U91">
        <f>VLOOKUP(L91,Salivettes_Data!A:H, 7, FALSE())</f>
        <v>61.006376258170157</v>
      </c>
      <c r="V91">
        <f>VLOOKUP(L91,Salivettes_Data!A:H, 5, FALSE())</f>
        <v>7.68</v>
      </c>
      <c r="W91">
        <f>VLOOKUP(M91,Salivettes_Data!A:H, 7, FALSE())</f>
        <v>60.007536347762844</v>
      </c>
      <c r="X91">
        <f>VLOOKUP(M91,Salivettes_Data!A:H, 5, FALSE())</f>
        <v>7.45</v>
      </c>
      <c r="Y91">
        <f>VLOOKUP(N91,Salivettes_Data!A:H, 7, FALSE())</f>
        <v>48.081296542456144</v>
      </c>
      <c r="Z91">
        <f>VLOOKUP(N91,Salivettes_Data!A:H, 5, FALSE())</f>
        <v>5.4</v>
      </c>
      <c r="AA91">
        <f>VLOOKUP(O91,Salivettes_Data!A:H, 7, FALSE())</f>
        <v>53.768331617370315</v>
      </c>
      <c r="AB91">
        <f>VLOOKUP(O91,Salivettes_Data!A:H, 5, FALSE())</f>
        <v>2.91</v>
      </c>
      <c r="AC91">
        <f>VLOOKUP(P91,Salivettes_Data!A:H, 7, FALSE())</f>
        <v>47.564293353827573</v>
      </c>
      <c r="AD91">
        <f>VLOOKUP(P91,Salivettes_Data!A:H, 5, FALSE())</f>
        <v>2.31</v>
      </c>
    </row>
    <row r="92" spans="1:30" x14ac:dyDescent="0.2">
      <c r="A92" s="3">
        <v>200</v>
      </c>
      <c r="B92" s="3">
        <v>2</v>
      </c>
      <c r="C92">
        <v>155</v>
      </c>
      <c r="D92">
        <v>156</v>
      </c>
      <c r="E92">
        <v>157</v>
      </c>
      <c r="F92">
        <v>158</v>
      </c>
      <c r="G92">
        <v>159</v>
      </c>
      <c r="H92">
        <v>160</v>
      </c>
      <c r="I92">
        <v>161</v>
      </c>
      <c r="J92" t="str">
        <f t="shared" si="7"/>
        <v>2_155</v>
      </c>
      <c r="K92" t="str">
        <f t="shared" si="8"/>
        <v>2_156</v>
      </c>
      <c r="L92" t="str">
        <f t="shared" si="9"/>
        <v>2_157</v>
      </c>
      <c r="M92" t="str">
        <f t="shared" si="10"/>
        <v>2_158</v>
      </c>
      <c r="N92" t="str">
        <f t="shared" si="11"/>
        <v>2_159</v>
      </c>
      <c r="O92" t="str">
        <f t="shared" si="12"/>
        <v>2_160</v>
      </c>
      <c r="P92" t="str">
        <f t="shared" si="13"/>
        <v>2_161</v>
      </c>
      <c r="Q92">
        <f>VLOOKUP(J92,Salivettes_Data!A:H, 7, FALSE())</f>
        <v>71.346440030741377</v>
      </c>
      <c r="R92">
        <f>VLOOKUP(J92,Salivettes_Data!A:H, 5, FALSE())</f>
        <v>11.47</v>
      </c>
      <c r="S92">
        <f>VLOOKUP(K92,Salivettes_Data!A:H, 7, FALSE())</f>
        <v>25.850159431428033</v>
      </c>
      <c r="T92">
        <f>VLOOKUP(K92,Salivettes_Data!A:H, 5, FALSE())</f>
        <v>14.09</v>
      </c>
      <c r="U92">
        <f>VLOOKUP(L92,Salivettes_Data!A:H, 7, FALSE())</f>
        <v>181.585122397253</v>
      </c>
      <c r="V92">
        <f>VLOOKUP(L92,Salivettes_Data!A:H, 5, FALSE())</f>
        <v>0.94</v>
      </c>
      <c r="W92">
        <f>VLOOKUP(M92,Salivettes_Data!A:H, 7, FALSE())</f>
        <v>35.156216826742124</v>
      </c>
      <c r="X92">
        <f>VLOOKUP(M92,Salivettes_Data!A:H, 5, FALSE())</f>
        <v>10.75</v>
      </c>
      <c r="Y92">
        <f>VLOOKUP(N92,Salivettes_Data!A:H, 7, FALSE())</f>
        <v>21.19713073377099</v>
      </c>
      <c r="Z92">
        <f>VLOOKUP(N92,Salivettes_Data!A:H, 5, FALSE())</f>
        <v>8.4499999999999993</v>
      </c>
      <c r="AA92">
        <f>VLOOKUP(O92,Salivettes_Data!A:H, 7, FALSE())</f>
        <v>18.752355108675889</v>
      </c>
      <c r="AB92">
        <f>VLOOKUP(O92,Salivettes_Data!A:H, 5, FALSE())</f>
        <v>5.51</v>
      </c>
      <c r="AC92">
        <f>VLOOKUP(P92,Salivettes_Data!A:H, 7, FALSE())</f>
        <v>12.322976214272725</v>
      </c>
      <c r="AD92">
        <f>VLOOKUP(P92,Salivettes_Data!A:H, 5, FALSE())</f>
        <v>4.3899999999999997</v>
      </c>
    </row>
    <row r="93" spans="1:30" x14ac:dyDescent="0.2">
      <c r="A93" s="3">
        <v>201</v>
      </c>
      <c r="B93" s="3">
        <v>2</v>
      </c>
      <c r="C93">
        <v>162</v>
      </c>
      <c r="D93">
        <v>163</v>
      </c>
      <c r="E93">
        <v>164</v>
      </c>
      <c r="F93">
        <v>165</v>
      </c>
      <c r="G93">
        <v>166</v>
      </c>
      <c r="H93">
        <v>167</v>
      </c>
      <c r="I93">
        <v>168</v>
      </c>
      <c r="J93" t="str">
        <f t="shared" si="7"/>
        <v>2_162</v>
      </c>
      <c r="K93" t="str">
        <f t="shared" si="8"/>
        <v>2_163</v>
      </c>
      <c r="L93" t="str">
        <f t="shared" si="9"/>
        <v>2_164</v>
      </c>
      <c r="M93" t="str">
        <f t="shared" si="10"/>
        <v>2_165</v>
      </c>
      <c r="N93" t="str">
        <f t="shared" si="11"/>
        <v>2_166</v>
      </c>
      <c r="O93" t="str">
        <f t="shared" si="12"/>
        <v>2_167</v>
      </c>
      <c r="P93" t="str">
        <f t="shared" si="13"/>
        <v>2_168</v>
      </c>
      <c r="Q93">
        <f>VLOOKUP(J93,Salivettes_Data!A:H, 7, FALSE())</f>
        <v>7.388082365420134</v>
      </c>
      <c r="R93">
        <f>VLOOKUP(J93,Salivettes_Data!A:H, 5, FALSE())</f>
        <v>1.8</v>
      </c>
      <c r="S93">
        <f>VLOOKUP(K93,Salivettes_Data!A:H, 7, FALSE())</f>
        <v>5.1578157453359701</v>
      </c>
      <c r="T93">
        <f>VLOOKUP(K93,Salivettes_Data!A:H, 5, FALSE())</f>
        <v>1.71</v>
      </c>
      <c r="U93">
        <f>VLOOKUP(L93,Salivettes_Data!A:H, 7, FALSE())</f>
        <v>21.67170827189906</v>
      </c>
      <c r="V93">
        <f>VLOOKUP(L93,Salivettes_Data!A:H, 5, FALSE())</f>
        <v>0.92</v>
      </c>
      <c r="W93">
        <f>VLOOKUP(M93,Salivettes_Data!A:H, 7, FALSE())</f>
        <v>6.40300471669745</v>
      </c>
      <c r="X93">
        <f>VLOOKUP(M93,Salivettes_Data!A:H, 5, FALSE())</f>
        <v>0.79</v>
      </c>
      <c r="Y93">
        <f>VLOOKUP(N93,Salivettes_Data!A:H, 7, FALSE())</f>
        <v>8.8656988385041604</v>
      </c>
      <c r="Z93">
        <f>VLOOKUP(N93,Salivettes_Data!A:H, 5, FALSE())</f>
        <v>0.81</v>
      </c>
      <c r="AA93">
        <f>VLOOKUP(O93,Salivettes_Data!A:H, 7, FALSE())</f>
        <v>9.3582376628655037</v>
      </c>
      <c r="AB93">
        <f>VLOOKUP(O93,Salivettes_Data!A:H, 5, FALSE())</f>
        <v>0.65</v>
      </c>
      <c r="AC93">
        <f>VLOOKUP(P93,Salivettes_Data!A:H, 7, FALSE())</f>
        <v>13.394539363339916</v>
      </c>
      <c r="AD93">
        <f>VLOOKUP(P93,Salivettes_Data!A:H, 5, FALSE())</f>
        <v>0.96</v>
      </c>
    </row>
    <row r="94" spans="1:30" x14ac:dyDescent="0.2">
      <c r="A94" s="3">
        <v>202</v>
      </c>
      <c r="B94" s="3">
        <v>2</v>
      </c>
      <c r="C94">
        <v>169</v>
      </c>
      <c r="D94">
        <v>170</v>
      </c>
      <c r="E94">
        <v>171</v>
      </c>
      <c r="F94">
        <v>172</v>
      </c>
      <c r="G94">
        <v>173</v>
      </c>
      <c r="H94">
        <v>174</v>
      </c>
      <c r="I94">
        <v>175</v>
      </c>
      <c r="J94" t="str">
        <f t="shared" si="7"/>
        <v>2_169</v>
      </c>
      <c r="K94" t="str">
        <f t="shared" si="8"/>
        <v>2_170</v>
      </c>
      <c r="L94" t="str">
        <f t="shared" si="9"/>
        <v>2_171</v>
      </c>
      <c r="M94" t="str">
        <f t="shared" si="10"/>
        <v>2_172</v>
      </c>
      <c r="N94" t="str">
        <f t="shared" si="11"/>
        <v>2_173</v>
      </c>
      <c r="O94" t="str">
        <f t="shared" si="12"/>
        <v>2_174</v>
      </c>
      <c r="P94" t="str">
        <f t="shared" si="13"/>
        <v>2_175</v>
      </c>
      <c r="Q94">
        <f>VLOOKUP(J94,Salivettes_Data!A:H, 7, FALSE())</f>
        <v>24.134402393705773</v>
      </c>
      <c r="R94">
        <f>VLOOKUP(J94,Salivettes_Data!A:H, 5, FALSE())</f>
        <v>3.52</v>
      </c>
      <c r="S94">
        <f>VLOOKUP(K94,Salivettes_Data!A:H, 7, FALSE())</f>
        <v>26.243297152146202</v>
      </c>
      <c r="T94">
        <f>VLOOKUP(K94,Salivettes_Data!A:H, 5, FALSE())</f>
        <v>3.47</v>
      </c>
      <c r="U94">
        <f>VLOOKUP(L94,Salivettes_Data!A:H, 7, FALSE())</f>
        <v>30.537407110403226</v>
      </c>
      <c r="V94">
        <f>VLOOKUP(L94,Salivettes_Data!A:H, 5, FALSE())</f>
        <v>2.23</v>
      </c>
      <c r="W94">
        <f>VLOOKUP(M94,Salivettes_Data!A:H, 7, FALSE())</f>
        <v>35.462795354016642</v>
      </c>
      <c r="X94">
        <f>VLOOKUP(M94,Salivettes_Data!A:H, 5, FALSE())</f>
        <v>1.9</v>
      </c>
      <c r="Y94">
        <f>VLOOKUP(N94,Salivettes_Data!A:H, 7, FALSE())</f>
        <v>22.164247096260404</v>
      </c>
      <c r="Z94">
        <f>VLOOKUP(N94,Salivettes_Data!A:H, 5, FALSE())</f>
        <v>1.77</v>
      </c>
      <c r="AA94">
        <f>VLOOKUP(O94,Salivettes_Data!A:H, 7, FALSE())</f>
        <v>23.14932474498309</v>
      </c>
      <c r="AB94">
        <f>VLOOKUP(O94,Salivettes_Data!A:H, 5, FALSE())</f>
        <v>1.74</v>
      </c>
      <c r="AC94">
        <f>VLOOKUP(P94,Salivettes_Data!A:H, 7, FALSE())</f>
        <v>15.761242379562955</v>
      </c>
      <c r="AD94">
        <f>VLOOKUP(P94,Salivettes_Data!A:H, 5, FALSE())</f>
        <v>1.99</v>
      </c>
    </row>
    <row r="95" spans="1:30" x14ac:dyDescent="0.2">
      <c r="A95" s="3">
        <v>203</v>
      </c>
      <c r="B95" s="3">
        <v>2</v>
      </c>
      <c r="C95">
        <v>176</v>
      </c>
      <c r="D95">
        <v>177</v>
      </c>
      <c r="E95">
        <v>178</v>
      </c>
      <c r="F95">
        <v>179</v>
      </c>
      <c r="G95">
        <v>180</v>
      </c>
      <c r="H95">
        <v>181</v>
      </c>
      <c r="I95">
        <v>182</v>
      </c>
      <c r="J95" t="str">
        <f t="shared" si="7"/>
        <v>2_176</v>
      </c>
      <c r="K95" t="str">
        <f t="shared" si="8"/>
        <v>2_177</v>
      </c>
      <c r="L95" t="str">
        <f t="shared" si="9"/>
        <v>2_178</v>
      </c>
      <c r="M95" t="str">
        <f t="shared" si="10"/>
        <v>2_179</v>
      </c>
      <c r="N95" t="str">
        <f t="shared" si="11"/>
        <v>2_180</v>
      </c>
      <c r="O95" t="str">
        <f t="shared" si="12"/>
        <v>2_181</v>
      </c>
      <c r="P95" t="str">
        <f t="shared" si="13"/>
        <v>2_182</v>
      </c>
      <c r="Q95">
        <f>VLOOKUP(J95,Salivettes_Data!A:H, 7, FALSE())</f>
        <v>124.6123225634196</v>
      </c>
      <c r="R95">
        <f>VLOOKUP(J95,Salivettes_Data!A:H, 5, FALSE())</f>
        <v>3.16</v>
      </c>
      <c r="S95">
        <f>VLOOKUP(K95,Salivettes_Data!A:H, 7, FALSE())</f>
        <v>95.5525319261004</v>
      </c>
      <c r="T95">
        <f>VLOOKUP(K95,Salivettes_Data!A:H, 5, FALSE())</f>
        <v>2.59</v>
      </c>
      <c r="U95">
        <f>VLOOKUP(L95,Salivettes_Data!A:H, 7, FALSE())</f>
        <v>83.239061317066842</v>
      </c>
      <c r="V95">
        <f>VLOOKUP(L95,Salivettes_Data!A:H, 5, FALSE())</f>
        <v>1.31</v>
      </c>
      <c r="W95">
        <f>VLOOKUP(M95,Salivettes_Data!A:H, 7, FALSE())</f>
        <v>130.03024963139438</v>
      </c>
      <c r="X95">
        <f>VLOOKUP(M95,Salivettes_Data!A:H, 5, FALSE())</f>
        <v>1.57</v>
      </c>
      <c r="Y95">
        <f>VLOOKUP(N95,Salivettes_Data!A:H, 7, FALSE())</f>
        <v>58.612120098999725</v>
      </c>
      <c r="Z95">
        <f>VLOOKUP(N95,Salivettes_Data!A:H, 5, FALSE())</f>
        <v>1.52</v>
      </c>
      <c r="AA95">
        <f>VLOOKUP(O95,Salivettes_Data!A:H, 7, FALSE())</f>
        <v>68.462896586226577</v>
      </c>
      <c r="AB95">
        <f>VLOOKUP(O95,Salivettes_Data!A:H, 5, FALSE())</f>
        <v>2.23</v>
      </c>
      <c r="AC95">
        <f>VLOOKUP(P95,Salivettes_Data!A:H, 7, FALSE())</f>
        <v>47.28372713868886</v>
      </c>
      <c r="AD95">
        <f>VLOOKUP(P95,Salivettes_Data!A:H, 5, FALSE())</f>
        <v>2.2599999999999998</v>
      </c>
    </row>
    <row r="96" spans="1:30" x14ac:dyDescent="0.2">
      <c r="A96" s="3">
        <v>204</v>
      </c>
      <c r="B96" s="3">
        <v>2</v>
      </c>
      <c r="C96">
        <v>204</v>
      </c>
      <c r="D96">
        <v>205</v>
      </c>
      <c r="E96">
        <v>206</v>
      </c>
      <c r="F96">
        <v>207</v>
      </c>
      <c r="G96">
        <v>208</v>
      </c>
      <c r="H96">
        <v>209</v>
      </c>
      <c r="I96">
        <v>210</v>
      </c>
      <c r="J96" t="str">
        <f t="shared" si="7"/>
        <v>2_204</v>
      </c>
      <c r="K96" t="str">
        <f t="shared" si="8"/>
        <v>2_205</v>
      </c>
      <c r="L96" t="str">
        <f t="shared" si="9"/>
        <v>2_206</v>
      </c>
      <c r="M96" t="str">
        <f t="shared" si="10"/>
        <v>2_207</v>
      </c>
      <c r="N96" t="str">
        <f t="shared" si="11"/>
        <v>2_208</v>
      </c>
      <c r="O96" t="str">
        <f t="shared" si="12"/>
        <v>2_209</v>
      </c>
      <c r="P96" t="str">
        <f t="shared" si="13"/>
        <v>2_210</v>
      </c>
      <c r="Q96">
        <f>VLOOKUP(J96,Salivettes_Data!A:H, 7, FALSE())</f>
        <v>66.000202464419871</v>
      </c>
      <c r="R96">
        <f>VLOOKUP(J96,Salivettes_Data!A:H, 5, FALSE())</f>
        <v>2.3199999999999998</v>
      </c>
      <c r="S96">
        <f>VLOOKUP(K96,Salivettes_Data!A:H, 7, FALSE())</f>
        <v>71.258949412968377</v>
      </c>
      <c r="T96">
        <f>VLOOKUP(K96,Salivettes_Data!A:H, 5, FALSE())</f>
        <v>3.48</v>
      </c>
      <c r="U96">
        <f>VLOOKUP(L96,Salivettes_Data!A:H, 7, FALSE())</f>
        <v>63.75800736949801</v>
      </c>
      <c r="V96">
        <f>VLOOKUP(L96,Salivettes_Data!A:H, 5, FALSE())</f>
        <v>5.21</v>
      </c>
      <c r="W96">
        <f>VLOOKUP(M96,Salivettes_Data!A:H, 7, FALSE())</f>
        <v>92.104760155571029</v>
      </c>
      <c r="X96">
        <f>VLOOKUP(M96,Salivettes_Data!A:H, 5, FALSE())</f>
        <v>4.57</v>
      </c>
      <c r="Y96">
        <f>VLOOKUP(N96,Salivettes_Data!A:H, 7, FALSE())</f>
        <v>100.97045899407517</v>
      </c>
      <c r="Z96">
        <f>VLOOKUP(N96,Salivettes_Data!A:H, 5, FALSE())</f>
        <v>3.99</v>
      </c>
      <c r="AA96">
        <f>VLOOKUP(O96,Salivettes_Data!A:H, 7, FALSE())</f>
        <v>53.686731855386313</v>
      </c>
      <c r="AB96">
        <f>VLOOKUP(O96,Salivettes_Data!A:H, 5, FALSE())</f>
        <v>2.48</v>
      </c>
      <c r="AC96">
        <f>VLOOKUP(P96,Salivettes_Data!A:H, 7, FALSE())</f>
        <v>63.044969518251818</v>
      </c>
      <c r="AD96">
        <f>VLOOKUP(P96,Salivettes_Data!A:H, 5, FALSE())</f>
        <v>2.15</v>
      </c>
    </row>
    <row r="97" spans="1:30" x14ac:dyDescent="0.2">
      <c r="A97" s="3">
        <v>205</v>
      </c>
      <c r="B97" s="3">
        <v>2</v>
      </c>
      <c r="C97">
        <v>183</v>
      </c>
      <c r="D97">
        <v>184</v>
      </c>
      <c r="E97">
        <v>185</v>
      </c>
      <c r="F97">
        <v>186</v>
      </c>
      <c r="G97">
        <v>187</v>
      </c>
      <c r="H97">
        <v>188</v>
      </c>
      <c r="I97">
        <v>189</v>
      </c>
      <c r="J97" t="str">
        <f t="shared" si="7"/>
        <v>2_183</v>
      </c>
      <c r="K97" t="str">
        <f t="shared" si="8"/>
        <v>2_184</v>
      </c>
      <c r="L97" t="str">
        <f t="shared" si="9"/>
        <v>2_185</v>
      </c>
      <c r="M97" t="str">
        <f t="shared" si="10"/>
        <v>2_186</v>
      </c>
      <c r="N97" t="str">
        <f t="shared" si="11"/>
        <v>2_187</v>
      </c>
      <c r="O97" t="str">
        <f t="shared" si="12"/>
        <v>2_188</v>
      </c>
      <c r="P97" t="str">
        <f t="shared" si="13"/>
        <v>2_189</v>
      </c>
      <c r="Q97">
        <f>VLOOKUP(J97,Salivettes_Data!A:H, 7, FALSE())</f>
        <v>167.46320028285638</v>
      </c>
      <c r="R97">
        <f>VLOOKUP(J97,Salivettes_Data!A:H, 5, FALSE())</f>
        <v>1.94</v>
      </c>
      <c r="S97">
        <f>VLOOKUP(K97,Salivettes_Data!A:H, 7, FALSE())</f>
        <v>127.07501668522632</v>
      </c>
      <c r="T97">
        <f>VLOOKUP(K97,Salivettes_Data!A:H, 5, FALSE())</f>
        <v>1.75</v>
      </c>
      <c r="U97">
        <f>VLOOKUP(L97,Salivettes_Data!A:H, 7, FALSE())</f>
        <v>147.26910848404134</v>
      </c>
      <c r="V97">
        <f>VLOOKUP(L97,Salivettes_Data!A:H, 5, FALSE())</f>
        <v>1.18</v>
      </c>
      <c r="W97">
        <f>VLOOKUP(M97,Salivettes_Data!A:H, 7, FALSE())</f>
        <v>139.38848729425987</v>
      </c>
      <c r="X97">
        <f>VLOOKUP(M97,Salivettes_Data!A:H, 5, FALSE())</f>
        <v>1.1599999999999999</v>
      </c>
      <c r="Y97">
        <f>VLOOKUP(N97,Salivettes_Data!A:H, 7, FALSE())</f>
        <v>153.17957437637745</v>
      </c>
      <c r="Z97">
        <f>VLOOKUP(N97,Salivettes_Data!A:H, 5, FALSE())</f>
        <v>1.1100000000000001</v>
      </c>
      <c r="AA97">
        <f>VLOOKUP(O97,Salivettes_Data!A:H, 7, FALSE())</f>
        <v>120.1794731441675</v>
      </c>
      <c r="AB97">
        <f>VLOOKUP(O97,Salivettes_Data!A:H, 5, FALSE())</f>
        <v>0.9</v>
      </c>
      <c r="AC97">
        <f>VLOOKUP(P97,Salivettes_Data!A:H, 7, FALSE())</f>
        <v>117.7167790223608</v>
      </c>
      <c r="AD97">
        <f>VLOOKUP(P97,Salivettes_Data!A:H, 5, FALSE())</f>
        <v>1.23</v>
      </c>
    </row>
    <row r="98" spans="1:30" x14ac:dyDescent="0.2">
      <c r="A98" s="3">
        <v>206</v>
      </c>
      <c r="B98" s="3">
        <v>2</v>
      </c>
      <c r="C98">
        <v>429</v>
      </c>
      <c r="D98">
        <v>430</v>
      </c>
      <c r="E98">
        <v>431</v>
      </c>
      <c r="F98">
        <v>432</v>
      </c>
      <c r="G98">
        <v>433</v>
      </c>
      <c r="H98">
        <v>436</v>
      </c>
      <c r="I98">
        <v>437</v>
      </c>
      <c r="J98" t="str">
        <f t="shared" si="7"/>
        <v>2_429</v>
      </c>
      <c r="K98" t="str">
        <f t="shared" si="8"/>
        <v>2_430</v>
      </c>
      <c r="L98" t="str">
        <f t="shared" si="9"/>
        <v>2_431</v>
      </c>
      <c r="M98" t="str">
        <f t="shared" si="10"/>
        <v>2_432</v>
      </c>
      <c r="N98" t="str">
        <f t="shared" si="11"/>
        <v>2_433</v>
      </c>
      <c r="O98" t="str">
        <f t="shared" si="12"/>
        <v>2_436</v>
      </c>
      <c r="P98" t="str">
        <f t="shared" si="13"/>
        <v>2_437</v>
      </c>
      <c r="Q98">
        <f>VLOOKUP(J98,Salivettes_Data!A:H, 7, FALSE())</f>
        <v>15.980016297650124</v>
      </c>
      <c r="R98">
        <f>VLOOKUP(J98,Salivettes_Data!A:H, 5, FALSE())</f>
        <v>2.91</v>
      </c>
      <c r="S98">
        <f>VLOOKUP(K98,Salivettes_Data!A:H, 7, FALSE())</f>
        <v>20.545735239835871</v>
      </c>
      <c r="T98">
        <f>VLOOKUP(K98,Salivettes_Data!A:H, 5, FALSE())</f>
        <v>3.14</v>
      </c>
      <c r="U98">
        <f>VLOOKUP(L98,Salivettes_Data!A:H, 7, FALSE())</f>
        <v>21.458879028273021</v>
      </c>
      <c r="V98">
        <f>VLOOKUP(L98,Salivettes_Data!A:H, 5, FALSE())</f>
        <v>5.48</v>
      </c>
      <c r="W98">
        <f>VLOOKUP(M98,Salivettes_Data!A:H, 7, FALSE())</f>
        <v>22.828594710928751</v>
      </c>
      <c r="X98">
        <f>VLOOKUP(M98,Salivettes_Data!A:H, 5, FALSE())</f>
        <v>6.08</v>
      </c>
      <c r="Y98">
        <f>VLOOKUP(N98,Salivettes_Data!A:H, 7, FALSE())</f>
        <v>16.436588191868701</v>
      </c>
      <c r="Z98">
        <f>VLOOKUP(N98,Salivettes_Data!A:H, 5, FALSE())</f>
        <v>3.64</v>
      </c>
      <c r="AA98">
        <f>VLOOKUP(O98,Salivettes_Data!A:H, 7, FALSE())</f>
        <v>14.153728720775824</v>
      </c>
      <c r="AB98">
        <f>VLOOKUP(O98,Salivettes_Data!A:H, 5, FALSE())</f>
        <v>2.96</v>
      </c>
      <c r="AC98">
        <f>VLOOKUP(P98,Salivettes_Data!A:H, 7, FALSE())</f>
        <v>19.823918257743085</v>
      </c>
      <c r="AD98">
        <f>VLOOKUP(P98,Salivettes_Data!A:H, 5, FALSE())</f>
        <v>2</v>
      </c>
    </row>
    <row r="99" spans="1:30" x14ac:dyDescent="0.2">
      <c r="A99" s="3">
        <v>207</v>
      </c>
      <c r="B99" s="3">
        <v>2</v>
      </c>
      <c r="C99">
        <v>211</v>
      </c>
      <c r="D99">
        <v>212</v>
      </c>
      <c r="E99">
        <v>213</v>
      </c>
      <c r="F99">
        <v>214</v>
      </c>
      <c r="G99">
        <v>215</v>
      </c>
      <c r="H99">
        <v>216</v>
      </c>
      <c r="I99">
        <v>217</v>
      </c>
      <c r="J99" t="str">
        <f t="shared" si="7"/>
        <v>2_211</v>
      </c>
      <c r="K99" t="str">
        <f t="shared" si="8"/>
        <v>2_212</v>
      </c>
      <c r="L99" t="str">
        <f t="shared" si="9"/>
        <v>2_213</v>
      </c>
      <c r="M99" t="str">
        <f t="shared" si="10"/>
        <v>2_214</v>
      </c>
      <c r="N99" t="str">
        <f t="shared" si="11"/>
        <v>2_215</v>
      </c>
      <c r="O99" t="str">
        <f t="shared" si="12"/>
        <v>2_216</v>
      </c>
      <c r="P99" t="str">
        <f t="shared" si="13"/>
        <v>2_217</v>
      </c>
      <c r="Q99">
        <f>VLOOKUP(J99,Salivettes_Data!A:H, 7, FALSE())</f>
        <v>43.343416543798121</v>
      </c>
      <c r="R99">
        <f>VLOOKUP(J99,Salivettes_Data!A:H, 5, FALSE())</f>
        <v>3.53</v>
      </c>
      <c r="S99">
        <f>VLOOKUP(K99,Salivettes_Data!A:H, 7, FALSE())</f>
        <v>52.209115382302294</v>
      </c>
      <c r="T99">
        <f>VLOOKUP(K99,Salivettes_Data!A:H, 5, FALSE())</f>
        <v>3.11</v>
      </c>
      <c r="U99">
        <f>VLOOKUP(L99,Salivettes_Data!A:H, 7, FALSE())</f>
        <v>56.149425977193019</v>
      </c>
      <c r="V99">
        <f>VLOOKUP(L99,Salivettes_Data!A:H, 5, FALSE())</f>
        <v>4.42</v>
      </c>
      <c r="W99">
        <f>VLOOKUP(M99,Salivettes_Data!A:H, 7, FALSE())</f>
        <v>62.552430693890464</v>
      </c>
      <c r="X99">
        <f>VLOOKUP(M99,Salivettes_Data!A:H, 5, FALSE())</f>
        <v>4.8600000000000003</v>
      </c>
      <c r="Y99">
        <f>VLOOKUP(N99,Salivettes_Data!A:H, 7, FALSE())</f>
        <v>54.17927067974766</v>
      </c>
      <c r="Z99">
        <f>VLOOKUP(N99,Salivettes_Data!A:H, 5, FALSE())</f>
        <v>4.0599999999999996</v>
      </c>
      <c r="AA99">
        <f>VLOOKUP(O99,Salivettes_Data!A:H, 7, FALSE())</f>
        <v>44.46987068628853</v>
      </c>
      <c r="AB99">
        <f>VLOOKUP(O99,Salivettes_Data!A:H, 5, FALSE())</f>
        <v>2.21</v>
      </c>
      <c r="AC99">
        <f>VLOOKUP(P99,Salivettes_Data!A:H, 7, FALSE())</f>
        <v>54.113939027893281</v>
      </c>
      <c r="AD99">
        <f>VLOOKUP(P99,Salivettes_Data!A:H, 5, FALSE())</f>
        <v>1.69</v>
      </c>
    </row>
    <row r="100" spans="1:30" x14ac:dyDescent="0.2">
      <c r="A100" s="3">
        <v>208</v>
      </c>
      <c r="B100" s="3">
        <v>2</v>
      </c>
      <c r="C100">
        <v>190</v>
      </c>
      <c r="D100">
        <v>191</v>
      </c>
      <c r="E100">
        <v>192</v>
      </c>
      <c r="F100">
        <v>193</v>
      </c>
      <c r="G100">
        <v>194</v>
      </c>
      <c r="H100">
        <v>195</v>
      </c>
      <c r="I100">
        <v>196</v>
      </c>
      <c r="J100" t="str">
        <f t="shared" si="7"/>
        <v>2_190</v>
      </c>
      <c r="K100" t="str">
        <f t="shared" si="8"/>
        <v>2_191</v>
      </c>
      <c r="L100" t="str">
        <f t="shared" si="9"/>
        <v>2_192</v>
      </c>
      <c r="M100" t="str">
        <f t="shared" si="10"/>
        <v>2_193</v>
      </c>
      <c r="N100" t="str">
        <f t="shared" si="11"/>
        <v>2_194</v>
      </c>
      <c r="O100" t="str">
        <f t="shared" si="12"/>
        <v>2_195</v>
      </c>
      <c r="P100" t="str">
        <f t="shared" si="13"/>
        <v>2_196</v>
      </c>
      <c r="Q100">
        <f>VLOOKUP(J100,Salivettes_Data!A:H, 7, FALSE())</f>
        <v>106.88092488641129</v>
      </c>
      <c r="R100">
        <f>VLOOKUP(J100,Salivettes_Data!A:H, 5, FALSE())</f>
        <v>5.32</v>
      </c>
      <c r="S100">
        <f>VLOOKUP(K100,Salivettes_Data!A:H, 7, FALSE())</f>
        <v>85.209216614512201</v>
      </c>
      <c r="T100">
        <f>VLOOKUP(K100,Salivettes_Data!A:H, 5, FALSE())</f>
        <v>4.6500000000000004</v>
      </c>
      <c r="U100">
        <f>VLOOKUP(L100,Salivettes_Data!A:H, 7, FALSE())</f>
        <v>76.343517776008056</v>
      </c>
      <c r="V100">
        <f>VLOOKUP(L100,Salivettes_Data!A:H, 5, FALSE())</f>
        <v>2.2799999999999998</v>
      </c>
      <c r="W100">
        <f>VLOOKUP(M100,Salivettes_Data!A:H, 7, FALSE())</f>
        <v>69.940513059310604</v>
      </c>
      <c r="X100">
        <f>VLOOKUP(M100,Salivettes_Data!A:H, 5, FALSE())</f>
        <v>1.98</v>
      </c>
      <c r="Y100">
        <f>VLOOKUP(N100,Salivettes_Data!A:H, 7, FALSE())</f>
        <v>59.5471977477224</v>
      </c>
      <c r="Z100">
        <f>VLOOKUP(N100,Salivettes_Data!A:H, 5, FALSE())</f>
        <v>1.72</v>
      </c>
      <c r="AA100">
        <f>VLOOKUP(O100,Salivettes_Data!A:H, 7, FALSE())</f>
        <v>54.671809504109</v>
      </c>
      <c r="AB100">
        <f>VLOOKUP(O100,Salivettes_Data!A:H, 5, FALSE())</f>
        <v>1.17</v>
      </c>
      <c r="AC100">
        <f>VLOOKUP(P100,Salivettes_Data!A:H, 7, FALSE())</f>
        <v>51.2240377335796</v>
      </c>
      <c r="AD100">
        <f>VLOOKUP(P100,Salivettes_Data!A:H, 5, FALSE())</f>
        <v>0.99</v>
      </c>
    </row>
    <row r="101" spans="1:30" x14ac:dyDescent="0.2">
      <c r="A101" s="3">
        <v>209</v>
      </c>
      <c r="B101" s="3">
        <v>2</v>
      </c>
      <c r="C101">
        <v>218</v>
      </c>
      <c r="D101">
        <v>219</v>
      </c>
      <c r="E101">
        <v>220</v>
      </c>
      <c r="F101">
        <v>221</v>
      </c>
      <c r="G101">
        <v>222</v>
      </c>
      <c r="H101">
        <v>223</v>
      </c>
      <c r="I101">
        <v>224</v>
      </c>
      <c r="J101" t="str">
        <f t="shared" si="7"/>
        <v>2_218</v>
      </c>
      <c r="K101" t="str">
        <f t="shared" si="8"/>
        <v>2_219</v>
      </c>
      <c r="L101" t="str">
        <f t="shared" si="9"/>
        <v>2_220</v>
      </c>
      <c r="M101" t="str">
        <f t="shared" si="10"/>
        <v>2_221</v>
      </c>
      <c r="N101" t="str">
        <f t="shared" si="11"/>
        <v>2_222</v>
      </c>
      <c r="O101" t="str">
        <f t="shared" si="12"/>
        <v>2_223</v>
      </c>
      <c r="P101" t="str">
        <f t="shared" si="13"/>
        <v>2_224</v>
      </c>
      <c r="Q101">
        <f>VLOOKUP(J101,Salivettes_Data!A:H, 7, FALSE())</f>
        <v>119.68693431980617</v>
      </c>
      <c r="R101">
        <f>VLOOKUP(J101,Salivettes_Data!A:H, 5, FALSE())</f>
        <v>4.5999999999999996</v>
      </c>
      <c r="S101">
        <f>VLOOKUP(K101,Salivettes_Data!A:H, 7, FALSE())</f>
        <v>102.4480754671592</v>
      </c>
      <c r="T101">
        <f>VLOOKUP(K101,Salivettes_Data!A:H, 5, FALSE())</f>
        <v>4.49</v>
      </c>
      <c r="U101">
        <f>VLOOKUP(L101,Salivettes_Data!A:H, 7, FALSE())</f>
        <v>114.76154607619277</v>
      </c>
      <c r="V101">
        <f>VLOOKUP(L101,Salivettes_Data!A:H, 5, FALSE())</f>
        <v>2.0699999999999998</v>
      </c>
      <c r="W101">
        <f>VLOOKUP(M101,Salivettes_Data!A:H, 7, FALSE())</f>
        <v>94.074915453016359</v>
      </c>
      <c r="X101">
        <f>VLOOKUP(M101,Salivettes_Data!A:H, 5, FALSE())</f>
        <v>2.66</v>
      </c>
      <c r="Y101">
        <f>VLOOKUP(N101,Salivettes_Data!A:H, 7, FALSE())</f>
        <v>84.716677790150882</v>
      </c>
      <c r="Z101">
        <f>VLOOKUP(N101,Salivettes_Data!A:H, 5, FALSE())</f>
        <v>1.93</v>
      </c>
      <c r="AA101">
        <f>VLOOKUP(O101,Salivettes_Data!A:H, 7, FALSE())</f>
        <v>123.13470609033556</v>
      </c>
      <c r="AB101">
        <f>VLOOKUP(O101,Salivettes_Data!A:H, 5, FALSE())</f>
        <v>1.01</v>
      </c>
      <c r="AC101">
        <f>VLOOKUP(P101,Salivettes_Data!A:H, 7, FALSE())</f>
        <v>98.01522604790712</v>
      </c>
      <c r="AD101">
        <f>VLOOKUP(P101,Salivettes_Data!A:H, 5, FALSE())</f>
        <v>0.99</v>
      </c>
    </row>
    <row r="102" spans="1:30" x14ac:dyDescent="0.2">
      <c r="A102" s="3">
        <v>210</v>
      </c>
      <c r="B102" s="3">
        <v>2</v>
      </c>
      <c r="C102">
        <v>225</v>
      </c>
      <c r="D102">
        <v>226</v>
      </c>
      <c r="E102">
        <v>227</v>
      </c>
      <c r="F102">
        <v>228</v>
      </c>
      <c r="G102">
        <v>229</v>
      </c>
      <c r="H102">
        <v>230</v>
      </c>
      <c r="I102">
        <v>231</v>
      </c>
      <c r="J102" t="str">
        <f t="shared" si="7"/>
        <v>2_225</v>
      </c>
      <c r="K102" t="str">
        <f t="shared" si="8"/>
        <v>2_226</v>
      </c>
      <c r="L102" t="str">
        <f t="shared" si="9"/>
        <v>2_227</v>
      </c>
      <c r="M102" t="str">
        <f t="shared" si="10"/>
        <v>2_228</v>
      </c>
      <c r="N102" t="str">
        <f t="shared" si="11"/>
        <v>2_229</v>
      </c>
      <c r="O102" t="str">
        <f t="shared" si="12"/>
        <v>2_230</v>
      </c>
      <c r="P102" t="str">
        <f t="shared" si="13"/>
        <v>2_231</v>
      </c>
      <c r="Q102">
        <f>VLOOKUP(J102,Salivettes_Data!A:H, 7, FALSE())</f>
        <v>41.865800070714094</v>
      </c>
      <c r="R102">
        <f>VLOOKUP(J102,Salivettes_Data!A:H, 5, FALSE())</f>
        <v>4.13</v>
      </c>
      <c r="S102">
        <f>VLOOKUP(K102,Salivettes_Data!A:H, 7, FALSE())</f>
        <v>44.821033016882154</v>
      </c>
      <c r="T102">
        <f>VLOOKUP(K102,Salivettes_Data!A:H, 5, FALSE())</f>
        <v>3.57</v>
      </c>
      <c r="U102">
        <f>VLOOKUP(L102,Salivettes_Data!A:H, 7, FALSE())</f>
        <v>55.164348328470325</v>
      </c>
      <c r="V102">
        <f>VLOOKUP(L102,Salivettes_Data!A:H, 5, FALSE())</f>
        <v>2</v>
      </c>
      <c r="W102">
        <f>VLOOKUP(M102,Salivettes_Data!A:H, 7, FALSE())</f>
        <v>27.582174164235163</v>
      </c>
      <c r="X102">
        <f>VLOOKUP(M102,Salivettes_Data!A:H, 5, FALSE())</f>
        <v>1.58</v>
      </c>
      <c r="Y102">
        <f>VLOOKUP(N102,Salivettes_Data!A:H, 7, FALSE())</f>
        <v>37.504710217351771</v>
      </c>
      <c r="Z102">
        <f>VLOOKUP(N102,Salivettes_Data!A:H, 5, FALSE())</f>
        <v>1.49</v>
      </c>
      <c r="AA102">
        <f>VLOOKUP(O102,Salivettes_Data!A:H, 7, FALSE())</f>
        <v>43.83595536815946</v>
      </c>
      <c r="AB102">
        <f>VLOOKUP(O102,Salivettes_Data!A:H, 5, FALSE())</f>
        <v>0.99</v>
      </c>
      <c r="AC102">
        <f>VLOOKUP(P102,Salivettes_Data!A:H, 7, FALSE())</f>
        <v>33.218457621082997</v>
      </c>
      <c r="AD102">
        <f>VLOOKUP(P102,Salivettes_Data!A:H, 5, FALSE())</f>
        <v>0.85</v>
      </c>
    </row>
    <row r="103" spans="1:30" x14ac:dyDescent="0.2">
      <c r="A103" s="3">
        <v>211</v>
      </c>
      <c r="B103" s="3">
        <v>2</v>
      </c>
      <c r="C103">
        <v>232</v>
      </c>
      <c r="D103">
        <v>233</v>
      </c>
      <c r="E103">
        <v>234</v>
      </c>
      <c r="F103">
        <v>235</v>
      </c>
      <c r="G103">
        <v>236</v>
      </c>
      <c r="H103">
        <v>237</v>
      </c>
      <c r="I103">
        <v>238</v>
      </c>
      <c r="J103" t="str">
        <f t="shared" si="7"/>
        <v>2_232</v>
      </c>
      <c r="K103" t="str">
        <f t="shared" si="8"/>
        <v>2_233</v>
      </c>
      <c r="L103" t="str">
        <f t="shared" si="9"/>
        <v>2_234</v>
      </c>
      <c r="M103" t="str">
        <f t="shared" si="10"/>
        <v>2_235</v>
      </c>
      <c r="N103" t="str">
        <f t="shared" si="11"/>
        <v>2_236</v>
      </c>
      <c r="O103" t="str">
        <f t="shared" si="12"/>
        <v>2_237</v>
      </c>
      <c r="P103" t="str">
        <f t="shared" si="13"/>
        <v>2_238</v>
      </c>
      <c r="Q103" t="str">
        <f>VLOOKUP(J103,Salivettes_Data!A:H, 7, FALSE())</f>
        <v>NA</v>
      </c>
      <c r="R103">
        <f>VLOOKUP(J103,Salivettes_Data!A:H, 5, FALSE())</f>
        <v>2.37</v>
      </c>
      <c r="S103">
        <f>VLOOKUP(K103,Salivettes_Data!A:H, 7, FALSE())</f>
        <v>21.179169447537721</v>
      </c>
      <c r="T103">
        <f>VLOOKUP(K103,Salivettes_Data!A:H, 5, FALSE())</f>
        <v>2.27</v>
      </c>
      <c r="U103">
        <f>VLOOKUP(L103,Salivettes_Data!A:H, 7, FALSE())</f>
        <v>30.044868286041876</v>
      </c>
      <c r="V103">
        <f>VLOOKUP(L103,Salivettes_Data!A:H, 5, FALSE())</f>
        <v>1.41</v>
      </c>
      <c r="W103" t="str">
        <f>VLOOKUP(M103,Salivettes_Data!A:H, 7, FALSE())</f>
        <v>NA</v>
      </c>
      <c r="X103">
        <f>VLOOKUP(M103,Salivettes_Data!A:H, 5, FALSE())</f>
        <v>2.14</v>
      </c>
      <c r="Y103">
        <f>VLOOKUP(N103,Salivettes_Data!A:H, 7, FALSE())</f>
        <v>20.19409179881503</v>
      </c>
      <c r="Z103">
        <f>VLOOKUP(N103,Salivettes_Data!A:H, 5, FALSE())</f>
        <v>1.91</v>
      </c>
      <c r="AA103">
        <f>VLOOKUP(O103,Salivettes_Data!A:H, 7, FALSE())</f>
        <v>36.940411827100668</v>
      </c>
      <c r="AB103">
        <f>VLOOKUP(O103,Salivettes_Data!A:H, 5, FALSE())</f>
        <v>0.92</v>
      </c>
      <c r="AC103">
        <f>VLOOKUP(P103,Salivettes_Data!A:H, 7, FALSE())</f>
        <v>29.552329461680536</v>
      </c>
      <c r="AD103">
        <f>VLOOKUP(P103,Salivettes_Data!A:H, 5, FALSE())</f>
        <v>0.9</v>
      </c>
    </row>
    <row r="104" spans="1:30" x14ac:dyDescent="0.2">
      <c r="A104" s="3">
        <v>214</v>
      </c>
      <c r="B104" s="3">
        <v>2</v>
      </c>
      <c r="C104">
        <v>281</v>
      </c>
      <c r="D104">
        <v>282</v>
      </c>
      <c r="E104">
        <v>283</v>
      </c>
      <c r="F104">
        <v>284</v>
      </c>
      <c r="G104">
        <v>285</v>
      </c>
      <c r="H104">
        <v>286</v>
      </c>
      <c r="I104">
        <v>287</v>
      </c>
      <c r="J104" t="str">
        <f t="shared" si="7"/>
        <v>2_281</v>
      </c>
      <c r="K104" t="str">
        <f t="shared" si="8"/>
        <v>2_282</v>
      </c>
      <c r="L104" t="str">
        <f t="shared" si="9"/>
        <v>2_283</v>
      </c>
      <c r="M104" t="str">
        <f t="shared" si="10"/>
        <v>2_284</v>
      </c>
      <c r="N104" t="str">
        <f t="shared" si="11"/>
        <v>2_285</v>
      </c>
      <c r="O104" t="str">
        <f t="shared" si="12"/>
        <v>2_286</v>
      </c>
      <c r="P104" t="str">
        <f t="shared" si="13"/>
        <v>2_287</v>
      </c>
      <c r="Q104">
        <f>VLOOKUP(J104,Salivettes_Data!A:H, 7, FALSE())</f>
        <v>178.70775317968065</v>
      </c>
      <c r="R104">
        <f>VLOOKUP(J104,Salivettes_Data!A:H, 5, FALSE())</f>
        <v>1.86</v>
      </c>
      <c r="S104">
        <f>VLOOKUP(K104,Salivettes_Data!A:H, 7, FALSE())</f>
        <v>137.59308337275399</v>
      </c>
      <c r="T104">
        <f>VLOOKUP(K104,Salivettes_Data!A:H, 5, FALSE())</f>
        <v>1.6</v>
      </c>
      <c r="U104">
        <f>VLOOKUP(L104,Salivettes_Data!A:H, 7, FALSE())</f>
        <v>174.00491756968907</v>
      </c>
      <c r="V104">
        <f>VLOOKUP(L104,Salivettes_Data!A:H, 5, FALSE())</f>
        <v>1.19</v>
      </c>
      <c r="W104">
        <f>VLOOKUP(M104,Salivettes_Data!A:H, 7, FALSE())</f>
        <v>121.80344229878234</v>
      </c>
      <c r="X104">
        <f>VLOOKUP(M104,Salivettes_Data!A:H, 5, FALSE())</f>
        <v>2.0299999999999998</v>
      </c>
      <c r="Y104">
        <f>VLOOKUP(N104,Salivettes_Data!A:H, 7, FALSE())</f>
        <v>138.73365049475211</v>
      </c>
      <c r="Z104">
        <f>VLOOKUP(N104,Salivettes_Data!A:H, 5, FALSE())</f>
        <v>3.01</v>
      </c>
      <c r="AA104">
        <f>VLOOKUP(O104,Salivettes_Data!A:H, 7, FALSE())</f>
        <v>239.37433254857226</v>
      </c>
      <c r="AB104">
        <f>VLOOKUP(O104,Salivettes_Data!A:H, 5, FALSE())</f>
        <v>1.78</v>
      </c>
      <c r="AC104">
        <f>VLOOKUP(P104,Salivettes_Data!A:H, 7, FALSE())</f>
        <v>110.04635327380335</v>
      </c>
      <c r="AD104">
        <f>VLOOKUP(P104,Salivettes_Data!A:H, 5, FALSE())</f>
        <v>1.38</v>
      </c>
    </row>
    <row r="105" spans="1:30" x14ac:dyDescent="0.2">
      <c r="A105" s="3">
        <v>215</v>
      </c>
      <c r="B105" s="3">
        <v>2</v>
      </c>
      <c r="C105">
        <v>260</v>
      </c>
      <c r="D105">
        <v>261</v>
      </c>
      <c r="E105">
        <v>262</v>
      </c>
      <c r="F105">
        <v>263</v>
      </c>
      <c r="G105">
        <v>264</v>
      </c>
      <c r="H105">
        <v>265</v>
      </c>
      <c r="I105">
        <v>266</v>
      </c>
      <c r="J105" t="str">
        <f t="shared" si="7"/>
        <v>2_260</v>
      </c>
      <c r="K105" t="str">
        <f t="shared" si="8"/>
        <v>2_261</v>
      </c>
      <c r="L105" t="str">
        <f t="shared" si="9"/>
        <v>2_262</v>
      </c>
      <c r="M105" t="str">
        <f t="shared" si="10"/>
        <v>2_263</v>
      </c>
      <c r="N105" t="str">
        <f t="shared" si="11"/>
        <v>2_264</v>
      </c>
      <c r="O105" t="str">
        <f t="shared" si="12"/>
        <v>2_265</v>
      </c>
      <c r="P105" t="str">
        <f t="shared" si="13"/>
        <v>2_266</v>
      </c>
      <c r="Q105">
        <f>VLOOKUP(J105,Salivettes_Data!A:H, 7, FALSE())</f>
        <v>37.152401318933613</v>
      </c>
      <c r="R105">
        <f>VLOOKUP(J105,Salivettes_Data!A:H, 5, FALSE())</f>
        <v>5.33</v>
      </c>
      <c r="S105">
        <f>VLOOKUP(K105,Salivettes_Data!A:H, 7, FALSE())</f>
        <v>31.038715025944533</v>
      </c>
      <c r="T105">
        <f>VLOOKUP(K105,Salivettes_Data!A:H, 5, FALSE())</f>
        <v>6.17</v>
      </c>
      <c r="U105">
        <f>VLOOKUP(L105,Salivettes_Data!A:H, 7, FALSE())</f>
        <v>46.058072538916797</v>
      </c>
      <c r="V105">
        <f>VLOOKUP(L105,Salivettes_Data!A:H, 5, FALSE())</f>
        <v>2.74</v>
      </c>
      <c r="W105">
        <f>VLOOKUP(M105,Salivettes_Data!A:H, 7, FALSE())</f>
        <v>53.61232595390419</v>
      </c>
      <c r="X105">
        <f>VLOOKUP(M105,Salivettes_Data!A:H, 5, FALSE())</f>
        <v>2.6</v>
      </c>
      <c r="Y105">
        <f>VLOOKUP(N105,Salivettes_Data!A:H, 7, FALSE())</f>
        <v>42.795804050923529</v>
      </c>
      <c r="Z105">
        <f>VLOOKUP(N105,Salivettes_Data!A:H, 5, FALSE())</f>
        <v>1.9</v>
      </c>
      <c r="AA105">
        <f>VLOOKUP(O105,Salivettes_Data!A:H, 7, FALSE())</f>
        <v>39.674102684928599</v>
      </c>
      <c r="AB105">
        <f>VLOOKUP(O105,Salivettes_Data!A:H, 5, FALSE())</f>
        <v>1</v>
      </c>
      <c r="AC105">
        <f>VLOOKUP(P105,Salivettes_Data!A:H, 7, FALSE())</f>
        <v>37.62268487993277</v>
      </c>
      <c r="AD105">
        <f>VLOOKUP(P105,Salivettes_Data!A:H, 5, FALSE())</f>
        <v>0.74</v>
      </c>
    </row>
    <row r="106" spans="1:30" x14ac:dyDescent="0.2">
      <c r="A106" s="3">
        <v>216</v>
      </c>
      <c r="B106" s="3">
        <v>2</v>
      </c>
      <c r="C106">
        <v>267</v>
      </c>
      <c r="D106">
        <v>268</v>
      </c>
      <c r="E106">
        <v>269</v>
      </c>
      <c r="F106">
        <v>270</v>
      </c>
      <c r="G106">
        <v>271</v>
      </c>
      <c r="H106">
        <v>272</v>
      </c>
      <c r="I106">
        <v>273</v>
      </c>
      <c r="J106" t="str">
        <f t="shared" si="7"/>
        <v>2_267</v>
      </c>
      <c r="K106" t="str">
        <f t="shared" si="8"/>
        <v>2_268</v>
      </c>
      <c r="L106" t="str">
        <f t="shared" si="9"/>
        <v>2_269</v>
      </c>
      <c r="M106" t="str">
        <f t="shared" si="10"/>
        <v>2_270</v>
      </c>
      <c r="N106" t="str">
        <f t="shared" si="11"/>
        <v>2_271</v>
      </c>
      <c r="O106" t="str">
        <f t="shared" si="12"/>
        <v>2_272</v>
      </c>
      <c r="P106" t="str">
        <f t="shared" si="13"/>
        <v>2_273</v>
      </c>
      <c r="Q106">
        <f>VLOOKUP(J106,Salivettes_Data!A:H, 7, FALSE())</f>
        <v>109.57606971280418</v>
      </c>
      <c r="R106">
        <f>VLOOKUP(J106,Salivettes_Data!A:H, 5, FALSE())</f>
        <v>5.14</v>
      </c>
      <c r="S106">
        <f>VLOOKUP(K106,Salivettes_Data!A:H, 7, FALSE())</f>
        <v>102.99209985881599</v>
      </c>
      <c r="T106">
        <f>VLOOKUP(K106,Salivettes_Data!A:H, 5, FALSE())</f>
        <v>4.3099999999999996</v>
      </c>
      <c r="U106">
        <f>VLOOKUP(L106,Salivettes_Data!A:H, 7, FALSE())</f>
        <v>182.47002166767396</v>
      </c>
      <c r="V106">
        <f>VLOOKUP(L106,Salivettes_Data!A:H, 5, FALSE())</f>
        <v>2.0699999999999998</v>
      </c>
      <c r="W106">
        <f>VLOOKUP(M106,Salivettes_Data!A:H, 7, FALSE())</f>
        <v>177.29690249668315</v>
      </c>
      <c r="X106">
        <f>VLOOKUP(M106,Salivettes_Data!A:H, 5, FALSE())</f>
        <v>3.92</v>
      </c>
      <c r="Y106">
        <f>VLOOKUP(N106,Salivettes_Data!A:H, 7, FALSE())</f>
        <v>150.96102308073026</v>
      </c>
      <c r="Z106">
        <f>VLOOKUP(N106,Salivettes_Data!A:H, 5, FALSE())</f>
        <v>4.97</v>
      </c>
      <c r="AA106">
        <f>VLOOKUP(O106,Salivettes_Data!A:H, 7, FALSE())</f>
        <v>137.79308337275378</v>
      </c>
      <c r="AB106">
        <f>VLOOKUP(O106,Salivettes_Data!A:H, 5, FALSE())</f>
        <v>1.72</v>
      </c>
      <c r="AC106">
        <f>VLOOKUP(P106,Salivettes_Data!A:H, 7, FALSE())</f>
        <v>113.04991222658892</v>
      </c>
      <c r="AD106">
        <f>VLOOKUP(P106,Salivettes_Data!A:H, 5, FALSE())</f>
        <v>1.54</v>
      </c>
    </row>
    <row r="107" spans="1:30" x14ac:dyDescent="0.2">
      <c r="A107" s="3">
        <v>217</v>
      </c>
      <c r="B107" s="3">
        <v>2</v>
      </c>
      <c r="C107">
        <v>239</v>
      </c>
      <c r="D107">
        <v>240</v>
      </c>
      <c r="E107">
        <v>241</v>
      </c>
      <c r="F107">
        <v>242</v>
      </c>
      <c r="G107">
        <v>243</v>
      </c>
      <c r="H107">
        <v>244</v>
      </c>
      <c r="I107">
        <v>245</v>
      </c>
      <c r="J107" t="str">
        <f t="shared" si="7"/>
        <v>2_239</v>
      </c>
      <c r="K107" t="str">
        <f t="shared" si="8"/>
        <v>2_240</v>
      </c>
      <c r="L107" t="str">
        <f t="shared" si="9"/>
        <v>2_241</v>
      </c>
      <c r="M107" t="str">
        <f t="shared" si="10"/>
        <v>2_242</v>
      </c>
      <c r="N107" t="str">
        <f t="shared" si="11"/>
        <v>2_243</v>
      </c>
      <c r="O107" t="str">
        <f t="shared" si="12"/>
        <v>2_244</v>
      </c>
      <c r="P107" t="str">
        <f t="shared" si="13"/>
        <v>2_245</v>
      </c>
      <c r="Q107">
        <f>VLOOKUP(J107,Salivettes_Data!A:H, 7, FALSE())</f>
        <v>159.42612717871515</v>
      </c>
      <c r="R107">
        <f>VLOOKUP(J107,Salivettes_Data!A:H, 5, FALSE())</f>
        <v>1.98</v>
      </c>
      <c r="S107">
        <f>VLOOKUP(K107,Salivettes_Data!A:H, 7, FALSE())</f>
        <v>141.55535186074704</v>
      </c>
      <c r="T107">
        <f>VLOOKUP(K107,Salivettes_Data!A:H, 5, FALSE())</f>
        <v>1.71</v>
      </c>
      <c r="U107">
        <f>VLOOKUP(L107,Salivettes_Data!A:H, 7, FALSE())</f>
        <v>179.64832030167898</v>
      </c>
      <c r="V107">
        <f>VLOOKUP(L107,Salivettes_Data!A:H, 5, FALSE())</f>
        <v>1.88</v>
      </c>
      <c r="W107">
        <f>VLOOKUP(M107,Salivettes_Data!A:H, 7, FALSE())</f>
        <v>139.20393405575126</v>
      </c>
      <c r="X107">
        <f>VLOOKUP(M107,Salivettes_Data!A:H, 5, FALSE())</f>
        <v>3.35</v>
      </c>
      <c r="Y107">
        <f>VLOOKUP(N107,Salivettes_Data!A:H, 7, FALSE())</f>
        <v>136.85251625075543</v>
      </c>
      <c r="Z107">
        <f>VLOOKUP(N107,Salivettes_Data!A:H, 5, FALSE())</f>
        <v>3.47</v>
      </c>
      <c r="AA107">
        <f>VLOOKUP(O107,Salivettes_Data!A:H, 7, FALSE())</f>
        <v>144.8473367877412</v>
      </c>
      <c r="AB107">
        <f>VLOOKUP(O107,Salivettes_Data!A:H, 5, FALSE())</f>
        <v>1.27</v>
      </c>
      <c r="AC107">
        <f>VLOOKUP(P107,Salivettes_Data!A:H, 7, FALSE())</f>
        <v>148.60960527573448</v>
      </c>
      <c r="AD107">
        <f>VLOOKUP(P107,Salivettes_Data!A:H, 5, FALSE())</f>
        <v>1.1299999999999999</v>
      </c>
    </row>
    <row r="108" spans="1:30" x14ac:dyDescent="0.2">
      <c r="A108" s="3">
        <v>218</v>
      </c>
      <c r="B108" s="3">
        <v>2</v>
      </c>
      <c r="C108">
        <v>246</v>
      </c>
      <c r="D108">
        <v>247</v>
      </c>
      <c r="E108">
        <v>248</v>
      </c>
      <c r="F108">
        <v>249</v>
      </c>
      <c r="G108">
        <v>250</v>
      </c>
      <c r="H108">
        <v>251</v>
      </c>
      <c r="I108">
        <v>252</v>
      </c>
      <c r="J108" t="str">
        <f t="shared" si="7"/>
        <v>2_246</v>
      </c>
      <c r="K108" t="str">
        <f t="shared" si="8"/>
        <v>2_247</v>
      </c>
      <c r="L108" t="str">
        <f t="shared" si="9"/>
        <v>2_248</v>
      </c>
      <c r="M108" t="str">
        <f t="shared" si="10"/>
        <v>2_249</v>
      </c>
      <c r="N108" t="str">
        <f t="shared" si="11"/>
        <v>2_250</v>
      </c>
      <c r="O108" t="str">
        <f t="shared" si="12"/>
        <v>2_251</v>
      </c>
      <c r="P108" t="str">
        <f t="shared" si="13"/>
        <v>2_252</v>
      </c>
      <c r="Q108">
        <f>VLOOKUP(J108,Salivettes_Data!A:H, 7, FALSE())</f>
        <v>50.320341026910086</v>
      </c>
      <c r="R108">
        <f>VLOOKUP(J108,Salivettes_Data!A:H, 5, FALSE())</f>
        <v>3.5</v>
      </c>
      <c r="S108">
        <f>VLOOKUP(K108,Salivettes_Data!A:H, 7, FALSE())</f>
        <v>53.14204239290504</v>
      </c>
      <c r="T108">
        <f>VLOOKUP(K108,Salivettes_Data!A:H, 5, FALSE())</f>
        <v>5.32</v>
      </c>
      <c r="U108">
        <f>VLOOKUP(L108,Salivettes_Data!A:H, 7, FALSE())</f>
        <v>46.558072538916818</v>
      </c>
      <c r="V108">
        <f>VLOOKUP(L108,Salivettes_Data!A:H, 5, FALSE())</f>
        <v>2.44</v>
      </c>
      <c r="W108">
        <f>VLOOKUP(M108,Salivettes_Data!A:H, 7, FALSE())</f>
        <v>89.353876589840326</v>
      </c>
      <c r="X108">
        <f>VLOOKUP(M108,Salivettes_Data!A:H, 5, FALSE())</f>
        <v>2.48</v>
      </c>
      <c r="Y108">
        <f>VLOOKUP(N108,Salivettes_Data!A:H, 7, FALSE())</f>
        <v>39.974102684928567</v>
      </c>
      <c r="Z108">
        <f>VLOOKUP(N108,Salivettes_Data!A:H, 5, FALSE())</f>
        <v>2.0699999999999998</v>
      </c>
      <c r="AA108">
        <f>VLOOKUP(O108,Salivettes_Data!A:H, 7, FALSE())</f>
        <v>33.390132830940331</v>
      </c>
      <c r="AB108">
        <f>VLOOKUP(O108,Salivettes_Data!A:H, 5, FALSE())</f>
        <v>1.67</v>
      </c>
      <c r="AC108">
        <f>VLOOKUP(P108,Salivettes_Data!A:H, 7, FALSE())</f>
        <v>25.865595854953778</v>
      </c>
      <c r="AD108">
        <f>VLOOKUP(P108,Salivettes_Data!A:H, 5, FALSE())</f>
        <v>1.33</v>
      </c>
    </row>
    <row r="109" spans="1:30" x14ac:dyDescent="0.2">
      <c r="A109" s="3">
        <v>219</v>
      </c>
      <c r="B109" s="3">
        <v>2</v>
      </c>
      <c r="C109">
        <v>274</v>
      </c>
      <c r="D109">
        <v>275</v>
      </c>
      <c r="E109">
        <v>276</v>
      </c>
      <c r="F109">
        <v>277</v>
      </c>
      <c r="G109">
        <v>278</v>
      </c>
      <c r="H109">
        <v>279</v>
      </c>
      <c r="I109">
        <v>280</v>
      </c>
      <c r="J109" t="str">
        <f t="shared" si="7"/>
        <v>2_274</v>
      </c>
      <c r="K109" t="str">
        <f t="shared" si="8"/>
        <v>2_275</v>
      </c>
      <c r="L109" t="str">
        <f t="shared" si="9"/>
        <v>2_276</v>
      </c>
      <c r="M109" t="str">
        <f t="shared" si="10"/>
        <v>2_277</v>
      </c>
      <c r="N109" t="str">
        <f t="shared" si="11"/>
        <v>2_278</v>
      </c>
      <c r="O109" t="str">
        <f t="shared" si="12"/>
        <v>2_279</v>
      </c>
      <c r="P109" t="str">
        <f t="shared" si="13"/>
        <v>2_280</v>
      </c>
      <c r="Q109">
        <f>VLOOKUP(J109,Salivettes_Data!A:H, 7, FALSE())</f>
        <v>100.17039849282101</v>
      </c>
      <c r="R109">
        <f>VLOOKUP(J109,Salivettes_Data!A:H, 5, FALSE())</f>
        <v>1.88</v>
      </c>
      <c r="S109">
        <f>VLOOKUP(K109,Salivettes_Data!A:H, 7, FALSE())</f>
        <v>78.537354686859658</v>
      </c>
      <c r="T109">
        <f>VLOOKUP(K109,Salivettes_Data!A:H, 5, FALSE())</f>
        <v>2.2000000000000002</v>
      </c>
      <c r="U109">
        <f>VLOOKUP(L109,Salivettes_Data!A:H, 7, FALSE())</f>
        <v>108.22787805578656</v>
      </c>
      <c r="V109">
        <f>VLOOKUP(L109,Salivettes_Data!A:H, 5, FALSE())</f>
        <v>1.1200000000000001</v>
      </c>
      <c r="W109">
        <f>VLOOKUP(M109,Salivettes_Data!A:H, 7, FALSE())</f>
        <v>149.55017239773278</v>
      </c>
      <c r="X109">
        <f>VLOOKUP(M109,Salivettes_Data!A:H, 5, FALSE())</f>
        <v>1.39</v>
      </c>
      <c r="Y109">
        <f>VLOOKUP(N109,Salivettes_Data!A:H, 7, FALSE())</f>
        <v>90.764727272837831</v>
      </c>
      <c r="Z109">
        <f>VLOOKUP(N109,Salivettes_Data!A:H, 5, FALSE())</f>
        <v>1.68</v>
      </c>
      <c r="AA109">
        <f>VLOOKUP(O109,Salivettes_Data!A:H, 7, FALSE())</f>
        <v>121.33315873778319</v>
      </c>
      <c r="AB109">
        <f>VLOOKUP(O109,Salivettes_Data!A:H, 5, FALSE())</f>
        <v>1.5</v>
      </c>
      <c r="AC109">
        <f>VLOOKUP(P109,Salivettes_Data!A:H, 7, FALSE())</f>
        <v>66.780265661880662</v>
      </c>
      <c r="AD109">
        <f>VLOOKUP(P109,Salivettes_Data!A:H, 5, FALSE())</f>
        <v>1.26</v>
      </c>
    </row>
    <row r="110" spans="1:30" x14ac:dyDescent="0.2">
      <c r="A110" s="3">
        <v>220</v>
      </c>
      <c r="B110" s="3">
        <v>2</v>
      </c>
      <c r="C110">
        <v>288</v>
      </c>
      <c r="D110">
        <v>289</v>
      </c>
      <c r="E110">
        <v>290</v>
      </c>
      <c r="F110">
        <v>291</v>
      </c>
      <c r="G110">
        <v>292</v>
      </c>
      <c r="H110">
        <v>293</v>
      </c>
      <c r="I110">
        <v>294</v>
      </c>
      <c r="J110" t="str">
        <f t="shared" si="7"/>
        <v>2_288</v>
      </c>
      <c r="K110" t="str">
        <f t="shared" si="8"/>
        <v>2_289</v>
      </c>
      <c r="L110" t="str">
        <f t="shared" si="9"/>
        <v>2_290</v>
      </c>
      <c r="M110" t="str">
        <f t="shared" si="10"/>
        <v>2_291</v>
      </c>
      <c r="N110" t="str">
        <f t="shared" si="11"/>
        <v>2_292</v>
      </c>
      <c r="O110" t="str">
        <f t="shared" si="12"/>
        <v>2_293</v>
      </c>
      <c r="P110" t="str">
        <f t="shared" si="13"/>
        <v>2_294</v>
      </c>
      <c r="Q110">
        <f>VLOOKUP(J110,Salivettes_Data!A:H, 7, FALSE())</f>
        <v>55.493460197900845</v>
      </c>
      <c r="R110">
        <f>VLOOKUP(J110,Salivettes_Data!A:H, 5, FALSE())</f>
        <v>2.37</v>
      </c>
      <c r="S110">
        <f>VLOOKUP(K110,Salivettes_Data!A:H, 7, FALSE())</f>
        <v>47.02835609991596</v>
      </c>
      <c r="T110">
        <f>VLOOKUP(K110,Salivettes_Data!A:H, 5, FALSE())</f>
        <v>2.13</v>
      </c>
      <c r="U110">
        <f>VLOOKUP(L110,Salivettes_Data!A:H, 7, FALSE())</f>
        <v>64.428847856884857</v>
      </c>
      <c r="V110">
        <f>VLOOKUP(L110,Salivettes_Data!A:H, 5, FALSE())</f>
        <v>1</v>
      </c>
      <c r="W110">
        <f>VLOOKUP(M110,Salivettes_Data!A:H, 7, FALSE())</f>
        <v>85.12132454084788</v>
      </c>
      <c r="X110">
        <f>VLOOKUP(M110,Salivettes_Data!A:H, 5, FALSE())</f>
        <v>0.96</v>
      </c>
      <c r="Y110" t="str">
        <f>VLOOKUP(N110,Salivettes_Data!A:H, 7, FALSE())</f>
        <v>NA</v>
      </c>
      <c r="Z110" t="str">
        <f>VLOOKUP(N110,Salivettes_Data!A:H, 5, FALSE())</f>
        <v>NA</v>
      </c>
      <c r="AA110">
        <f>VLOOKUP(O110,Salivettes_Data!A:H, 7, FALSE())</f>
        <v>69.131683466876467</v>
      </c>
      <c r="AB110">
        <f>VLOOKUP(O110,Salivettes_Data!A:H, 5, FALSE())</f>
        <v>0.45</v>
      </c>
      <c r="AC110">
        <f>VLOOKUP(P110,Salivettes_Data!A:H, 7, FALSE())</f>
        <v>73.834519076868062</v>
      </c>
      <c r="AD110">
        <f>VLOOKUP(P110,Salivettes_Data!A:H, 5, FALSE())</f>
        <v>0.46</v>
      </c>
    </row>
    <row r="111" spans="1:30" x14ac:dyDescent="0.2">
      <c r="A111" s="3">
        <v>221</v>
      </c>
      <c r="B111" s="3">
        <v>2</v>
      </c>
      <c r="C111">
        <v>253</v>
      </c>
      <c r="D111">
        <v>254</v>
      </c>
      <c r="E111">
        <v>255</v>
      </c>
      <c r="F111">
        <v>256</v>
      </c>
      <c r="G111">
        <v>257</v>
      </c>
      <c r="H111">
        <v>258</v>
      </c>
      <c r="I111">
        <v>259</v>
      </c>
      <c r="J111" t="str">
        <f t="shared" si="7"/>
        <v>2_253</v>
      </c>
      <c r="K111" t="str">
        <f t="shared" si="8"/>
        <v>2_254</v>
      </c>
      <c r="L111" t="str">
        <f t="shared" si="9"/>
        <v>2_255</v>
      </c>
      <c r="M111" t="str">
        <f t="shared" si="10"/>
        <v>2_256</v>
      </c>
      <c r="N111" t="str">
        <f t="shared" si="11"/>
        <v>2_257</v>
      </c>
      <c r="O111" t="str">
        <f t="shared" si="12"/>
        <v>2_258</v>
      </c>
      <c r="P111" t="str">
        <f t="shared" si="13"/>
        <v>2_259</v>
      </c>
      <c r="Q111">
        <f>VLOOKUP(J111,Salivettes_Data!A:H, 7, FALSE())</f>
        <v>158.01527649571767</v>
      </c>
      <c r="R111">
        <f>VLOOKUP(J111,Salivettes_Data!A:H, 5, FALSE())</f>
        <v>2.94</v>
      </c>
      <c r="S111">
        <f>VLOOKUP(K111,Salivettes_Data!A:H, 7, FALSE())</f>
        <v>119.45202449378655</v>
      </c>
      <c r="T111">
        <f>VLOOKUP(K111,Salivettes_Data!A:H, 5, FALSE())</f>
        <v>4.16</v>
      </c>
      <c r="U111">
        <f>VLOOKUP(L111,Salivettes_Data!A:H, 7, FALSE())</f>
        <v>282.17013659949578</v>
      </c>
      <c r="V111">
        <f>VLOOKUP(L111,Salivettes_Data!A:H, 5, FALSE())</f>
        <v>5.24</v>
      </c>
      <c r="W111">
        <f>VLOOKUP(M111,Salivettes_Data!A:H, 7, FALSE())</f>
        <v>200.81108054664116</v>
      </c>
      <c r="X111">
        <f>VLOOKUP(M111,Salivettes_Data!A:H, 5, FALSE())</f>
        <v>4.26</v>
      </c>
      <c r="Y111">
        <f>VLOOKUP(N111,Salivettes_Data!A:H, 7, FALSE())</f>
        <v>87.943025906842863</v>
      </c>
      <c r="Z111">
        <f>VLOOKUP(N111,Salivettes_Data!A:H, 5, FALSE())</f>
        <v>4.1399999999999997</v>
      </c>
      <c r="AA111">
        <f>VLOOKUP(O111,Salivettes_Data!A:H, 7, FALSE())</f>
        <v>63.958564295885708</v>
      </c>
      <c r="AB111">
        <f>VLOOKUP(O111,Salivettes_Data!A:H, 5, FALSE())</f>
        <v>2.81</v>
      </c>
      <c r="AC111">
        <f>VLOOKUP(P111,Salivettes_Data!A:H, 7, FALSE())</f>
        <v>34.330699952938659</v>
      </c>
      <c r="AD111">
        <f>VLOOKUP(P111,Salivettes_Data!A:H, 5, FALSE())</f>
        <v>2.52</v>
      </c>
    </row>
    <row r="112" spans="1:30" x14ac:dyDescent="0.2">
      <c r="A112" s="3">
        <v>223</v>
      </c>
      <c r="B112" s="3">
        <v>2</v>
      </c>
      <c r="C112">
        <v>295</v>
      </c>
      <c r="D112">
        <v>296</v>
      </c>
      <c r="E112">
        <v>297</v>
      </c>
      <c r="F112">
        <v>298</v>
      </c>
      <c r="G112">
        <v>299</v>
      </c>
      <c r="H112">
        <v>300</v>
      </c>
      <c r="I112">
        <v>301</v>
      </c>
      <c r="J112" t="str">
        <f t="shared" si="7"/>
        <v>2_295</v>
      </c>
      <c r="K112" t="str">
        <f t="shared" si="8"/>
        <v>2_296</v>
      </c>
      <c r="L112" t="str">
        <f t="shared" si="9"/>
        <v>2_297</v>
      </c>
      <c r="M112" t="str">
        <f t="shared" si="10"/>
        <v>2_298</v>
      </c>
      <c r="N112" t="str">
        <f t="shared" si="11"/>
        <v>2_299</v>
      </c>
      <c r="O112" t="str">
        <f t="shared" si="12"/>
        <v>2_300</v>
      </c>
      <c r="P112" t="str">
        <f t="shared" si="13"/>
        <v>2_301</v>
      </c>
      <c r="Q112">
        <f>VLOOKUP(J112,Salivettes_Data!A:H, 7, FALSE())</f>
        <v>132.14968064076388</v>
      </c>
      <c r="R112">
        <f>VLOOKUP(J112,Salivettes_Data!A:H, 5, FALSE())</f>
        <v>4.09</v>
      </c>
      <c r="S112">
        <f>VLOOKUP(K112,Salivettes_Data!A:H, 7, FALSE())</f>
        <v>87.743025906842902</v>
      </c>
      <c r="T112">
        <f>VLOOKUP(K112,Salivettes_Data!A:H, 5, FALSE())</f>
        <v>3.53</v>
      </c>
      <c r="U112">
        <f>VLOOKUP(L112,Salivettes_Data!A:H, 7, FALSE())</f>
        <v>109.10578615180503</v>
      </c>
      <c r="V112">
        <f>VLOOKUP(L112,Salivettes_Data!A:H, 5, FALSE())</f>
        <v>2.13</v>
      </c>
      <c r="W112">
        <f>VLOOKUP(M112,Salivettes_Data!A:H, 7, FALSE())</f>
        <v>71.012817710873108</v>
      </c>
      <c r="X112">
        <f>VLOOKUP(M112,Salivettes_Data!A:H, 5, FALSE())</f>
        <v>1.8</v>
      </c>
      <c r="Y112">
        <f>VLOOKUP(N112,Salivettes_Data!A:H, 7, FALSE())</f>
        <v>77.126504003862181</v>
      </c>
      <c r="Z112">
        <f>VLOOKUP(N112,Salivettes_Data!A:H, 5, FALSE())</f>
        <v>1.55</v>
      </c>
      <c r="AA112">
        <f>VLOOKUP(O112,Salivettes_Data!A:H, 7, FALSE())</f>
        <v>63.017997173887395</v>
      </c>
      <c r="AB112">
        <f>VLOOKUP(O112,Salivettes_Data!A:H, 5, FALSE())</f>
        <v>1.49</v>
      </c>
      <c r="AC112">
        <f>VLOOKUP(P112,Salivettes_Data!A:H, 7, FALSE())</f>
        <v>59.726012246893276</v>
      </c>
      <c r="AD112">
        <f>VLOOKUP(P112,Salivettes_Data!A:H, 5, FALSE())</f>
        <v>1.49</v>
      </c>
    </row>
    <row r="113" spans="1:30" x14ac:dyDescent="0.2">
      <c r="A113" s="3">
        <v>224</v>
      </c>
      <c r="B113" s="3">
        <v>2</v>
      </c>
      <c r="C113">
        <v>302</v>
      </c>
      <c r="D113">
        <v>303</v>
      </c>
      <c r="E113">
        <v>304</v>
      </c>
      <c r="F113">
        <v>305</v>
      </c>
      <c r="G113">
        <v>306</v>
      </c>
      <c r="H113">
        <v>307</v>
      </c>
      <c r="I113">
        <v>308</v>
      </c>
      <c r="J113" t="str">
        <f t="shared" si="7"/>
        <v>2_302</v>
      </c>
      <c r="K113" t="str">
        <f t="shared" si="8"/>
        <v>2_303</v>
      </c>
      <c r="L113" t="str">
        <f t="shared" si="9"/>
        <v>2_304</v>
      </c>
      <c r="M113" t="str">
        <f t="shared" si="10"/>
        <v>2_305</v>
      </c>
      <c r="N113" t="str">
        <f t="shared" si="11"/>
        <v>2_306</v>
      </c>
      <c r="O113" t="str">
        <f t="shared" si="12"/>
        <v>2_307</v>
      </c>
      <c r="P113" t="str">
        <f t="shared" si="13"/>
        <v>2_308</v>
      </c>
      <c r="Q113">
        <f>VLOOKUP(J113,Salivettes_Data!A:H, 7, FALSE())</f>
        <v>389.86507206830328</v>
      </c>
      <c r="R113">
        <f>VLOOKUP(J113,Salivettes_Data!A:H, 5, FALSE())</f>
        <v>2</v>
      </c>
      <c r="S113">
        <f>VLOOKUP(K113,Salivettes_Data!A:H, 7, FALSE())</f>
        <v>364.46975977434874</v>
      </c>
      <c r="T113">
        <f>VLOOKUP(K113,Salivettes_Data!A:H, 5, FALSE())</f>
        <v>1.98</v>
      </c>
      <c r="U113">
        <f>VLOOKUP(L113,Salivettes_Data!A:H, 7, FALSE())</f>
        <v>858.85786397735558</v>
      </c>
      <c r="V113">
        <f>VLOOKUP(L113,Salivettes_Data!A:H, 5, FALSE())</f>
        <v>1.33</v>
      </c>
      <c r="W113">
        <f>VLOOKUP(M113,Salivettes_Data!A:H, 7, FALSE())</f>
        <v>607.04052394656514</v>
      </c>
      <c r="X113">
        <f>VLOOKUP(M113,Salivettes_Data!A:H, 5, FALSE())</f>
        <v>1.8</v>
      </c>
      <c r="Y113">
        <f>VLOOKUP(N113,Salivettes_Data!A:H, 7, FALSE())</f>
        <v>489.09490343912609</v>
      </c>
      <c r="Z113">
        <f>VLOOKUP(N113,Salivettes_Data!A:H, 5, FALSE())</f>
        <v>1.5</v>
      </c>
      <c r="AA113">
        <f>VLOOKUP(O113,Salivettes_Data!A:H, 7, FALSE())</f>
        <v>451.94250212019239</v>
      </c>
      <c r="AB113">
        <f>VLOOKUP(O113,Salivettes_Data!A:H, 5, FALSE())</f>
        <v>0.8</v>
      </c>
      <c r="AC113">
        <f>VLOOKUP(P113,Salivettes_Data!A:H, 7, FALSE())</f>
        <v>473.57554592615378</v>
      </c>
      <c r="AD113">
        <f>VLOOKUP(P113,Salivettes_Data!A:H, 5, FALSE())</f>
        <v>0.74</v>
      </c>
    </row>
    <row r="114" spans="1:30" x14ac:dyDescent="0.2">
      <c r="A114" s="3">
        <v>225</v>
      </c>
      <c r="B114" s="3">
        <v>2</v>
      </c>
      <c r="C114">
        <v>309</v>
      </c>
      <c r="D114">
        <v>310</v>
      </c>
      <c r="E114">
        <v>311</v>
      </c>
      <c r="F114">
        <v>312</v>
      </c>
      <c r="G114">
        <v>313</v>
      </c>
      <c r="H114">
        <v>314</v>
      </c>
      <c r="I114">
        <v>315</v>
      </c>
      <c r="J114" t="str">
        <f t="shared" si="7"/>
        <v>2_309</v>
      </c>
      <c r="K114" t="str">
        <f t="shared" si="8"/>
        <v>2_310</v>
      </c>
      <c r="L114" t="str">
        <f t="shared" si="9"/>
        <v>2_311</v>
      </c>
      <c r="M114" t="str">
        <f t="shared" si="10"/>
        <v>2_312</v>
      </c>
      <c r="N114" t="str">
        <f t="shared" si="11"/>
        <v>2_313</v>
      </c>
      <c r="O114" t="str">
        <f t="shared" si="12"/>
        <v>2_314</v>
      </c>
      <c r="P114" t="str">
        <f t="shared" si="13"/>
        <v>2_315</v>
      </c>
      <c r="Q114">
        <f>VLOOKUP(J114,Salivettes_Data!A:H, 7, FALSE())</f>
        <v>18.341058878967221</v>
      </c>
      <c r="R114">
        <f>VLOOKUP(J114,Salivettes_Data!A:H, 5, FALSE())</f>
        <v>2.25</v>
      </c>
      <c r="S114">
        <f>VLOOKUP(K114,Salivettes_Data!A:H, 7, FALSE())</f>
        <v>15.519357512972267</v>
      </c>
      <c r="T114">
        <f>VLOOKUP(K114,Salivettes_Data!A:H, 5, FALSE())</f>
        <v>2.34</v>
      </c>
      <c r="U114">
        <f>VLOOKUP(L114,Salivettes_Data!A:H, 7, FALSE())</f>
        <v>49.850057465910936</v>
      </c>
      <c r="V114">
        <f>VLOOKUP(L114,Salivettes_Data!A:H, 5, FALSE())</f>
        <v>2.06</v>
      </c>
      <c r="W114">
        <f>VLOOKUP(M114,Salivettes_Data!A:H, 7, FALSE())</f>
        <v>56.904310880898315</v>
      </c>
      <c r="X114">
        <f>VLOOKUP(M114,Salivettes_Data!A:H, 5, FALSE())</f>
        <v>3.44</v>
      </c>
      <c r="Y114">
        <f>VLOOKUP(N114,Salivettes_Data!A:H, 7, FALSE())</f>
        <v>27.746730098950422</v>
      </c>
      <c r="Z114">
        <f>VLOOKUP(N114,Salivettes_Data!A:H, 5, FALSE())</f>
        <v>2.68</v>
      </c>
      <c r="AA114">
        <f>VLOOKUP(O114,Salivettes_Data!A:H, 7, FALSE())</f>
        <v>25.265595854953801</v>
      </c>
      <c r="AB114">
        <f>VLOOKUP(O114,Salivettes_Data!A:H, 5, FALSE())</f>
        <v>2.48</v>
      </c>
      <c r="AC114">
        <f>VLOOKUP(P114,Salivettes_Data!A:H, 7, FALSE())</f>
        <v>44.676938294920163</v>
      </c>
      <c r="AD114">
        <f>VLOOKUP(P114,Salivettes_Data!A:H, 5, FALSE())</f>
        <v>2.62</v>
      </c>
    </row>
    <row r="115" spans="1:30" x14ac:dyDescent="0.2">
      <c r="A115" s="3">
        <v>227</v>
      </c>
      <c r="B115" s="3">
        <v>2</v>
      </c>
      <c r="C115">
        <v>316</v>
      </c>
      <c r="D115">
        <v>317</v>
      </c>
      <c r="E115">
        <v>318</v>
      </c>
      <c r="F115">
        <v>319</v>
      </c>
      <c r="G115">
        <v>320</v>
      </c>
      <c r="H115">
        <v>321</v>
      </c>
      <c r="I115">
        <v>322</v>
      </c>
      <c r="J115" t="str">
        <f t="shared" si="7"/>
        <v>2_316</v>
      </c>
      <c r="K115" t="str">
        <f t="shared" si="8"/>
        <v>2_317</v>
      </c>
      <c r="L115" t="str">
        <f t="shared" si="9"/>
        <v>2_318</v>
      </c>
      <c r="M115" t="str">
        <f t="shared" si="10"/>
        <v>2_319</v>
      </c>
      <c r="N115" t="str">
        <f t="shared" si="11"/>
        <v>2_320</v>
      </c>
      <c r="O115" t="str">
        <f t="shared" si="12"/>
        <v>2_321</v>
      </c>
      <c r="P115" t="str">
        <f t="shared" si="13"/>
        <v>2_322</v>
      </c>
      <c r="Q115">
        <f>VLOOKUP(J115,Salivettes_Data!A:H, 7, FALSE())</f>
        <v>104.40295054181347</v>
      </c>
      <c r="R115">
        <f>VLOOKUP(J115,Salivettes_Data!A:H, 5, FALSE())</f>
        <v>8.0299999999999994</v>
      </c>
      <c r="S115">
        <f>VLOOKUP(K115,Salivettes_Data!A:H, 7, FALSE())</f>
        <v>97.818980687825217</v>
      </c>
      <c r="T115">
        <f>VLOOKUP(K115,Salivettes_Data!A:H, 5, FALSE())</f>
        <v>8.6199999999999992</v>
      </c>
      <c r="U115">
        <f>VLOOKUP(L115,Salivettes_Data!A:H, 7, FALSE())</f>
        <v>253.95312293954623</v>
      </c>
      <c r="V115">
        <f>VLOOKUP(L115,Salivettes_Data!A:H, 5, FALSE())</f>
        <v>6.15</v>
      </c>
      <c r="W115">
        <f>VLOOKUP(M115,Salivettes_Data!A:H, 7, FALSE())</f>
        <v>180.33194348777155</v>
      </c>
      <c r="X115">
        <f>VLOOKUP(M115,Salivettes_Data!A:H, 5, FALSE())</f>
        <v>8.6</v>
      </c>
      <c r="Y115">
        <f>VLOOKUP(N115,Salivettes_Data!A:H, 7, FALSE())</f>
        <v>94.203254060776189</v>
      </c>
      <c r="Z115">
        <f>VLOOKUP(N115,Salivettes_Data!A:H, 5, FALSE())</f>
        <v>7.75</v>
      </c>
      <c r="AA115">
        <f>VLOOKUP(O115,Salivettes_Data!A:H, 7, FALSE())</f>
        <v>74.465429400423062</v>
      </c>
      <c r="AB115">
        <f>VLOOKUP(O115,Salivettes_Data!A:H, 5, FALSE())</f>
        <v>3.1</v>
      </c>
      <c r="AC115">
        <f>VLOOKUP(P115,Salivettes_Data!A:H, 7, FALSE())</f>
        <v>58.31630013286145</v>
      </c>
      <c r="AD115">
        <f>VLOOKUP(P115,Salivettes_Data!A:H, 5, FALSE())</f>
        <v>2.71</v>
      </c>
    </row>
    <row r="116" spans="1:30" x14ac:dyDescent="0.2">
      <c r="A116" s="3">
        <v>228</v>
      </c>
      <c r="B116" s="3">
        <v>2</v>
      </c>
      <c r="C116">
        <v>372</v>
      </c>
      <c r="D116">
        <v>373</v>
      </c>
      <c r="E116">
        <v>374</v>
      </c>
      <c r="F116">
        <v>375</v>
      </c>
      <c r="G116">
        <v>376</v>
      </c>
      <c r="H116">
        <v>377</v>
      </c>
      <c r="I116">
        <v>378</v>
      </c>
      <c r="J116" t="str">
        <f t="shared" si="7"/>
        <v>2_372</v>
      </c>
      <c r="K116" t="str">
        <f t="shared" si="8"/>
        <v>2_373</v>
      </c>
      <c r="L116" t="str">
        <f t="shared" si="9"/>
        <v>2_374</v>
      </c>
      <c r="M116" t="str">
        <f t="shared" si="10"/>
        <v>2_375</v>
      </c>
      <c r="N116" t="str">
        <f t="shared" si="11"/>
        <v>2_376</v>
      </c>
      <c r="O116" t="str">
        <f t="shared" si="12"/>
        <v>2_377</v>
      </c>
      <c r="P116" t="str">
        <f t="shared" si="13"/>
        <v>2_378</v>
      </c>
      <c r="Q116">
        <f>VLOOKUP(J116,Salivettes_Data!A:H, 7, FALSE())</f>
        <v>138.16477262247173</v>
      </c>
      <c r="R116">
        <f>VLOOKUP(J116,Salivettes_Data!A:H, 5, FALSE())</f>
        <v>1.05</v>
      </c>
      <c r="S116">
        <f>VLOOKUP(K116,Salivettes_Data!A:H, 7, FALSE())</f>
        <v>121.11846950671226</v>
      </c>
      <c r="T116">
        <f>VLOOKUP(K116,Salivettes_Data!A:H, 5, FALSE())</f>
        <v>1.01</v>
      </c>
      <c r="U116">
        <f>VLOOKUP(L116,Salivettes_Data!A:H, 7, FALSE())</f>
        <v>437.37225099646082</v>
      </c>
      <c r="V116">
        <f>VLOOKUP(L116,Salivettes_Data!A:H, 5, FALSE())</f>
        <v>0.68</v>
      </c>
      <c r="W116">
        <f>VLOOKUP(M116,Salivettes_Data!A:H, 7, FALSE())</f>
        <v>321.18823765483688</v>
      </c>
      <c r="X116">
        <f>VLOOKUP(M116,Salivettes_Data!A:H, 5, FALSE())</f>
        <v>1.03</v>
      </c>
      <c r="Y116">
        <f>VLOOKUP(N116,Salivettes_Data!A:H, 7, FALSE())</f>
        <v>185.26639965285983</v>
      </c>
      <c r="Z116">
        <f>VLOOKUP(N116,Salivettes_Data!A:H, 5, FALSE())</f>
        <v>0.95</v>
      </c>
      <c r="AA116">
        <f>VLOOKUP(O116,Salivettes_Data!A:H, 7, FALSE())</f>
        <v>132.78172953328453</v>
      </c>
      <c r="AB116">
        <f>VLOOKUP(O116,Salivettes_Data!A:H, 5, FALSE())</f>
        <v>0.67</v>
      </c>
      <c r="AC116">
        <f>VLOOKUP(P116,Salivettes_Data!A:H, 7, FALSE())</f>
        <v>126.05292567180052</v>
      </c>
      <c r="AD116">
        <f>VLOOKUP(P116,Salivettes_Data!A:H, 5, FALSE())</f>
        <v>0.65</v>
      </c>
    </row>
    <row r="117" spans="1:30" x14ac:dyDescent="0.2">
      <c r="A117" s="3">
        <v>229</v>
      </c>
      <c r="B117" s="3">
        <v>2</v>
      </c>
      <c r="C117">
        <v>344</v>
      </c>
      <c r="D117">
        <v>345</v>
      </c>
      <c r="E117">
        <v>346</v>
      </c>
      <c r="F117">
        <v>347</v>
      </c>
      <c r="G117">
        <v>348</v>
      </c>
      <c r="H117">
        <v>349</v>
      </c>
      <c r="I117">
        <v>350</v>
      </c>
      <c r="J117" t="str">
        <f t="shared" si="7"/>
        <v>2_344</v>
      </c>
      <c r="K117" t="str">
        <f t="shared" si="8"/>
        <v>2_345</v>
      </c>
      <c r="L117" t="str">
        <f t="shared" si="9"/>
        <v>2_346</v>
      </c>
      <c r="M117" t="str">
        <f t="shared" si="10"/>
        <v>2_347</v>
      </c>
      <c r="N117" t="str">
        <f t="shared" si="11"/>
        <v>2_348</v>
      </c>
      <c r="O117" t="str">
        <f t="shared" si="12"/>
        <v>2_349</v>
      </c>
      <c r="P117" t="str">
        <f t="shared" si="13"/>
        <v>2_350</v>
      </c>
      <c r="Q117">
        <f>VLOOKUP(J117,Salivettes_Data!A:H, 7, FALSE())</f>
        <v>17.145010385075096</v>
      </c>
      <c r="R117">
        <f>VLOOKUP(J117,Salivettes_Data!A:H, 5, FALSE())</f>
        <v>4.5199999999999996</v>
      </c>
      <c r="S117">
        <f>VLOOKUP(K117,Salivettes_Data!A:H, 7, FALSE())</f>
        <v>15.0918840869407</v>
      </c>
      <c r="T117">
        <f>VLOOKUP(K117,Salivettes_Data!A:H, 5, FALSE())</f>
        <v>3.58</v>
      </c>
      <c r="U117">
        <f>VLOOKUP(L117,Salivettes_Data!A:H, 7, FALSE())</f>
        <v>80.745646337808154</v>
      </c>
      <c r="V117">
        <f>VLOOKUP(L117,Salivettes_Data!A:H, 5, FALSE())</f>
        <v>3.22</v>
      </c>
      <c r="W117">
        <f>VLOOKUP(M117,Salivettes_Data!A:H, 7, FALSE())</f>
        <v>69.530973235334812</v>
      </c>
      <c r="X117">
        <f>VLOOKUP(M117,Salivettes_Data!A:H, 5, FALSE())</f>
        <v>4.46</v>
      </c>
      <c r="Y117">
        <f>VLOOKUP(N117,Salivettes_Data!A:H, 7, FALSE())</f>
        <v>56.970539360564644</v>
      </c>
      <c r="Z117">
        <f>VLOOKUP(N117,Salivettes_Data!A:H, 5, FALSE())</f>
        <v>5.14</v>
      </c>
      <c r="AA117">
        <f>VLOOKUP(O117,Salivettes_Data!A:H, 7, FALSE())</f>
        <v>52.484670119575298</v>
      </c>
      <c r="AB117">
        <f>VLOOKUP(O117,Salivettes_Data!A:H, 5, FALSE())</f>
        <v>2.42</v>
      </c>
      <c r="AC117">
        <f>VLOOKUP(P117,Salivettes_Data!A:H, 7, FALSE())</f>
        <v>43.064344713497697</v>
      </c>
      <c r="AD117">
        <f>VLOOKUP(P117,Salivettes_Data!A:H, 5, FALSE())</f>
        <v>1.86</v>
      </c>
    </row>
    <row r="118" spans="1:30" x14ac:dyDescent="0.2">
      <c r="A118" s="3">
        <v>230</v>
      </c>
      <c r="B118" s="3">
        <v>2</v>
      </c>
      <c r="C118">
        <v>351</v>
      </c>
      <c r="D118">
        <v>352</v>
      </c>
      <c r="E118">
        <v>353</v>
      </c>
      <c r="F118">
        <v>354</v>
      </c>
      <c r="G118">
        <v>355</v>
      </c>
      <c r="H118">
        <v>356</v>
      </c>
      <c r="I118">
        <v>357</v>
      </c>
      <c r="J118" t="str">
        <f t="shared" si="7"/>
        <v>2_351</v>
      </c>
      <c r="K118" t="str">
        <f t="shared" si="8"/>
        <v>2_352</v>
      </c>
      <c r="L118" t="str">
        <f t="shared" si="9"/>
        <v>2_353</v>
      </c>
      <c r="M118" t="str">
        <f t="shared" si="10"/>
        <v>2_354</v>
      </c>
      <c r="N118" t="str">
        <f t="shared" si="11"/>
        <v>2_355</v>
      </c>
      <c r="O118" t="str">
        <f t="shared" si="12"/>
        <v>2_356</v>
      </c>
      <c r="P118" t="str">
        <f t="shared" si="13"/>
        <v>2_357</v>
      </c>
      <c r="Q118">
        <f>VLOOKUP(J118,Salivettes_Data!A:H, 7, FALSE())</f>
        <v>124.70716489950371</v>
      </c>
      <c r="R118">
        <f>VLOOKUP(J118,Salivettes_Data!A:H, 5, FALSE())</f>
        <v>1.25</v>
      </c>
      <c r="S118">
        <f>VLOOKUP(K118,Salivettes_Data!A:H, 7, FALSE())</f>
        <v>115.73542641752503</v>
      </c>
      <c r="T118">
        <f>VLOOKUP(K118,Salivettes_Data!A:H, 5, FALSE())</f>
        <v>1.53</v>
      </c>
      <c r="U118">
        <f>VLOOKUP(L118,Salivettes_Data!A:H, 7, FALSE())</f>
        <v>157.00542343462695</v>
      </c>
      <c r="V118">
        <f>VLOOKUP(L118,Salivettes_Data!A:H, 5, FALSE())</f>
        <v>5.72</v>
      </c>
      <c r="W118">
        <f>VLOOKUP(M118,Salivettes_Data!A:H, 7, FALSE())</f>
        <v>141.75346801526319</v>
      </c>
      <c r="X118">
        <f>VLOOKUP(M118,Salivettes_Data!A:H, 5, FALSE())</f>
        <v>12.67</v>
      </c>
      <c r="Y118">
        <f>VLOOKUP(N118,Salivettes_Data!A:H, 7, FALSE())</f>
        <v>137.71618569837281</v>
      </c>
      <c r="Z118">
        <f>VLOOKUP(N118,Salivettes_Data!A:H, 5, FALSE())</f>
        <v>17.13</v>
      </c>
      <c r="AA118">
        <f>VLOOKUP(O118,Salivettes_Data!A:H, 7, FALSE())</f>
        <v>105.86651408734846</v>
      </c>
      <c r="AB118">
        <f>VLOOKUP(O118,Salivettes_Data!A:H, 5, FALSE())</f>
        <v>4.84</v>
      </c>
      <c r="AC118">
        <f>VLOOKUP(P118,Salivettes_Data!A:H, 7, FALSE())</f>
        <v>123.36140412720692</v>
      </c>
      <c r="AD118">
        <f>VLOOKUP(P118,Salivettes_Data!A:H, 5, FALSE())</f>
        <v>3.96</v>
      </c>
    </row>
    <row r="119" spans="1:30" x14ac:dyDescent="0.2">
      <c r="A119" s="3">
        <v>231</v>
      </c>
      <c r="B119" s="3">
        <v>2</v>
      </c>
      <c r="C119">
        <v>400</v>
      </c>
      <c r="D119">
        <v>401</v>
      </c>
      <c r="E119">
        <v>402</v>
      </c>
      <c r="F119">
        <v>403</v>
      </c>
      <c r="G119">
        <v>404</v>
      </c>
      <c r="H119">
        <v>405</v>
      </c>
      <c r="I119">
        <v>406</v>
      </c>
      <c r="J119" t="str">
        <f t="shared" si="7"/>
        <v>2_400</v>
      </c>
      <c r="K119" t="str">
        <f t="shared" si="8"/>
        <v>2_401</v>
      </c>
      <c r="L119" t="str">
        <f t="shared" si="9"/>
        <v>2_402</v>
      </c>
      <c r="M119" t="str">
        <f t="shared" si="10"/>
        <v>2_403</v>
      </c>
      <c r="N119" t="str">
        <f t="shared" si="11"/>
        <v>2_404</v>
      </c>
      <c r="O119" t="str">
        <f t="shared" si="12"/>
        <v>2_405</v>
      </c>
      <c r="P119" t="str">
        <f t="shared" si="13"/>
        <v>2_406</v>
      </c>
      <c r="Q119">
        <f>VLOOKUP(J119,Salivettes_Data!A:H, 7, FALSE())</f>
        <v>4.1091470479671752</v>
      </c>
      <c r="R119">
        <f>VLOOKUP(J119,Salivettes_Data!A:H, 5, FALSE())</f>
        <v>1.39</v>
      </c>
      <c r="S119">
        <f>VLOOKUP(K119,Salivettes_Data!A:H, 7, FALSE())</f>
        <v>4.8220341708023708</v>
      </c>
      <c r="T119">
        <f>VLOOKUP(K119,Salivettes_Data!A:H, 5, FALSE())</f>
        <v>1.18</v>
      </c>
      <c r="U119">
        <f>VLOOKUP(L119,Salivettes_Data!A:H, 7, FALSE())</f>
        <v>11.414297355464376</v>
      </c>
      <c r="V119">
        <f>VLOOKUP(L119,Salivettes_Data!A:H, 5, FALSE())</f>
        <v>1.53</v>
      </c>
      <c r="W119">
        <f>VLOOKUP(M119,Salivettes_Data!A:H, 7, FALSE())</f>
        <v>7.3051503074972004</v>
      </c>
      <c r="X119">
        <f>VLOOKUP(M119,Salivettes_Data!A:H, 5, FALSE())</f>
        <v>3.01</v>
      </c>
      <c r="Y119">
        <f>VLOOKUP(N119,Salivettes_Data!A:H, 7, FALSE())</f>
        <v>5.3578157453359676</v>
      </c>
      <c r="Z119">
        <f>VLOOKUP(N119,Salivettes_Data!A:H, 5, FALSE())</f>
        <v>2.2000000000000002</v>
      </c>
      <c r="AA119">
        <f>VLOOKUP(O119,Salivettes_Data!A:H, 7, FALSE())</f>
        <v>3.1960032595300252</v>
      </c>
      <c r="AB119">
        <f>VLOOKUP(O119,Salivettes_Data!A:H, 5, FALSE())</f>
        <v>1.06</v>
      </c>
      <c r="AC119">
        <f>VLOOKUP(P119,Salivettes_Data!A:H, 7, FALSE())</f>
        <v>4.286252596268775</v>
      </c>
      <c r="AD119">
        <f>VLOOKUP(P119,Salivettes_Data!A:H, 5, FALSE())</f>
        <v>0.92</v>
      </c>
    </row>
    <row r="120" spans="1:30" x14ac:dyDescent="0.2">
      <c r="A120" s="3">
        <v>232</v>
      </c>
      <c r="B120" s="3">
        <v>2</v>
      </c>
      <c r="C120">
        <v>323</v>
      </c>
      <c r="D120">
        <v>324</v>
      </c>
      <c r="E120">
        <v>325</v>
      </c>
      <c r="F120">
        <v>326</v>
      </c>
      <c r="G120">
        <v>327</v>
      </c>
      <c r="H120">
        <v>328</v>
      </c>
      <c r="I120">
        <v>329</v>
      </c>
      <c r="J120" t="str">
        <f t="shared" si="7"/>
        <v>2_323</v>
      </c>
      <c r="K120" t="str">
        <f t="shared" si="8"/>
        <v>2_324</v>
      </c>
      <c r="L120" t="str">
        <f t="shared" si="9"/>
        <v>2_325</v>
      </c>
      <c r="M120" t="str">
        <f t="shared" si="10"/>
        <v>2_326</v>
      </c>
      <c r="N120" t="str">
        <f t="shared" si="11"/>
        <v>2_327</v>
      </c>
      <c r="O120" t="str">
        <f t="shared" si="12"/>
        <v>2_328</v>
      </c>
      <c r="P120" t="str">
        <f t="shared" si="13"/>
        <v>2_329</v>
      </c>
      <c r="Q120">
        <f>VLOOKUP(J120,Salivettes_Data!A:H, 7, FALSE())</f>
        <v>121.56705643081118</v>
      </c>
      <c r="R120">
        <f>VLOOKUP(J120,Salivettes_Data!A:H, 5, FALSE())</f>
        <v>2.12</v>
      </c>
      <c r="S120">
        <f>VLOOKUP(K120,Salivettes_Data!A:H, 7, FALSE())</f>
        <v>78.951298641412421</v>
      </c>
      <c r="T120">
        <f>VLOOKUP(K120,Salivettes_Data!A:H, 5, FALSE())</f>
        <v>3.11</v>
      </c>
      <c r="U120">
        <f>VLOOKUP(L120,Salivettes_Data!A:H, 7, FALSE())</f>
        <v>113.04390487293142</v>
      </c>
      <c r="V120">
        <f>VLOOKUP(L120,Salivettes_Data!A:H, 5, FALSE())</f>
        <v>2.13</v>
      </c>
      <c r="W120">
        <f>VLOOKUP(M120,Salivettes_Data!A:H, 7, FALSE())</f>
        <v>65.365352093098807</v>
      </c>
      <c r="X120">
        <f>VLOOKUP(M120,Salivettes_Data!A:H, 5, FALSE())</f>
        <v>1.87</v>
      </c>
      <c r="Y120">
        <f>VLOOKUP(N120,Salivettes_Data!A:H, 7, FALSE())</f>
        <v>86.577276351094312</v>
      </c>
      <c r="Z120">
        <f>VLOOKUP(N120,Salivettes_Data!A:H, 5, FALSE())</f>
        <v>1.54</v>
      </c>
      <c r="AA120">
        <f>VLOOKUP(O120,Salivettes_Data!A:H, 7, FALSE())</f>
        <v>66.436915242165995</v>
      </c>
      <c r="AB120">
        <f>VLOOKUP(O120,Salivettes_Data!A:H, 5, FALSE())</f>
        <v>1.19</v>
      </c>
      <c r="AC120">
        <f>VLOOKUP(P120,Salivettes_Data!A:H, 7, FALSE())</f>
        <v>64.396517070246503</v>
      </c>
      <c r="AD120">
        <f>VLOOKUP(P120,Salivettes_Data!A:H, 5, FALSE())</f>
        <v>0.96</v>
      </c>
    </row>
    <row r="121" spans="1:30" x14ac:dyDescent="0.2">
      <c r="A121" s="3">
        <v>233</v>
      </c>
      <c r="B121" s="3">
        <v>2</v>
      </c>
      <c r="C121">
        <v>330</v>
      </c>
      <c r="D121">
        <v>331</v>
      </c>
      <c r="E121">
        <v>332</v>
      </c>
      <c r="F121">
        <v>333</v>
      </c>
      <c r="G121">
        <v>334</v>
      </c>
      <c r="H121">
        <v>335</v>
      </c>
      <c r="I121">
        <v>336</v>
      </c>
      <c r="J121" t="str">
        <f t="shared" si="7"/>
        <v>2_330</v>
      </c>
      <c r="K121" t="str">
        <f t="shared" si="8"/>
        <v>2_331</v>
      </c>
      <c r="L121" t="str">
        <f t="shared" si="9"/>
        <v>2_332</v>
      </c>
      <c r="M121" t="str">
        <f t="shared" si="10"/>
        <v>2_333</v>
      </c>
      <c r="N121" t="str">
        <f t="shared" si="11"/>
        <v>2_334</v>
      </c>
      <c r="O121" t="str">
        <f t="shared" si="12"/>
        <v>2_335</v>
      </c>
      <c r="P121" t="str">
        <f t="shared" si="13"/>
        <v>2_336</v>
      </c>
      <c r="Q121">
        <f>VLOOKUP(J121,Salivettes_Data!A:H, 7, FALSE())</f>
        <v>78.054124793214555</v>
      </c>
      <c r="R121">
        <f>VLOOKUP(J121,Salivettes_Data!A:H, 5, FALSE())</f>
        <v>1.93</v>
      </c>
      <c r="S121">
        <f>VLOOKUP(K121,Salivettes_Data!A:H, 7, FALSE())</f>
        <v>74.016842476324129</v>
      </c>
      <c r="T121">
        <f>VLOOKUP(K121,Salivettes_Data!A:H, 5, FALSE())</f>
        <v>1.28</v>
      </c>
      <c r="U121">
        <f>VLOOKUP(L121,Salivettes_Data!A:H, 7, FALSE())</f>
        <v>102.27781869455701</v>
      </c>
      <c r="V121">
        <f>VLOOKUP(L121,Salivettes_Data!A:H, 5, FALSE())</f>
        <v>1.25</v>
      </c>
      <c r="W121">
        <f>VLOOKUP(M121,Salivettes_Data!A:H, 7, FALSE())</f>
        <v>75.811190172719876</v>
      </c>
      <c r="X121">
        <f>VLOOKUP(M121,Salivettes_Data!A:H, 5, FALSE())</f>
        <v>1.77</v>
      </c>
      <c r="Y121">
        <f>VLOOKUP(N121,Salivettes_Data!A:H, 7, FALSE())</f>
        <v>94.651840984875122</v>
      </c>
      <c r="Z121">
        <f>VLOOKUP(N121,Salivettes_Data!A:H, 5, FALSE())</f>
        <v>1.37</v>
      </c>
      <c r="AA121">
        <f>VLOOKUP(O121,Salivettes_Data!A:H, 7, FALSE())</f>
        <v>79.399885565511354</v>
      </c>
      <c r="AB121">
        <f>VLOOKUP(O121,Salivettes_Data!A:H, 5, FALSE())</f>
        <v>0.76</v>
      </c>
      <c r="AC121">
        <f>VLOOKUP(P121,Salivettes_Data!A:H, 7, FALSE())</f>
        <v>75.362603248620943</v>
      </c>
      <c r="AD121">
        <f>VLOOKUP(P121,Salivettes_Data!A:H, 5, FALSE())</f>
        <v>0.8</v>
      </c>
    </row>
    <row r="122" spans="1:30" x14ac:dyDescent="0.2">
      <c r="A122" s="3">
        <v>234</v>
      </c>
      <c r="B122" s="3">
        <v>2</v>
      </c>
      <c r="C122">
        <v>407</v>
      </c>
      <c r="D122">
        <v>408</v>
      </c>
      <c r="E122">
        <v>409</v>
      </c>
      <c r="F122">
        <v>410</v>
      </c>
      <c r="G122">
        <v>411</v>
      </c>
      <c r="H122">
        <v>412</v>
      </c>
      <c r="I122">
        <v>413</v>
      </c>
      <c r="J122" t="str">
        <f t="shared" si="7"/>
        <v>2_407</v>
      </c>
      <c r="K122" t="str">
        <f t="shared" si="8"/>
        <v>2_408</v>
      </c>
      <c r="L122" t="str">
        <f t="shared" si="9"/>
        <v>2_409</v>
      </c>
      <c r="M122" t="str">
        <f t="shared" si="10"/>
        <v>2_410</v>
      </c>
      <c r="N122" t="str">
        <f t="shared" si="11"/>
        <v>2_411</v>
      </c>
      <c r="O122" t="str">
        <f t="shared" si="12"/>
        <v>2_412</v>
      </c>
      <c r="P122" t="str">
        <f t="shared" si="13"/>
        <v>2_413</v>
      </c>
      <c r="Q122">
        <f>VLOOKUP(J122,Salivettes_Data!A:H, 7, FALSE())</f>
        <v>57.52805867154045</v>
      </c>
      <c r="R122">
        <f>VLOOKUP(J122,Salivettes_Data!A:H, 5, FALSE())</f>
        <v>1.42</v>
      </c>
      <c r="S122">
        <f>VLOOKUP(K122,Salivettes_Data!A:H, 7, FALSE())</f>
        <v>41.548042373890326</v>
      </c>
      <c r="T122">
        <f>VLOOKUP(K122,Salivettes_Data!A:H, 5, FALSE())</f>
        <v>1.35</v>
      </c>
      <c r="U122">
        <f>VLOOKUP(L122,Salivettes_Data!A:H, 7, FALSE())</f>
        <v>138.34128394822824</v>
      </c>
      <c r="V122">
        <f>VLOOKUP(L122,Salivettes_Data!A:H, 5, FALSE())</f>
        <v>1.04</v>
      </c>
      <c r="W122">
        <f>VLOOKUP(M122,Salivettes_Data!A:H, 7, FALSE())</f>
        <v>90.857806949496435</v>
      </c>
      <c r="X122">
        <f>VLOOKUP(M122,Salivettes_Data!A:H, 5, FALSE())</f>
        <v>2.4</v>
      </c>
      <c r="Y122">
        <f>VLOOKUP(N122,Salivettes_Data!A:H, 7, FALSE())</f>
        <v>49.76633646982468</v>
      </c>
      <c r="Z122">
        <f>VLOOKUP(N122,Salivettes_Data!A:H, 5, FALSE())</f>
        <v>1.69</v>
      </c>
      <c r="AA122">
        <f>VLOOKUP(O122,Salivettes_Data!A:H, 7, FALSE())</f>
        <v>35.156035854830279</v>
      </c>
      <c r="AB122">
        <f>VLOOKUP(O122,Salivettes_Data!A:H, 5, FALSE())</f>
        <v>1</v>
      </c>
      <c r="AC122">
        <f>VLOOKUP(P122,Salivettes_Data!A:H, 7, FALSE())</f>
        <v>36.069179643267425</v>
      </c>
      <c r="AD122">
        <f>VLOOKUP(P122,Salivettes_Data!A:H, 5, FALSE())</f>
        <v>0.81</v>
      </c>
    </row>
    <row r="123" spans="1:30" x14ac:dyDescent="0.2">
      <c r="A123" s="3">
        <v>235</v>
      </c>
      <c r="B123" s="3">
        <v>2</v>
      </c>
      <c r="C123">
        <v>414</v>
      </c>
      <c r="D123">
        <v>415</v>
      </c>
      <c r="E123">
        <v>416</v>
      </c>
      <c r="F123">
        <v>417</v>
      </c>
      <c r="G123">
        <v>418</v>
      </c>
      <c r="H123">
        <v>419</v>
      </c>
      <c r="I123">
        <v>420</v>
      </c>
      <c r="J123" t="str">
        <f t="shared" si="7"/>
        <v>2_414</v>
      </c>
      <c r="K123" t="str">
        <f t="shared" si="8"/>
        <v>2_415</v>
      </c>
      <c r="L123" t="str">
        <f t="shared" si="9"/>
        <v>2_416</v>
      </c>
      <c r="M123" t="str">
        <f t="shared" si="10"/>
        <v>2_417</v>
      </c>
      <c r="N123" t="str">
        <f t="shared" si="11"/>
        <v>2_418</v>
      </c>
      <c r="O123" t="str">
        <f t="shared" si="12"/>
        <v>2_419</v>
      </c>
      <c r="P123" t="str">
        <f t="shared" si="13"/>
        <v>2_420</v>
      </c>
      <c r="Q123">
        <f>VLOOKUP(J123,Salivettes_Data!A:H, 7, FALSE())</f>
        <v>219.61108111913452</v>
      </c>
      <c r="R123">
        <f>VLOOKUP(J123,Salivettes_Data!A:H, 5, FALSE())</f>
        <v>4.5999999999999996</v>
      </c>
      <c r="S123">
        <f>VLOOKUP(K123,Salivettes_Data!A:H, 7, FALSE())</f>
        <v>132.40584932338675</v>
      </c>
      <c r="T123">
        <f>VLOOKUP(K123,Salivettes_Data!A:H, 5, FALSE())</f>
        <v>5.82</v>
      </c>
      <c r="U123">
        <f>VLOOKUP(L123,Salivettes_Data!A:H, 7, FALSE())</f>
        <v>364.34437158642282</v>
      </c>
      <c r="V123">
        <f>VLOOKUP(L123,Salivettes_Data!A:H, 5, FALSE())</f>
        <v>12.94</v>
      </c>
      <c r="W123">
        <f>VLOOKUP(M123,Salivettes_Data!A:H, 7, FALSE())</f>
        <v>207.28363997523309</v>
      </c>
      <c r="X123">
        <f>VLOOKUP(M123,Salivettes_Data!A:H, 5, FALSE())</f>
        <v>20.440000000000001</v>
      </c>
      <c r="Y123">
        <f>VLOOKUP(N123,Salivettes_Data!A:H, 7, FALSE())</f>
        <v>161.16987865915698</v>
      </c>
      <c r="Z123">
        <f>VLOOKUP(N123,Salivettes_Data!A:H, 5, FALSE())</f>
        <v>21.43</v>
      </c>
      <c r="AA123">
        <f>VLOOKUP(O123,Salivettes_Data!A:H, 7, FALSE())</f>
        <v>72.13835928653485</v>
      </c>
      <c r="AB123">
        <f>VLOOKUP(O123,Salivettes_Data!A:H, 5, FALSE())</f>
        <v>10.71</v>
      </c>
      <c r="AC123">
        <f>VLOOKUP(P123,Salivettes_Data!A:H, 7, FALSE())</f>
        <v>81.726369065124914</v>
      </c>
      <c r="AD123">
        <f>VLOOKUP(P123,Salivettes_Data!A:H, 5, FALSE())</f>
        <v>7.74</v>
      </c>
    </row>
    <row r="124" spans="1:30" x14ac:dyDescent="0.2">
      <c r="A124" s="3">
        <v>236</v>
      </c>
      <c r="B124" s="3">
        <v>2</v>
      </c>
      <c r="C124">
        <v>337</v>
      </c>
      <c r="D124">
        <v>338</v>
      </c>
      <c r="E124">
        <v>339</v>
      </c>
      <c r="F124">
        <v>340</v>
      </c>
      <c r="G124">
        <v>341</v>
      </c>
      <c r="H124">
        <v>342</v>
      </c>
      <c r="I124">
        <v>343</v>
      </c>
      <c r="J124" t="str">
        <f t="shared" si="7"/>
        <v>2_337</v>
      </c>
      <c r="K124" t="str">
        <f t="shared" si="8"/>
        <v>2_338</v>
      </c>
      <c r="L124" t="str">
        <f t="shared" si="9"/>
        <v>2_339</v>
      </c>
      <c r="M124" t="str">
        <f t="shared" si="10"/>
        <v>2_340</v>
      </c>
      <c r="N124" t="str">
        <f t="shared" si="11"/>
        <v>2_341</v>
      </c>
      <c r="O124" t="str">
        <f t="shared" si="12"/>
        <v>2_342</v>
      </c>
      <c r="P124" t="str">
        <f t="shared" si="13"/>
        <v>2_343</v>
      </c>
      <c r="Q124">
        <f>VLOOKUP(J124,Salivettes_Data!A:H, 7, FALSE())</f>
        <v>40.821410093003017</v>
      </c>
      <c r="R124">
        <f>VLOOKUP(J124,Salivettes_Data!A:H, 5, FALSE())</f>
        <v>7.01</v>
      </c>
      <c r="S124">
        <f>VLOOKUP(K124,Salivettes_Data!A:H, 7, FALSE())</f>
        <v>44.858692409893422</v>
      </c>
      <c r="T124">
        <f>VLOOKUP(K124,Salivettes_Data!A:H, 5, FALSE())</f>
        <v>6.2</v>
      </c>
      <c r="U124">
        <f>VLOOKUP(L124,Salivettes_Data!A:H, 7, FALSE())</f>
        <v>54.727604740069978</v>
      </c>
      <c r="V124">
        <f>VLOOKUP(L124,Salivettes_Data!A:H, 5, FALSE())</f>
        <v>6.1</v>
      </c>
      <c r="W124">
        <f>VLOOKUP(M124,Salivettes_Data!A:H, 7, FALSE())</f>
        <v>64.59651707024652</v>
      </c>
      <c r="X124">
        <f>VLOOKUP(M124,Salivettes_Data!A:H, 5, FALSE())</f>
        <v>5.81</v>
      </c>
      <c r="Y124">
        <f>VLOOKUP(N124,Salivettes_Data!A:H, 7, FALSE())</f>
        <v>77.605537869115622</v>
      </c>
      <c r="Z124">
        <f>VLOOKUP(N124,Salivettes_Data!A:H, 5, FALSE())</f>
        <v>4.6100000000000003</v>
      </c>
      <c r="AA124">
        <f>VLOOKUP(O124,Salivettes_Data!A:H, 7, FALSE())</f>
        <v>103.62357946685381</v>
      </c>
      <c r="AB124">
        <f>VLOOKUP(O124,Salivettes_Data!A:H, 5, FALSE())</f>
        <v>2.89</v>
      </c>
      <c r="AC124">
        <f>VLOOKUP(P124,Salivettes_Data!A:H, 7, FALSE())</f>
        <v>143.9964026357579</v>
      </c>
      <c r="AD124">
        <f>VLOOKUP(P124,Salivettes_Data!A:H, 5, FALSE())</f>
        <v>3.35</v>
      </c>
    </row>
    <row r="125" spans="1:30" x14ac:dyDescent="0.2">
      <c r="A125" s="3">
        <v>237</v>
      </c>
      <c r="B125" s="3">
        <v>2</v>
      </c>
      <c r="C125">
        <v>358</v>
      </c>
      <c r="D125">
        <v>359</v>
      </c>
      <c r="E125">
        <v>360</v>
      </c>
      <c r="F125">
        <v>361</v>
      </c>
      <c r="G125">
        <v>362</v>
      </c>
      <c r="H125">
        <v>363</v>
      </c>
      <c r="I125">
        <v>364</v>
      </c>
      <c r="J125" t="str">
        <f t="shared" si="7"/>
        <v>2_358</v>
      </c>
      <c r="K125" t="str">
        <f t="shared" si="8"/>
        <v>2_359</v>
      </c>
      <c r="L125" t="str">
        <f t="shared" si="9"/>
        <v>2_360</v>
      </c>
      <c r="M125" t="str">
        <f t="shared" si="10"/>
        <v>2_361</v>
      </c>
      <c r="N125" t="str">
        <f t="shared" si="11"/>
        <v>2_362</v>
      </c>
      <c r="O125" t="str">
        <f t="shared" si="12"/>
        <v>2_363</v>
      </c>
      <c r="P125" t="str">
        <f t="shared" si="13"/>
        <v>2_364</v>
      </c>
      <c r="Q125">
        <f>VLOOKUP(J125,Salivettes_Data!A:H, 7, FALSE())</f>
        <v>33.195432383321133</v>
      </c>
      <c r="R125">
        <f>VLOOKUP(J125,Salivettes_Data!A:H, 5, FALSE())</f>
        <v>2.95</v>
      </c>
      <c r="S125">
        <f>VLOOKUP(K125,Salivettes_Data!A:H, 7, FALSE())</f>
        <v>34.092606231518999</v>
      </c>
      <c r="T125">
        <f>VLOOKUP(K125,Salivettes_Data!A:H, 5, FALSE())</f>
        <v>2.78</v>
      </c>
      <c r="U125">
        <f>VLOOKUP(L125,Salivettes_Data!A:H, 7, FALSE())</f>
        <v>58.76488705696039</v>
      </c>
      <c r="V125">
        <f>VLOOKUP(L125,Salivettes_Data!A:H, 5, FALSE())</f>
        <v>2.14</v>
      </c>
      <c r="W125">
        <f>VLOOKUP(M125,Salivettes_Data!A:H, 7, FALSE())</f>
        <v>65.453690918444394</v>
      </c>
      <c r="X125">
        <f>VLOOKUP(M125,Salivettes_Data!A:H, 5, FALSE())</f>
        <v>2.78</v>
      </c>
      <c r="Y125">
        <f>VLOOKUP(N125,Salivettes_Data!A:H, 7, FALSE())</f>
        <v>44.410105485794489</v>
      </c>
      <c r="Z125">
        <f>VLOOKUP(N125,Salivettes_Data!A:H, 5, FALSE())</f>
        <v>2.4</v>
      </c>
      <c r="AA125">
        <f>VLOOKUP(O125,Salivettes_Data!A:H, 7, FALSE())</f>
        <v>43.512931637596616</v>
      </c>
      <c r="AB125">
        <f>VLOOKUP(O125,Salivettes_Data!A:H, 5, FALSE())</f>
        <v>1.31</v>
      </c>
      <c r="AC125">
        <f>VLOOKUP(P125,Salivettes_Data!A:H, 7, FALSE())</f>
        <v>46.204453182190228</v>
      </c>
      <c r="AD125">
        <f>VLOOKUP(P125,Salivettes_Data!A:H, 5, FALSE())</f>
        <v>1.22</v>
      </c>
    </row>
    <row r="126" spans="1:30" x14ac:dyDescent="0.2">
      <c r="A126" s="3">
        <v>238</v>
      </c>
      <c r="B126" s="3">
        <v>2</v>
      </c>
      <c r="C126">
        <v>379</v>
      </c>
      <c r="D126">
        <v>380</v>
      </c>
      <c r="E126">
        <v>381</v>
      </c>
      <c r="F126">
        <v>382</v>
      </c>
      <c r="G126">
        <v>383</v>
      </c>
      <c r="H126">
        <v>384</v>
      </c>
      <c r="I126">
        <v>385</v>
      </c>
      <c r="J126" t="str">
        <f t="shared" si="7"/>
        <v>2_379</v>
      </c>
      <c r="K126" t="str">
        <f t="shared" si="8"/>
        <v>2_380</v>
      </c>
      <c r="L126" t="str">
        <f t="shared" si="9"/>
        <v>2_381</v>
      </c>
      <c r="M126" t="str">
        <f t="shared" si="10"/>
        <v>2_382</v>
      </c>
      <c r="N126" t="str">
        <f t="shared" si="11"/>
        <v>2_383</v>
      </c>
      <c r="O126" t="str">
        <f t="shared" si="12"/>
        <v>2_384</v>
      </c>
      <c r="P126" t="str">
        <f t="shared" si="13"/>
        <v>2_385</v>
      </c>
      <c r="Q126">
        <f>VLOOKUP(J126,Salivettes_Data!A:H, 7, FALSE())</f>
        <v>215.77031049158734</v>
      </c>
      <c r="R126">
        <f>VLOOKUP(J126,Salivettes_Data!A:H, 5, FALSE())</f>
        <v>2.4500000000000002</v>
      </c>
      <c r="S126">
        <f>VLOOKUP(K126,Salivettes_Data!A:H, 7, FALSE())</f>
        <v>147.13651110445045</v>
      </c>
      <c r="T126">
        <f>VLOOKUP(K126,Salivettes_Data!A:H, 5, FALSE())</f>
        <v>4.7300000000000004</v>
      </c>
      <c r="U126">
        <f>VLOOKUP(L126,Salivettes_Data!A:H, 7, FALSE())</f>
        <v>525.29528811985199</v>
      </c>
      <c r="V126">
        <f>VLOOKUP(L126,Salivettes_Data!A:H, 5, FALSE())</f>
        <v>5.26</v>
      </c>
      <c r="W126">
        <f>VLOOKUP(M126,Salivettes_Data!A:H, 7, FALSE())</f>
        <v>398.79377552395255</v>
      </c>
      <c r="X126">
        <f>VLOOKUP(M126,Salivettes_Data!A:H, 5, FALSE())</f>
        <v>12.43</v>
      </c>
      <c r="Y126">
        <f>VLOOKUP(N126,Salivettes_Data!A:H, 7, FALSE())</f>
        <v>288.88997911971364</v>
      </c>
      <c r="Z126">
        <f>VLOOKUP(N126,Salivettes_Data!A:H, 5, FALSE())</f>
        <v>22.91</v>
      </c>
      <c r="AA126">
        <f>VLOOKUP(O126,Salivettes_Data!A:H, 7, FALSE())</f>
        <v>257.0403075086893</v>
      </c>
      <c r="AB126">
        <f>VLOOKUP(O126,Salivettes_Data!A:H, 5, FALSE())</f>
        <v>6.75</v>
      </c>
      <c r="AC126">
        <f>VLOOKUP(P126,Salivettes_Data!A:H, 7, FALSE())</f>
        <v>205.45281123731189</v>
      </c>
      <c r="AD126">
        <f>VLOOKUP(P126,Salivettes_Data!A:H, 5, FALSE())</f>
        <v>4.9800000000000004</v>
      </c>
    </row>
    <row r="127" spans="1:30" x14ac:dyDescent="0.2">
      <c r="A127" s="3">
        <v>239</v>
      </c>
      <c r="B127" s="3">
        <v>2</v>
      </c>
      <c r="C127">
        <v>365</v>
      </c>
      <c r="D127">
        <v>366</v>
      </c>
      <c r="E127">
        <v>367</v>
      </c>
      <c r="F127">
        <v>368</v>
      </c>
      <c r="G127">
        <v>369</v>
      </c>
      <c r="H127">
        <v>370</v>
      </c>
      <c r="I127">
        <v>371</v>
      </c>
      <c r="J127" t="str">
        <f t="shared" si="7"/>
        <v>2_365</v>
      </c>
      <c r="K127" t="str">
        <f t="shared" si="8"/>
        <v>2_366</v>
      </c>
      <c r="L127" t="str">
        <f t="shared" si="9"/>
        <v>2_367</v>
      </c>
      <c r="M127" t="str">
        <f t="shared" si="10"/>
        <v>2_368</v>
      </c>
      <c r="N127" t="str">
        <f t="shared" si="11"/>
        <v>2_369</v>
      </c>
      <c r="O127" t="str">
        <f t="shared" si="12"/>
        <v>2_370</v>
      </c>
      <c r="P127" t="str">
        <f t="shared" si="13"/>
        <v>2_371</v>
      </c>
      <c r="Q127">
        <f>VLOOKUP(J127,Salivettes_Data!A:H, 7, FALSE())</f>
        <v>76.708364020917742</v>
      </c>
      <c r="R127">
        <f>VLOOKUP(J127,Salivettes_Data!A:H, 5, FALSE())</f>
        <v>2.31</v>
      </c>
      <c r="S127">
        <f>VLOOKUP(K127,Salivettes_Data!A:H, 7, FALSE())</f>
        <v>64.147930146147587</v>
      </c>
      <c r="T127">
        <f>VLOOKUP(K127,Salivettes_Data!A:H, 5, FALSE())</f>
        <v>2.1800000000000002</v>
      </c>
      <c r="U127">
        <f>VLOOKUP(L127,Salivettes_Data!A:H, 7, FALSE())</f>
        <v>196.03248583123428</v>
      </c>
      <c r="V127">
        <f>VLOOKUP(L127,Salivettes_Data!A:H, 5, FALSE())</f>
        <v>9.5399999999999991</v>
      </c>
      <c r="W127">
        <f>VLOOKUP(M127,Salivettes_Data!A:H, 7, FALSE())</f>
        <v>149.82803264904405</v>
      </c>
      <c r="X127">
        <f>VLOOKUP(M127,Salivettes_Data!A:H, 5, FALSE())</f>
        <v>23.67</v>
      </c>
      <c r="Y127">
        <f>VLOOKUP(N127,Salivettes_Data!A:H, 7, FALSE())</f>
        <v>130.9873818368888</v>
      </c>
      <c r="Z127">
        <f>VLOOKUP(N127,Salivettes_Data!A:H, 5, FALSE())</f>
        <v>18.260000000000002</v>
      </c>
      <c r="AA127">
        <f>VLOOKUP(O127,Salivettes_Data!A:H, 7, FALSE())</f>
        <v>65.4936909184444</v>
      </c>
      <c r="AB127">
        <f>VLOOKUP(O127,Salivettes_Data!A:H, 5, FALSE())</f>
        <v>6.15</v>
      </c>
      <c r="AC127">
        <f>VLOOKUP(P127,Salivettes_Data!A:H, 7, FALSE())</f>
        <v>87.474450199292164</v>
      </c>
      <c r="AD127">
        <f>VLOOKUP(P127,Salivettes_Data!A:H, 5, FALSE())</f>
        <v>4.09</v>
      </c>
    </row>
    <row r="128" spans="1:30" x14ac:dyDescent="0.2">
      <c r="A128" s="3">
        <v>243</v>
      </c>
      <c r="B128" s="3">
        <v>2</v>
      </c>
      <c r="C128">
        <v>386</v>
      </c>
      <c r="D128">
        <v>387</v>
      </c>
      <c r="E128">
        <v>388</v>
      </c>
      <c r="F128">
        <v>389</v>
      </c>
      <c r="G128">
        <v>390</v>
      </c>
      <c r="H128">
        <v>391</v>
      </c>
      <c r="I128">
        <v>392</v>
      </c>
      <c r="J128" t="str">
        <f t="shared" si="7"/>
        <v>2_386</v>
      </c>
      <c r="K128" t="str">
        <f t="shared" si="8"/>
        <v>2_387</v>
      </c>
      <c r="L128" t="str">
        <f t="shared" si="9"/>
        <v>2_388</v>
      </c>
      <c r="M128" t="str">
        <f t="shared" si="10"/>
        <v>2_389</v>
      </c>
      <c r="N128" t="str">
        <f t="shared" si="11"/>
        <v>2_390</v>
      </c>
      <c r="O128" t="str">
        <f t="shared" si="12"/>
        <v>2_391</v>
      </c>
      <c r="P128" t="str">
        <f t="shared" si="13"/>
        <v>2_392</v>
      </c>
      <c r="Q128">
        <f>VLOOKUP(J128,Salivettes_Data!A:H, 7, FALSE())</f>
        <v>73.56825555222521</v>
      </c>
      <c r="R128">
        <f>VLOOKUP(J128,Salivettes_Data!A:H, 5, FALSE())</f>
        <v>8.6199999999999992</v>
      </c>
      <c r="S128">
        <f>VLOOKUP(K128,Salivettes_Data!A:H, 7, FALSE())</f>
        <v>74.914016324522024</v>
      </c>
      <c r="T128">
        <f>VLOOKUP(K128,Salivettes_Data!A:H, 5, FALSE())</f>
        <v>7.47</v>
      </c>
      <c r="U128">
        <f>VLOOKUP(L128,Salivettes_Data!A:H, 7, FALSE())</f>
        <v>236.85389592423724</v>
      </c>
      <c r="V128">
        <f>VLOOKUP(L128,Salivettes_Data!A:H, 5, FALSE())</f>
        <v>5.21</v>
      </c>
      <c r="W128">
        <f>VLOOKUP(M128,Salivettes_Data!A:H, 7, FALSE())</f>
        <v>164.63140114430885</v>
      </c>
      <c r="X128">
        <f>VLOOKUP(M128,Salivettes_Data!A:H, 5, FALSE())</f>
        <v>10.67</v>
      </c>
      <c r="Y128">
        <f>VLOOKUP(N128,Salivettes_Data!A:H, 7, FALSE())</f>
        <v>82.539994034203886</v>
      </c>
      <c r="Z128">
        <f>VLOOKUP(N128,Salivettes_Data!A:H, 5, FALSE())</f>
        <v>11.87</v>
      </c>
      <c r="AA128">
        <f>VLOOKUP(O128,Salivettes_Data!A:H, 7, FALSE())</f>
        <v>101.82923177045807</v>
      </c>
      <c r="AB128">
        <f>VLOOKUP(O128,Salivettes_Data!A:H, 5, FALSE())</f>
        <v>4.75</v>
      </c>
      <c r="AC128">
        <f>VLOOKUP(P128,Salivettes_Data!A:H, 7, FALSE())</f>
        <v>93.306080212578323</v>
      </c>
      <c r="AD128">
        <f>VLOOKUP(P128,Salivettes_Data!A:H, 5, FALSE())</f>
        <v>3.8</v>
      </c>
    </row>
    <row r="129" spans="1:30" x14ac:dyDescent="0.2">
      <c r="A129" s="3">
        <v>244</v>
      </c>
      <c r="B129" s="3">
        <v>2</v>
      </c>
      <c r="C129">
        <v>393</v>
      </c>
      <c r="D129">
        <v>394</v>
      </c>
      <c r="E129">
        <v>395</v>
      </c>
      <c r="F129">
        <v>396</v>
      </c>
      <c r="G129">
        <v>397</v>
      </c>
      <c r="H129">
        <v>398</v>
      </c>
      <c r="I129">
        <v>399</v>
      </c>
      <c r="J129" t="str">
        <f t="shared" si="7"/>
        <v>2_393</v>
      </c>
      <c r="K129" t="str">
        <f t="shared" si="8"/>
        <v>2_394</v>
      </c>
      <c r="L129" t="str">
        <f t="shared" si="9"/>
        <v>2_395</v>
      </c>
      <c r="M129" t="str">
        <f t="shared" si="10"/>
        <v>2_396</v>
      </c>
      <c r="N129" t="str">
        <f t="shared" si="11"/>
        <v>2_397</v>
      </c>
      <c r="O129" t="str">
        <f t="shared" si="12"/>
        <v>2_398</v>
      </c>
      <c r="P129" t="str">
        <f t="shared" si="13"/>
        <v>2_399</v>
      </c>
      <c r="Q129">
        <f>VLOOKUP(J129,Salivettes_Data!A:H, 7, FALSE())</f>
        <v>16.14912926756163</v>
      </c>
      <c r="R129">
        <f>VLOOKUP(J129,Salivettes_Data!A:H, 5, FALSE())</f>
        <v>3.03</v>
      </c>
      <c r="S129">
        <f>VLOOKUP(K129,Salivettes_Data!A:H, 7, FALSE())</f>
        <v>15.001884086940708</v>
      </c>
      <c r="T129">
        <f>VLOOKUP(K129,Salivettes_Data!A:H, 5, FALSE())</f>
        <v>2.66</v>
      </c>
      <c r="U129">
        <f>VLOOKUP(L129,Salivettes_Data!A:H, 7, FALSE())</f>
        <v>27.812389294133926</v>
      </c>
      <c r="V129">
        <f>VLOOKUP(L129,Salivettes_Data!A:H, 5, FALSE())</f>
        <v>1.83</v>
      </c>
      <c r="W129">
        <f>VLOOKUP(M129,Salivettes_Data!A:H, 7, FALSE())</f>
        <v>21.532172356748848</v>
      </c>
      <c r="X129">
        <f>VLOOKUP(M129,Salivettes_Data!A:H, 5, FALSE())</f>
        <v>1.74</v>
      </c>
      <c r="Y129">
        <f>VLOOKUP(N129,Salivettes_Data!A:H, 7, FALSE())</f>
        <v>14.466102512407113</v>
      </c>
      <c r="Z129">
        <f>VLOOKUP(N129,Salivettes_Data!A:H, 5, FALSE())</f>
        <v>1.49</v>
      </c>
      <c r="AA129">
        <f>VLOOKUP(O129,Salivettes_Data!A:H, 7, FALSE())</f>
        <v>10.501153567027224</v>
      </c>
      <c r="AB129">
        <f>VLOOKUP(O129,Salivettes_Data!A:H, 5, FALSE())</f>
        <v>0.98</v>
      </c>
      <c r="AC129">
        <f>VLOOKUP(P129,Salivettes_Data!A:H, 7, FALSE())</f>
        <v>15.980016297650126</v>
      </c>
      <c r="AD129">
        <f>VLOOKUP(P129,Salivettes_Data!A:H, 5, FALSE())</f>
        <v>0.94</v>
      </c>
    </row>
    <row r="130" spans="1:30" x14ac:dyDescent="0.2">
      <c r="A130" s="3">
        <v>245</v>
      </c>
      <c r="B130" s="3">
        <v>2</v>
      </c>
      <c r="C130">
        <v>421</v>
      </c>
      <c r="D130">
        <v>422</v>
      </c>
      <c r="E130">
        <v>423</v>
      </c>
      <c r="F130">
        <v>424</v>
      </c>
      <c r="G130">
        <v>425</v>
      </c>
      <c r="H130">
        <v>426</v>
      </c>
      <c r="I130">
        <v>427</v>
      </c>
      <c r="J130" t="str">
        <f t="shared" si="7"/>
        <v>2_421</v>
      </c>
      <c r="K130" t="str">
        <f t="shared" si="8"/>
        <v>2_422</v>
      </c>
      <c r="L130" t="str">
        <f t="shared" si="9"/>
        <v>2_423</v>
      </c>
      <c r="M130" t="str">
        <f t="shared" si="10"/>
        <v>2_424</v>
      </c>
      <c r="N130" t="str">
        <f t="shared" si="11"/>
        <v>2_425</v>
      </c>
      <c r="O130" t="str">
        <f t="shared" si="12"/>
        <v>2_426</v>
      </c>
      <c r="P130" t="str">
        <f t="shared" si="13"/>
        <v>2_427</v>
      </c>
      <c r="Q130">
        <f>VLOOKUP(J130,Salivettes_Data!A:H, 7, FALSE())</f>
        <v>124.18755522745239</v>
      </c>
      <c r="R130">
        <f>VLOOKUP(J130,Salivettes_Data!A:H, 5, FALSE())</f>
        <v>1.38</v>
      </c>
      <c r="S130">
        <f>VLOOKUP(K130,Salivettes_Data!A:H, 7, FALSE())</f>
        <v>117.33897681417376</v>
      </c>
      <c r="T130">
        <f>VLOOKUP(K130,Salivettes_Data!A:H, 5, FALSE())</f>
        <v>1.21</v>
      </c>
      <c r="U130">
        <f>VLOOKUP(L130,Salivettes_Data!A:H, 7, FALSE())</f>
        <v>295.40201555941809</v>
      </c>
      <c r="V130">
        <f>VLOOKUP(L130,Salivettes_Data!A:H, 5, FALSE())</f>
        <v>1.03</v>
      </c>
      <c r="W130">
        <f>VLOOKUP(M130,Salivettes_Data!A:H, 7, FALSE())</f>
        <v>414.56727995046606</v>
      </c>
      <c r="X130">
        <f>VLOOKUP(M130,Salivettes_Data!A:H, 5, FALSE())</f>
        <v>2.2400000000000002</v>
      </c>
      <c r="Y130">
        <f>VLOOKUP(N130,Salivettes_Data!A:H, 7, FALSE())</f>
        <v>182.62875768742998</v>
      </c>
      <c r="Z130">
        <f>VLOOKUP(N130,Salivettes_Data!A:H, 5, FALSE())</f>
        <v>1.67</v>
      </c>
      <c r="AA130">
        <f>VLOOKUP(O130,Salivettes_Data!A:H, 7, FALSE())</f>
        <v>73.964646863409143</v>
      </c>
      <c r="AB130">
        <f>VLOOKUP(O130,Salivettes_Data!A:H, 5, FALSE())</f>
        <v>0.95</v>
      </c>
      <c r="AC130">
        <f>VLOOKUP(P130,Salivettes_Data!A:H, 7, FALSE())</f>
        <v>112.31668597776945</v>
      </c>
      <c r="AD130">
        <f>VLOOKUP(P130,Salivettes_Data!A:H, 5, FALSE())</f>
        <v>0.89</v>
      </c>
    </row>
    <row r="131" spans="1:30" x14ac:dyDescent="0.2">
      <c r="A131" s="6">
        <v>249</v>
      </c>
      <c r="B131" s="6">
        <v>3</v>
      </c>
      <c r="C131" s="5">
        <v>22</v>
      </c>
      <c r="D131" s="5">
        <v>23</v>
      </c>
      <c r="E131" s="5">
        <v>24</v>
      </c>
      <c r="F131" s="5">
        <v>25</v>
      </c>
      <c r="G131" s="5">
        <v>26</v>
      </c>
      <c r="H131" s="5">
        <v>27</v>
      </c>
      <c r="I131" s="5">
        <v>28</v>
      </c>
      <c r="J131" t="str">
        <f t="shared" ref="J131:J145" si="14">CONCATENATE(B131, "_", C131)</f>
        <v>3_22</v>
      </c>
      <c r="K131" t="str">
        <f t="shared" ref="K131:K145" si="15">CONCATENATE(B131, "_", D131)</f>
        <v>3_23</v>
      </c>
      <c r="L131" t="str">
        <f t="shared" ref="L131:L145" si="16">CONCATENATE(B131, "_", E131)</f>
        <v>3_24</v>
      </c>
      <c r="M131" t="str">
        <f t="shared" ref="M131:M145" si="17">CONCATENATE(B131, "_", F131)</f>
        <v>3_25</v>
      </c>
      <c r="N131" t="str">
        <f t="shared" ref="N131:N145" si="18">CONCATENATE(B131, "_", G131)</f>
        <v>3_26</v>
      </c>
      <c r="O131" t="str">
        <f t="shared" ref="O131:O145" si="19">CONCATENATE(B131, "_", H131)</f>
        <v>3_27</v>
      </c>
      <c r="P131" t="str">
        <f t="shared" ref="P131:P145" si="20">CONCATENATE(B131, "_", I131)</f>
        <v>3_28</v>
      </c>
      <c r="Q131">
        <f>VLOOKUP(J131,Salivettes_Data!A:H, 7, FALSE())</f>
        <v>4.8534691667194991</v>
      </c>
      <c r="R131">
        <f>VLOOKUP(J131,Salivettes_Data!A:H, 5, FALSE())</f>
        <v>2.39</v>
      </c>
      <c r="S131">
        <f>VLOOKUP(K131,Salivettes_Data!A:H, 7, FALSE())</f>
        <v>4.3681222500475503</v>
      </c>
      <c r="T131">
        <f>VLOOKUP(K131,Salivettes_Data!A:H, 5, FALSE())</f>
        <v>2.11</v>
      </c>
      <c r="U131">
        <f>VLOOKUP(L131,Salivettes_Data!A:H, 7, FALSE())</f>
        <v>7.4802037500792498</v>
      </c>
      <c r="V131">
        <f>VLOOKUP(L131,Salivettes_Data!A:H, 5, FALSE())</f>
        <v>6.66</v>
      </c>
      <c r="W131">
        <f>VLOOKUP(M131,Salivettes_Data!A:H, 7, FALSE())</f>
        <v>4.045290219323662</v>
      </c>
      <c r="X131">
        <f>VLOOKUP(M131,Salivettes_Data!A:H, 5, FALSE())</f>
        <v>14.86</v>
      </c>
      <c r="Y131" t="str">
        <f>VLOOKUP(N131,Salivettes_Data!A:H, 7, FALSE())</f>
        <v>NA</v>
      </c>
      <c r="Z131" t="str">
        <f>VLOOKUP(N131,Salivettes_Data!A:H, 5, FALSE())</f>
        <v>NA</v>
      </c>
      <c r="AA131">
        <f>VLOOKUP(O131,Salivettes_Data!A:H, 7, FALSE())</f>
        <v>6.7948568334073025</v>
      </c>
      <c r="AB131">
        <f>VLOOKUP(O131,Salivettes_Data!A:H, 5, FALSE())</f>
        <v>2.98</v>
      </c>
      <c r="AC131">
        <f>VLOOKUP(P131,Salivettes_Data!A:H, 7, FALSE())</f>
        <v>11.162979083454852</v>
      </c>
      <c r="AD131">
        <f>VLOOKUP(P131,Salivettes_Data!A:H, 5, FALSE())</f>
        <v>1.85</v>
      </c>
    </row>
    <row r="132" spans="1:30" x14ac:dyDescent="0.2">
      <c r="A132" s="3">
        <v>250</v>
      </c>
      <c r="B132" s="3">
        <v>2</v>
      </c>
      <c r="C132">
        <v>444</v>
      </c>
      <c r="D132">
        <v>445</v>
      </c>
      <c r="E132">
        <v>446</v>
      </c>
      <c r="F132">
        <v>447</v>
      </c>
      <c r="G132">
        <v>448</v>
      </c>
      <c r="H132">
        <v>451</v>
      </c>
      <c r="I132">
        <v>452</v>
      </c>
      <c r="J132" t="str">
        <f t="shared" si="14"/>
        <v>2_444</v>
      </c>
      <c r="K132" t="str">
        <f t="shared" si="15"/>
        <v>2_445</v>
      </c>
      <c r="L132" t="str">
        <f t="shared" si="16"/>
        <v>2_446</v>
      </c>
      <c r="M132" t="str">
        <f t="shared" si="17"/>
        <v>2_447</v>
      </c>
      <c r="N132" t="str">
        <f t="shared" si="18"/>
        <v>2_448</v>
      </c>
      <c r="O132" t="str">
        <f t="shared" si="19"/>
        <v>2_451</v>
      </c>
      <c r="P132" t="str">
        <f t="shared" si="20"/>
        <v>2_452</v>
      </c>
      <c r="Q132">
        <f>VLOOKUP(J132,Salivettes_Data!A:H, 7, FALSE())</f>
        <v>27.394313653114502</v>
      </c>
      <c r="R132">
        <f>VLOOKUP(J132,Salivettes_Data!A:H, 5, FALSE())</f>
        <v>3.01</v>
      </c>
      <c r="S132">
        <f>VLOOKUP(K132,Salivettes_Data!A:H, 7, FALSE())</f>
        <v>30.539549748415016</v>
      </c>
      <c r="T132">
        <f>VLOOKUP(K132,Salivettes_Data!A:H, 5, FALSE())</f>
        <v>3.54</v>
      </c>
      <c r="U132">
        <f>VLOOKUP(L132,Salivettes_Data!A:H, 7, FALSE())</f>
        <v>44.287473739201772</v>
      </c>
      <c r="V132">
        <f>VLOOKUP(L132,Salivettes_Data!A:H, 5, FALSE())</f>
        <v>3.94</v>
      </c>
      <c r="W132">
        <f>VLOOKUP(M132,Salivettes_Data!A:H, 7, FALSE())</f>
        <v>37.895467220141725</v>
      </c>
      <c r="X132">
        <f>VLOOKUP(M132,Salivettes_Data!A:H, 5, FALSE())</f>
        <v>5.01</v>
      </c>
      <c r="Y132">
        <f>VLOOKUP(N132,Salivettes_Data!A:H, 7, FALSE())</f>
        <v>50.679480258261812</v>
      </c>
      <c r="Z132">
        <f>VLOOKUP(N132,Salivettes_Data!A:H, 5, FALSE())</f>
        <v>3.87</v>
      </c>
      <c r="AA132">
        <f>VLOOKUP(O132,Salivettes_Data!A:H, 7, FALSE())</f>
        <v>26.253297152146242</v>
      </c>
      <c r="AB132">
        <f>VLOOKUP(O132,Salivettes_Data!A:H, 5, FALSE())</f>
        <v>2.2999999999999998</v>
      </c>
      <c r="AC132">
        <f>VLOOKUP(P132,Salivettes_Data!A:H, 7, FALSE())</f>
        <v>34.242892066393132</v>
      </c>
      <c r="AD132">
        <f>VLOOKUP(P132,Salivettes_Data!A:H, 5, FALSE())</f>
        <v>2.0699999999999998</v>
      </c>
    </row>
    <row r="133" spans="1:30" x14ac:dyDescent="0.2">
      <c r="A133" s="3">
        <v>251</v>
      </c>
      <c r="B133" s="3">
        <v>2</v>
      </c>
      <c r="C133">
        <v>453</v>
      </c>
      <c r="D133">
        <v>454</v>
      </c>
      <c r="E133">
        <v>455</v>
      </c>
      <c r="F133">
        <v>456</v>
      </c>
      <c r="G133">
        <v>457</v>
      </c>
      <c r="H133">
        <v>460</v>
      </c>
      <c r="I133">
        <v>461</v>
      </c>
      <c r="J133" t="str">
        <f t="shared" si="14"/>
        <v>2_453</v>
      </c>
      <c r="K133" t="str">
        <f t="shared" si="15"/>
        <v>2_454</v>
      </c>
      <c r="L133" t="str">
        <f t="shared" si="16"/>
        <v>2_455</v>
      </c>
      <c r="M133" t="str">
        <f t="shared" si="17"/>
        <v>2_456</v>
      </c>
      <c r="N133" t="str">
        <f t="shared" si="18"/>
        <v>2_457</v>
      </c>
      <c r="O133" t="str">
        <f t="shared" si="19"/>
        <v>2_460</v>
      </c>
      <c r="P133" t="str">
        <f t="shared" si="20"/>
        <v>2_461</v>
      </c>
      <c r="Q133">
        <f>VLOOKUP(J133,Salivettes_Data!A:H, 7, FALSE())</f>
        <v>202.71792103304733</v>
      </c>
      <c r="R133">
        <f>VLOOKUP(J133,Salivettes_Data!A:H, 5, FALSE())</f>
        <v>1.89</v>
      </c>
      <c r="S133">
        <f>VLOOKUP(K133,Salivettes_Data!A:H, 7, FALSE())</f>
        <v>168.01845707243558</v>
      </c>
      <c r="T133">
        <f>VLOOKUP(K133,Salivettes_Data!A:H, 5, FALSE())</f>
        <v>1.83</v>
      </c>
      <c r="U133">
        <f>VLOOKUP(L133,Salivettes_Data!A:H, 7, FALSE())</f>
        <v>162.99616623603126</v>
      </c>
      <c r="V133">
        <f>VLOOKUP(L133,Salivettes_Data!A:H, 5, FALSE())</f>
        <v>5.67</v>
      </c>
      <c r="W133">
        <f>VLOOKUP(M133,Salivettes_Data!A:H, 7, FALSE())</f>
        <v>181.71561389899281</v>
      </c>
      <c r="X133">
        <f>VLOOKUP(M133,Salivettes_Data!A:H, 5, FALSE())</f>
        <v>7.16</v>
      </c>
      <c r="Y133">
        <f>VLOOKUP(N133,Salivettes_Data!A:H, 7, FALSE())</f>
        <v>155.23444403431546</v>
      </c>
      <c r="Z133">
        <f>VLOOKUP(N133,Salivettes_Data!A:H, 5, FALSE())</f>
        <v>5.32</v>
      </c>
      <c r="AA133">
        <f>VLOOKUP(O133,Salivettes_Data!A:H, 7, FALSE())</f>
        <v>126.92698659276384</v>
      </c>
      <c r="AB133">
        <f>VLOOKUP(O133,Salivettes_Data!A:H, 5, FALSE())</f>
        <v>2.5499999999999998</v>
      </c>
      <c r="AC133">
        <f>VLOOKUP(P133,Salivettes_Data!A:H, 7, FALSE())</f>
        <v>153.40815645744118</v>
      </c>
      <c r="AD133">
        <f>VLOOKUP(P133,Salivettes_Data!A:H, 5, FALSE())</f>
        <v>2.98</v>
      </c>
    </row>
    <row r="134" spans="1:30" x14ac:dyDescent="0.2">
      <c r="A134" s="6">
        <v>252</v>
      </c>
      <c r="B134" s="6">
        <v>3</v>
      </c>
      <c r="C134" s="5">
        <v>50</v>
      </c>
      <c r="D134" s="5">
        <v>51</v>
      </c>
      <c r="E134" s="5">
        <v>52</v>
      </c>
      <c r="F134" s="5">
        <v>53</v>
      </c>
      <c r="G134" s="5">
        <v>54</v>
      </c>
      <c r="H134" s="5">
        <v>55</v>
      </c>
      <c r="I134" s="5">
        <v>56</v>
      </c>
      <c r="J134" t="str">
        <f t="shared" si="14"/>
        <v>3_50</v>
      </c>
      <c r="K134" t="str">
        <f t="shared" si="15"/>
        <v>3_51</v>
      </c>
      <c r="L134" t="str">
        <f t="shared" si="16"/>
        <v>3_52</v>
      </c>
      <c r="M134" t="str">
        <f t="shared" si="17"/>
        <v>3_53</v>
      </c>
      <c r="N134" t="str">
        <f t="shared" si="18"/>
        <v>3_54</v>
      </c>
      <c r="O134" t="str">
        <f t="shared" si="19"/>
        <v>3_55</v>
      </c>
      <c r="P134" t="str">
        <f t="shared" si="20"/>
        <v>3_56</v>
      </c>
      <c r="Q134">
        <f>VLOOKUP(J134,Salivettes_Data!A:H, 7, FALSE())</f>
        <v>24.267345833597503</v>
      </c>
      <c r="R134">
        <f>VLOOKUP(J134,Salivettes_Data!A:H, 5, FALSE())</f>
        <v>2.19</v>
      </c>
      <c r="S134">
        <f>VLOOKUP(K134,Salivettes_Data!A:H, 7, FALSE())</f>
        <v>23.296652000253605</v>
      </c>
      <c r="T134">
        <f>VLOOKUP(K134,Salivettes_Data!A:H, 5, FALSE())</f>
        <v>2.25</v>
      </c>
      <c r="U134">
        <f>VLOOKUP(L134,Salivettes_Data!A:H, 7, FALSE())</f>
        <v>12.133672916798751</v>
      </c>
      <c r="V134">
        <f>VLOOKUP(L134,Salivettes_Data!A:H, 5, FALSE())</f>
        <v>4.05</v>
      </c>
      <c r="W134">
        <f>VLOOKUP(M134,Salivettes_Data!A:H, 7, FALSE())</f>
        <v>16.5017951668463</v>
      </c>
      <c r="X134">
        <f>VLOOKUP(M134,Salivettes_Data!A:H, 5, FALSE())</f>
        <v>5.05</v>
      </c>
      <c r="Y134">
        <f>VLOOKUP(N134,Salivettes_Data!A:H, 7, FALSE())</f>
        <v>17.472489000190201</v>
      </c>
      <c r="Z134">
        <f>VLOOKUP(N134,Salivettes_Data!A:H, 5, FALSE())</f>
        <v>4.4000000000000004</v>
      </c>
      <c r="AA134">
        <f>VLOOKUP(O134,Salivettes_Data!A:H, 7, FALSE())</f>
        <v>3.8827753333756005</v>
      </c>
      <c r="AB134">
        <f>VLOOKUP(O134,Salivettes_Data!A:H, 5, FALSE())</f>
        <v>2.09</v>
      </c>
      <c r="AC134">
        <f>VLOOKUP(P134,Salivettes_Data!A:H, 7, FALSE())</f>
        <v>7.2802037500792505</v>
      </c>
      <c r="AD134">
        <f>VLOOKUP(P134,Salivettes_Data!A:H, 5, FALSE())</f>
        <v>2.23</v>
      </c>
    </row>
    <row r="135" spans="1:30" x14ac:dyDescent="0.2">
      <c r="A135" s="6">
        <v>254</v>
      </c>
      <c r="B135" s="6">
        <v>3</v>
      </c>
      <c r="C135" s="5">
        <v>57</v>
      </c>
      <c r="D135" s="5">
        <v>58</v>
      </c>
      <c r="E135" s="5">
        <v>59</v>
      </c>
      <c r="F135" s="5">
        <v>60</v>
      </c>
      <c r="G135" s="5">
        <v>61</v>
      </c>
      <c r="H135" s="5">
        <v>62</v>
      </c>
      <c r="I135" s="5">
        <v>63</v>
      </c>
      <c r="J135" t="str">
        <f t="shared" si="14"/>
        <v>3_57</v>
      </c>
      <c r="K135" t="str">
        <f t="shared" si="15"/>
        <v>3_58</v>
      </c>
      <c r="L135" t="str">
        <f t="shared" si="16"/>
        <v>3_59</v>
      </c>
      <c r="M135" t="str">
        <f t="shared" si="17"/>
        <v>3_60</v>
      </c>
      <c r="N135" t="str">
        <f t="shared" si="18"/>
        <v>3_61</v>
      </c>
      <c r="O135" t="str">
        <f t="shared" si="19"/>
        <v>3_62</v>
      </c>
      <c r="P135" t="str">
        <f t="shared" si="20"/>
        <v>3_63</v>
      </c>
      <c r="Q135">
        <f>VLOOKUP(J135,Salivettes_Data!A:H, 7, FALSE())</f>
        <v>220.34750016906534</v>
      </c>
      <c r="R135">
        <f>VLOOKUP(J135,Salivettes_Data!A:H, 5, FALSE())</f>
        <v>8.14</v>
      </c>
      <c r="S135">
        <f>VLOOKUP(K135,Salivettes_Data!A:H, 7, FALSE())</f>
        <v>232.96652000253601</v>
      </c>
      <c r="T135">
        <f>VLOOKUP(K135,Salivettes_Data!A:H, 5, FALSE())</f>
        <v>5.69</v>
      </c>
      <c r="U135">
        <f>VLOOKUP(L135,Salivettes_Data!A:H, 7, FALSE())</f>
        <v>311.10737358672003</v>
      </c>
      <c r="V135">
        <f>VLOOKUP(L135,Salivettes_Data!A:H, 5, FALSE())</f>
        <v>2.95</v>
      </c>
      <c r="W135">
        <f>VLOOKUP(M135,Salivettes_Data!A:H, 7, FALSE())</f>
        <v>264.99941650288474</v>
      </c>
      <c r="X135">
        <f>VLOOKUP(M135,Salivettes_Data!A:H, 5, FALSE())</f>
        <v>4.37</v>
      </c>
      <c r="Y135">
        <f>VLOOKUP(N135,Salivettes_Data!A:H, 7, FALSE())</f>
        <v>309.1659859200322</v>
      </c>
      <c r="Z135">
        <f>VLOOKUP(N135,Salivettes_Data!A:H, 5, FALSE())</f>
        <v>4.5599999999999996</v>
      </c>
      <c r="AA135">
        <f>VLOOKUP(O135,Salivettes_Data!A:H, 7, FALSE())</f>
        <v>393.61634942095151</v>
      </c>
      <c r="AB135">
        <f>VLOOKUP(O135,Salivettes_Data!A:H, 5, FALSE())</f>
        <v>2.23</v>
      </c>
      <c r="AC135">
        <f>VLOOKUP(P135,Salivettes_Data!A:H, 7, FALSE())</f>
        <v>475.15463142183904</v>
      </c>
      <c r="AD135">
        <f>VLOOKUP(P135,Salivettes_Data!A:H, 5, FALSE())</f>
        <v>2</v>
      </c>
    </row>
    <row r="136" spans="1:30" x14ac:dyDescent="0.2">
      <c r="A136" s="6">
        <v>257</v>
      </c>
      <c r="B136" s="6">
        <v>3</v>
      </c>
      <c r="C136" s="5">
        <v>29</v>
      </c>
      <c r="D136" s="5">
        <v>30</v>
      </c>
      <c r="E136" s="5">
        <v>31</v>
      </c>
      <c r="F136" s="5">
        <v>32</v>
      </c>
      <c r="G136" s="5">
        <v>33</v>
      </c>
      <c r="H136" s="5">
        <v>34</v>
      </c>
      <c r="I136" s="5">
        <v>35</v>
      </c>
      <c r="J136" t="str">
        <f t="shared" si="14"/>
        <v>3_29</v>
      </c>
      <c r="K136" t="str">
        <f t="shared" si="15"/>
        <v>3_30</v>
      </c>
      <c r="L136" t="str">
        <f t="shared" si="16"/>
        <v>3_31</v>
      </c>
      <c r="M136" t="str">
        <f t="shared" si="17"/>
        <v>3_32</v>
      </c>
      <c r="N136" t="str">
        <f t="shared" si="18"/>
        <v>3_33</v>
      </c>
      <c r="O136" t="str">
        <f t="shared" si="19"/>
        <v>3_34</v>
      </c>
      <c r="P136" t="str">
        <f t="shared" si="20"/>
        <v>3_35</v>
      </c>
      <c r="Q136">
        <f>VLOOKUP(J136,Salivettes_Data!A:H, 7, FALSE())</f>
        <v>48.534691667195013</v>
      </c>
      <c r="R136">
        <f>VLOOKUP(J136,Salivettes_Data!A:H, 5, FALSE())</f>
        <v>4.93</v>
      </c>
      <c r="S136">
        <f>VLOOKUP(K136,Salivettes_Data!A:H, 7, FALSE())</f>
        <v>70.375302917432748</v>
      </c>
      <c r="T136">
        <f>VLOOKUP(K136,Salivettes_Data!A:H, 5, FALSE())</f>
        <v>5.08</v>
      </c>
      <c r="U136">
        <f>VLOOKUP(L136,Salivettes_Data!A:H, 7, FALSE())</f>
        <v>95.813342584374197</v>
      </c>
      <c r="V136">
        <f>VLOOKUP(L136,Salivettes_Data!A:H, 5, FALSE())</f>
        <v>4.71</v>
      </c>
      <c r="W136">
        <f>VLOOKUP(M136,Salivettes_Data!A:H, 7, FALSE())</f>
        <v>63.580446084025454</v>
      </c>
      <c r="X136">
        <f>VLOOKUP(M136,Salivettes_Data!A:H, 5, FALSE())</f>
        <v>13.11</v>
      </c>
      <c r="Y136">
        <f>VLOOKUP(N136,Salivettes_Data!A:H, 7, FALSE())</f>
        <v>115.99791308459606</v>
      </c>
      <c r="Z136">
        <f>VLOOKUP(N136,Salivettes_Data!A:H, 5, FALSE())</f>
        <v>22.85</v>
      </c>
      <c r="AA136">
        <f>VLOOKUP(O136,Salivettes_Data!A:H, 7, FALSE())</f>
        <v>91.730567250998561</v>
      </c>
      <c r="AB136">
        <f>VLOOKUP(O136,Salivettes_Data!A:H, 5, FALSE())</f>
        <v>6.02</v>
      </c>
      <c r="AC136">
        <f>VLOOKUP(P136,Salivettes_Data!A:H, 7, FALSE())</f>
        <v>134.4410959181302</v>
      </c>
      <c r="AD136">
        <f>VLOOKUP(P136,Salivettes_Data!A:H, 5, FALSE())</f>
        <v>6.26</v>
      </c>
    </row>
    <row r="137" spans="1:30" x14ac:dyDescent="0.2">
      <c r="A137" s="6">
        <v>258</v>
      </c>
      <c r="B137" s="6">
        <v>3</v>
      </c>
      <c r="C137" s="5">
        <v>36</v>
      </c>
      <c r="D137" s="5">
        <v>37</v>
      </c>
      <c r="E137" s="5">
        <v>38</v>
      </c>
      <c r="F137" s="5">
        <v>39</v>
      </c>
      <c r="G137" s="5">
        <v>40</v>
      </c>
      <c r="H137" s="5">
        <v>41</v>
      </c>
      <c r="I137" s="5">
        <v>42</v>
      </c>
      <c r="J137" t="str">
        <f t="shared" si="14"/>
        <v>3_36</v>
      </c>
      <c r="K137" t="str">
        <f t="shared" si="15"/>
        <v>3_37</v>
      </c>
      <c r="L137" t="str">
        <f t="shared" si="16"/>
        <v>3_38</v>
      </c>
      <c r="M137" t="str">
        <f t="shared" si="17"/>
        <v>3_39</v>
      </c>
      <c r="N137" t="str">
        <f t="shared" si="18"/>
        <v>3_40</v>
      </c>
      <c r="O137" t="str">
        <f t="shared" si="19"/>
        <v>3_41</v>
      </c>
      <c r="P137" t="str">
        <f t="shared" si="20"/>
        <v>3_42</v>
      </c>
      <c r="Q137">
        <f>VLOOKUP(J137,Salivettes_Data!A:H, 7, FALSE())</f>
        <v>20.384570500221908</v>
      </c>
      <c r="R137">
        <f>VLOOKUP(J137,Salivettes_Data!A:H, 5, FALSE())</f>
        <v>2.81</v>
      </c>
      <c r="S137">
        <f>VLOOKUP(K137,Salivettes_Data!A:H, 7, FALSE())</f>
        <v>18.928529750206049</v>
      </c>
      <c r="T137">
        <f>VLOOKUP(K137,Salivettes_Data!A:H, 5, FALSE())</f>
        <v>2.86</v>
      </c>
      <c r="U137">
        <f>VLOOKUP(L137,Salivettes_Data!A:H, 7, FALSE())</f>
        <v>29.606161916988949</v>
      </c>
      <c r="V137">
        <f>VLOOKUP(L137,Salivettes_Data!A:H, 5, FALSE())</f>
        <v>3.7</v>
      </c>
      <c r="W137">
        <f>VLOOKUP(M137,Salivettes_Data!A:H, 7, FALSE())</f>
        <v>23.596652000253599</v>
      </c>
      <c r="X137">
        <f>VLOOKUP(M137,Salivettes_Data!A:H, 5, FALSE())</f>
        <v>2.33</v>
      </c>
      <c r="Y137">
        <f>VLOOKUP(N137,Salivettes_Data!A:H, 7, FALSE())</f>
        <v>6.2926736745034741</v>
      </c>
      <c r="Z137">
        <f>VLOOKUP(N137,Salivettes_Data!A:H, 5, FALSE())</f>
        <v>1.63</v>
      </c>
      <c r="AA137">
        <f>VLOOKUP(O137,Salivettes_Data!A:H, 7, FALSE())</f>
        <v>12.4336729167988</v>
      </c>
      <c r="AB137">
        <f>VLOOKUP(O137,Salivettes_Data!A:H, 5, FALSE())</f>
        <v>2.06</v>
      </c>
      <c r="AC137">
        <f>VLOOKUP(P137,Salivettes_Data!A:H, 7, FALSE())</f>
        <v>8.2508975834231499</v>
      </c>
      <c r="AD137">
        <f>VLOOKUP(P137,Salivettes_Data!A:H, 5, FALSE())</f>
        <v>1.99</v>
      </c>
    </row>
    <row r="138" spans="1:30" x14ac:dyDescent="0.2">
      <c r="A138" s="6">
        <v>259</v>
      </c>
      <c r="B138" s="6">
        <v>3</v>
      </c>
      <c r="C138" s="5">
        <v>64</v>
      </c>
      <c r="D138" s="5">
        <v>65</v>
      </c>
      <c r="E138" s="5">
        <v>66</v>
      </c>
      <c r="F138" s="5">
        <v>67</v>
      </c>
      <c r="G138" s="5">
        <v>68</v>
      </c>
      <c r="H138" s="5">
        <v>69</v>
      </c>
      <c r="I138" s="5">
        <v>70</v>
      </c>
      <c r="J138" t="str">
        <f t="shared" si="14"/>
        <v>3_64</v>
      </c>
      <c r="K138" t="str">
        <f t="shared" si="15"/>
        <v>3_65</v>
      </c>
      <c r="L138" t="str">
        <f t="shared" si="16"/>
        <v>3_66</v>
      </c>
      <c r="M138" t="str">
        <f t="shared" si="17"/>
        <v>3_67</v>
      </c>
      <c r="N138" t="str">
        <f t="shared" si="18"/>
        <v>3_68</v>
      </c>
      <c r="O138" t="str">
        <f t="shared" si="19"/>
        <v>3_69</v>
      </c>
      <c r="P138" t="str">
        <f t="shared" si="20"/>
        <v>3_70</v>
      </c>
      <c r="Q138">
        <f>VLOOKUP(J138,Salivettes_Data!A:H, 7, FALSE())</f>
        <v>132.49970825144237</v>
      </c>
      <c r="R138">
        <f>VLOOKUP(J138,Salivettes_Data!A:H, 5, FALSE())</f>
        <v>13.58</v>
      </c>
      <c r="S138">
        <f>VLOOKUP(K138,Salivettes_Data!A:H, 7, FALSE())</f>
        <v>122.30742300133141</v>
      </c>
      <c r="T138">
        <f>VLOOKUP(K138,Salivettes_Data!A:H, 5, FALSE())</f>
        <v>11.48</v>
      </c>
      <c r="U138">
        <f>VLOOKUP(L138,Salivettes_Data!A:H, 7, FALSE())</f>
        <v>230.05443850250435</v>
      </c>
      <c r="V138">
        <f>VLOOKUP(L138,Salivettes_Data!A:H, 5, FALSE())</f>
        <v>6.31</v>
      </c>
      <c r="W138">
        <f>VLOOKUP(M138,Salivettes_Data!A:H, 7, FALSE())</f>
        <v>256.26317200278964</v>
      </c>
      <c r="X138">
        <f>VLOOKUP(M138,Salivettes_Data!A:H, 5, FALSE())</f>
        <v>6.2</v>
      </c>
      <c r="Y138">
        <f>VLOOKUP(N138,Salivettes_Data!A:H, 7, FALSE())</f>
        <v>286.35468083645054</v>
      </c>
      <c r="Z138">
        <f>VLOOKUP(N138,Salivettes_Data!A:H, 5, FALSE())</f>
        <v>6.19</v>
      </c>
      <c r="AA138">
        <f>VLOOKUP(O138,Salivettes_Data!A:H, 7, FALSE())</f>
        <v>222.77423475242512</v>
      </c>
      <c r="AB138">
        <f>VLOOKUP(O138,Salivettes_Data!A:H, 5, FALSE())</f>
        <v>2.3199999999999998</v>
      </c>
      <c r="AC138">
        <f>VLOOKUP(P138,Salivettes_Data!A:H, 7, FALSE())</f>
        <v>208.6991741689385</v>
      </c>
      <c r="AD138">
        <f>VLOOKUP(P138,Salivettes_Data!A:H, 5, FALSE())</f>
        <v>1.41</v>
      </c>
    </row>
    <row r="139" spans="1:30" x14ac:dyDescent="0.2">
      <c r="A139" s="6">
        <v>260</v>
      </c>
      <c r="B139" s="6">
        <v>3</v>
      </c>
      <c r="C139" s="5">
        <v>43</v>
      </c>
      <c r="D139" s="5">
        <v>44</v>
      </c>
      <c r="E139" s="5">
        <v>45</v>
      </c>
      <c r="F139" s="5">
        <v>46</v>
      </c>
      <c r="G139" s="5">
        <v>47</v>
      </c>
      <c r="H139" s="5">
        <v>48</v>
      </c>
      <c r="I139" s="5">
        <v>49</v>
      </c>
      <c r="J139" t="str">
        <f t="shared" si="14"/>
        <v>3_43</v>
      </c>
      <c r="K139" t="str">
        <f t="shared" si="15"/>
        <v>3_44</v>
      </c>
      <c r="L139" t="str">
        <f t="shared" si="16"/>
        <v>3_45</v>
      </c>
      <c r="M139" t="str">
        <f t="shared" si="17"/>
        <v>3_46</v>
      </c>
      <c r="N139" t="str">
        <f t="shared" si="18"/>
        <v>3_47</v>
      </c>
      <c r="O139" t="str">
        <f t="shared" si="19"/>
        <v>3_48</v>
      </c>
      <c r="P139" t="str">
        <f t="shared" si="20"/>
        <v>3_49</v>
      </c>
      <c r="Q139">
        <f>VLOOKUP(J139,Salivettes_Data!A:H, 7, FALSE())</f>
        <v>208.60917416893801</v>
      </c>
      <c r="R139">
        <f>VLOOKUP(J139,Salivettes_Data!A:H, 5, FALSE())</f>
        <v>9.3699999999999992</v>
      </c>
      <c r="S139">
        <f>VLOOKUP(K139,Salivettes_Data!A:H, 7, FALSE())</f>
        <v>99.981464834421715</v>
      </c>
      <c r="T139">
        <f>VLOOKUP(K139,Salivettes_Data!A:H, 5, FALSE())</f>
        <v>7.98</v>
      </c>
      <c r="U139">
        <f>VLOOKUP(L139,Salivettes_Data!A:H, 7, FALSE())</f>
        <v>184.91717525201301</v>
      </c>
      <c r="V139">
        <f>VLOOKUP(L139,Salivettes_Data!A:H, 5, FALSE())</f>
        <v>3.31</v>
      </c>
      <c r="W139">
        <f>VLOOKUP(M139,Salivettes_Data!A:H, 7, FALSE())</f>
        <v>149.97219725163256</v>
      </c>
      <c r="X139">
        <f>VLOOKUP(M139,Salivettes_Data!A:H, 5, FALSE())</f>
        <v>2.99</v>
      </c>
      <c r="Y139">
        <f>VLOOKUP(N139,Salivettes_Data!A:H, 7, FALSE())</f>
        <v>77.655506667511986</v>
      </c>
      <c r="Z139">
        <f>VLOOKUP(N139,Salivettes_Data!A:H, 5, FALSE())</f>
        <v>2.56</v>
      </c>
      <c r="AA139">
        <f>VLOOKUP(O139,Salivettes_Data!A:H, 7, FALSE())</f>
        <v>40.283794083771859</v>
      </c>
      <c r="AB139">
        <f>VLOOKUP(O139,Salivettes_Data!A:H, 5, FALSE())</f>
        <v>1.6</v>
      </c>
      <c r="AC139">
        <f>VLOOKUP(P139,Salivettes_Data!A:H, 7, FALSE())</f>
        <v>95.613342584374166</v>
      </c>
      <c r="AD139">
        <f>VLOOKUP(P139,Salivettes_Data!A:H, 5, FALSE())</f>
        <v>1.34</v>
      </c>
    </row>
    <row r="140" spans="1:30" x14ac:dyDescent="0.2">
      <c r="A140" s="6">
        <v>261</v>
      </c>
      <c r="B140" s="6">
        <v>3</v>
      </c>
      <c r="C140" s="5">
        <v>92</v>
      </c>
      <c r="D140" s="5">
        <v>93</v>
      </c>
      <c r="E140" s="5">
        <v>94</v>
      </c>
      <c r="F140" s="5">
        <v>95</v>
      </c>
      <c r="G140" s="5">
        <v>96</v>
      </c>
      <c r="H140" s="5">
        <v>97</v>
      </c>
      <c r="I140" s="5">
        <v>98</v>
      </c>
      <c r="J140" t="str">
        <f t="shared" si="14"/>
        <v>3_92</v>
      </c>
      <c r="K140" t="str">
        <f t="shared" si="15"/>
        <v>3_93</v>
      </c>
      <c r="L140" t="str">
        <f t="shared" si="16"/>
        <v>3_94</v>
      </c>
      <c r="M140" t="str">
        <f t="shared" si="17"/>
        <v>3_95</v>
      </c>
      <c r="N140" t="str">
        <f t="shared" si="18"/>
        <v>3_96</v>
      </c>
      <c r="O140" t="str">
        <f t="shared" si="19"/>
        <v>3_97</v>
      </c>
      <c r="P140" t="str">
        <f t="shared" si="20"/>
        <v>3_98</v>
      </c>
      <c r="Q140">
        <f>VLOOKUP(J140,Salivettes_Data!A:H, 7, FALSE())</f>
        <v>283.92794625309074</v>
      </c>
      <c r="R140">
        <f>VLOOKUP(J140,Salivettes_Data!A:H, 5, FALSE())</f>
        <v>3.25</v>
      </c>
      <c r="S140">
        <f>VLOOKUP(K140,Salivettes_Data!A:H, 7, FALSE())</f>
        <v>216.95007175236171</v>
      </c>
      <c r="T140">
        <f>VLOOKUP(K140,Salivettes_Data!A:H, 5, FALSE())</f>
        <v>3.61</v>
      </c>
      <c r="U140">
        <f>VLOOKUP(L140,Salivettes_Data!A:H, 7, FALSE())</f>
        <v>200.93362350218734</v>
      </c>
      <c r="V140">
        <f>VLOOKUP(L140,Salivettes_Data!A:H, 5, FALSE())</f>
        <v>5.55</v>
      </c>
      <c r="W140">
        <f>VLOOKUP(M140,Salivettes_Data!A:H, 7, FALSE())</f>
        <v>174.724890001902</v>
      </c>
      <c r="X140">
        <f>VLOOKUP(M140,Salivettes_Data!A:H, 5, FALSE())</f>
        <v>5.0999999999999996</v>
      </c>
      <c r="Y140">
        <f>VLOOKUP(N140,Salivettes_Data!A:H, 7, FALSE())</f>
        <v>166.47399241847884</v>
      </c>
      <c r="Z140">
        <f>VLOOKUP(N140,Salivettes_Data!A:H, 5, FALSE())</f>
        <v>4.97</v>
      </c>
      <c r="AA140">
        <f>VLOOKUP(O140,Salivettes_Data!A:H, 7, FALSE())</f>
        <v>193.16807283543611</v>
      </c>
      <c r="AB140">
        <f>VLOOKUP(O140,Salivettes_Data!A:H, 5, FALSE())</f>
        <v>2.37</v>
      </c>
      <c r="AC140">
        <f>VLOOKUP(P140,Salivettes_Data!A:H, 7, FALSE())</f>
        <v>162.10587016843132</v>
      </c>
      <c r="AD140">
        <f>VLOOKUP(P140,Salivettes_Data!A:H, 5, FALSE())</f>
        <v>1.87</v>
      </c>
    </row>
    <row r="141" spans="1:30" x14ac:dyDescent="0.2">
      <c r="A141" s="6">
        <v>264</v>
      </c>
      <c r="B141" s="6">
        <v>3</v>
      </c>
      <c r="C141" s="5">
        <v>71</v>
      </c>
      <c r="D141" s="5">
        <v>72</v>
      </c>
      <c r="E141" s="5">
        <v>73</v>
      </c>
      <c r="F141" s="5">
        <v>74</v>
      </c>
      <c r="G141" s="5">
        <v>75</v>
      </c>
      <c r="H141" s="5">
        <v>76</v>
      </c>
      <c r="I141" s="5">
        <v>77</v>
      </c>
      <c r="J141" t="str">
        <f t="shared" si="14"/>
        <v>3_71</v>
      </c>
      <c r="K141" t="str">
        <f t="shared" si="15"/>
        <v>3_72</v>
      </c>
      <c r="L141" t="str">
        <f t="shared" si="16"/>
        <v>3_73</v>
      </c>
      <c r="M141" t="str">
        <f t="shared" si="17"/>
        <v>3_74</v>
      </c>
      <c r="N141" t="str">
        <f t="shared" si="18"/>
        <v>3_75</v>
      </c>
      <c r="O141" t="str">
        <f t="shared" si="19"/>
        <v>3_76</v>
      </c>
      <c r="P141" t="str">
        <f t="shared" si="20"/>
        <v>3_77</v>
      </c>
      <c r="Q141">
        <f>VLOOKUP(J141,Salivettes_Data!A:H, 7, FALSE())</f>
        <v>158.70844175172766</v>
      </c>
      <c r="R141">
        <f>VLOOKUP(J141,Salivettes_Data!A:H, 5, FALSE())</f>
        <v>18.14</v>
      </c>
      <c r="S141">
        <f>VLOOKUP(K141,Salivettes_Data!A:H, 7, FALSE())</f>
        <v>166.97399241847901</v>
      </c>
      <c r="T141">
        <f>VLOOKUP(K141,Salivettes_Data!A:H, 5, FALSE())</f>
        <v>34.4</v>
      </c>
      <c r="U141">
        <f>VLOOKUP(L141,Salivettes_Data!A:H, 7, FALSE())</f>
        <v>695.01678467423244</v>
      </c>
      <c r="V141">
        <f>VLOOKUP(L141,Salivettes_Data!A:H, 5, FALSE())</f>
        <v>31.07</v>
      </c>
      <c r="W141">
        <f>VLOOKUP(M141,Salivettes_Data!A:H, 7, FALSE())</f>
        <v>1012.433668177688</v>
      </c>
      <c r="X141">
        <f>VLOOKUP(M141,Salivettes_Data!A:H, 5, FALSE())</f>
        <v>40.76</v>
      </c>
      <c r="Y141">
        <f>VLOOKUP(N141,Salivettes_Data!A:H, 7, FALSE())</f>
        <v>802.27845325873352</v>
      </c>
      <c r="Z141">
        <f>VLOOKUP(N141,Salivettes_Data!A:H, 5, FALSE())</f>
        <v>43.74</v>
      </c>
      <c r="AA141">
        <f>VLOOKUP(O141,Salivettes_Data!A:H, 7, FALSE())</f>
        <v>543.10319975591221</v>
      </c>
      <c r="AB141">
        <f>VLOOKUP(O141,Salivettes_Data!A:H, 5, FALSE())</f>
        <v>15.66</v>
      </c>
      <c r="AC141">
        <f>VLOOKUP(P141,Salivettes_Data!A:H, 7, FALSE())</f>
        <v>1016.3164435110635</v>
      </c>
      <c r="AD141">
        <f>VLOOKUP(P141,Salivettes_Data!A:H, 5, FALSE())</f>
        <v>14.82</v>
      </c>
    </row>
    <row r="142" spans="1:30" x14ac:dyDescent="0.2">
      <c r="A142" s="6">
        <v>265</v>
      </c>
      <c r="B142" s="6">
        <v>3</v>
      </c>
      <c r="C142" s="5">
        <v>78</v>
      </c>
      <c r="D142" s="5">
        <v>79</v>
      </c>
      <c r="E142" s="5">
        <v>80</v>
      </c>
      <c r="F142" s="5">
        <v>81</v>
      </c>
      <c r="G142" s="5">
        <v>82</v>
      </c>
      <c r="H142" s="5">
        <v>83</v>
      </c>
      <c r="I142" s="5">
        <v>84</v>
      </c>
      <c r="J142" t="str">
        <f t="shared" si="14"/>
        <v>3_78</v>
      </c>
      <c r="K142" t="str">
        <f t="shared" si="15"/>
        <v>3_79</v>
      </c>
      <c r="L142" t="str">
        <f t="shared" si="16"/>
        <v>3_80</v>
      </c>
      <c r="M142" t="str">
        <f t="shared" si="17"/>
        <v>3_81</v>
      </c>
      <c r="N142" t="str">
        <f t="shared" si="18"/>
        <v>3_82</v>
      </c>
      <c r="O142" t="str">
        <f t="shared" si="19"/>
        <v>3_83</v>
      </c>
      <c r="P142" t="str">
        <f t="shared" si="20"/>
        <v>3_84</v>
      </c>
      <c r="Q142">
        <f>VLOOKUP(J142,Salivettes_Data!A:H, 7, FALSE())</f>
        <v>302.85647600329685</v>
      </c>
      <c r="R142">
        <f>VLOOKUP(J142,Salivettes_Data!A:H, 5, FALSE())</f>
        <v>15.32</v>
      </c>
      <c r="S142">
        <f>VLOOKUP(K142,Salivettes_Data!A:H, 7, FALSE())</f>
        <v>169.38607391851059</v>
      </c>
      <c r="T142">
        <f>VLOOKUP(K142,Salivettes_Data!A:H, 5, FALSE())</f>
        <v>7.36</v>
      </c>
      <c r="U142">
        <f>VLOOKUP(L142,Salivettes_Data!A:H, 7, FALSE())</f>
        <v>167.44468625182273</v>
      </c>
      <c r="V142">
        <f>VLOOKUP(L142,Salivettes_Data!A:H, 5, FALSE())</f>
        <v>3.94</v>
      </c>
      <c r="W142">
        <f>VLOOKUP(M142,Salivettes_Data!A:H, 7, FALSE())</f>
        <v>180.54905300196543</v>
      </c>
      <c r="X142">
        <f>VLOOKUP(M142,Salivettes_Data!A:H, 5, FALSE())</f>
        <v>4.74</v>
      </c>
      <c r="Y142">
        <f>VLOOKUP(N142,Salivettes_Data!A:H, 7, FALSE())</f>
        <v>280.04517091971519</v>
      </c>
      <c r="Z142">
        <f>VLOOKUP(N142,Salivettes_Data!A:H, 5, FALSE())</f>
        <v>8.8699999999999992</v>
      </c>
      <c r="AA142">
        <f>VLOOKUP(O142,Salivettes_Data!A:H, 7, FALSE())</f>
        <v>149.48685033496062</v>
      </c>
      <c r="AB142">
        <f>VLOOKUP(O142,Salivettes_Data!A:H, 5, FALSE())</f>
        <v>2.87</v>
      </c>
      <c r="AC142">
        <f>VLOOKUP(P142,Salivettes_Data!A:H, 7, FALSE())</f>
        <v>190.25599133540442</v>
      </c>
      <c r="AD142">
        <f>VLOOKUP(P142,Salivettes_Data!A:H, 5, FALSE())</f>
        <v>2.64</v>
      </c>
    </row>
    <row r="143" spans="1:30" x14ac:dyDescent="0.2">
      <c r="A143" s="6">
        <v>267</v>
      </c>
      <c r="B143" s="6">
        <v>3</v>
      </c>
      <c r="C143" s="5">
        <v>85</v>
      </c>
      <c r="D143" s="5">
        <v>86</v>
      </c>
      <c r="E143" s="5">
        <v>87</v>
      </c>
      <c r="F143" s="5">
        <v>88</v>
      </c>
      <c r="G143" s="5">
        <v>89</v>
      </c>
      <c r="H143" s="5">
        <v>90</v>
      </c>
      <c r="I143" s="5">
        <v>91</v>
      </c>
      <c r="J143" t="str">
        <f t="shared" si="14"/>
        <v>3_85</v>
      </c>
      <c r="K143" t="str">
        <f t="shared" si="15"/>
        <v>3_86</v>
      </c>
      <c r="L143" t="str">
        <f t="shared" si="16"/>
        <v>3_87</v>
      </c>
      <c r="M143" t="str">
        <f t="shared" si="17"/>
        <v>3_88</v>
      </c>
      <c r="N143" t="str">
        <f t="shared" si="18"/>
        <v>3_89</v>
      </c>
      <c r="O143" t="str">
        <f t="shared" si="19"/>
        <v>3_90</v>
      </c>
      <c r="P143" t="str">
        <f t="shared" si="20"/>
        <v>3_91</v>
      </c>
      <c r="Q143">
        <f>VLOOKUP(J143,Salivettes_Data!A:H, 7, FALSE())</f>
        <v>115.02721925125218</v>
      </c>
      <c r="R143">
        <f>VLOOKUP(J143,Salivettes_Data!A:H, 5, FALSE())</f>
        <v>14.26</v>
      </c>
      <c r="S143">
        <f>VLOOKUP(K143,Salivettes_Data!A:H, 7, FALSE())</f>
        <v>86.877098084279055</v>
      </c>
      <c r="T143">
        <f>VLOOKUP(K143,Salivettes_Data!A:H, 5, FALSE())</f>
        <v>16.47</v>
      </c>
      <c r="U143">
        <f>VLOOKUP(L143,Salivettes_Data!A:H, 7, FALSE())</f>
        <v>225.20096933578481</v>
      </c>
      <c r="V143">
        <f>VLOOKUP(L143,Salivettes_Data!A:H, 5, FALSE())</f>
        <v>27.13</v>
      </c>
      <c r="W143">
        <f>VLOOKUP(M143,Salivettes_Data!A:H, 7, FALSE())</f>
        <v>95.289058499624062</v>
      </c>
      <c r="X143">
        <f>VLOOKUP(M143,Salivettes_Data!A:H, 5, FALSE())</f>
        <v>32.71</v>
      </c>
      <c r="Y143">
        <f>VLOOKUP(N143,Salivettes_Data!A:H, 7, FALSE())</f>
        <v>149.00150341828865</v>
      </c>
      <c r="Z143">
        <f>VLOOKUP(N143,Salivettes_Data!A:H, 5, FALSE())</f>
        <v>35.81</v>
      </c>
      <c r="AA143">
        <f>VLOOKUP(O143,Salivettes_Data!A:H, 7, FALSE())</f>
        <v>75.062607403005728</v>
      </c>
      <c r="AB143">
        <f>VLOOKUP(O143,Salivettes_Data!A:H, 5, FALSE())</f>
        <v>7.86</v>
      </c>
      <c r="AC143">
        <f>VLOOKUP(P143,Salivettes_Data!A:H, 7, FALSE())</f>
        <v>164.53260475179107</v>
      </c>
      <c r="AD143">
        <f>VLOOKUP(P143,Salivettes_Data!A:H, 5, FALSE())</f>
        <v>6.1</v>
      </c>
    </row>
    <row r="144" spans="1:30" x14ac:dyDescent="0.2">
      <c r="A144" s="6">
        <v>268</v>
      </c>
      <c r="B144" s="6">
        <v>3</v>
      </c>
      <c r="C144" s="5">
        <v>99</v>
      </c>
      <c r="D144" s="5">
        <v>100</v>
      </c>
      <c r="E144" s="5">
        <v>101</v>
      </c>
      <c r="F144" s="5">
        <v>102</v>
      </c>
      <c r="G144" s="5">
        <v>103</v>
      </c>
      <c r="H144" s="5">
        <v>104</v>
      </c>
      <c r="I144" s="5">
        <v>105</v>
      </c>
      <c r="J144" t="str">
        <f t="shared" si="14"/>
        <v>3_99</v>
      </c>
      <c r="K144" t="str">
        <f t="shared" si="15"/>
        <v>3_100</v>
      </c>
      <c r="L144" t="str">
        <f t="shared" si="16"/>
        <v>3_101</v>
      </c>
      <c r="M144" t="str">
        <f t="shared" si="17"/>
        <v>3_102</v>
      </c>
      <c r="N144" t="str">
        <f t="shared" si="18"/>
        <v>3_103</v>
      </c>
      <c r="O144" t="str">
        <f t="shared" si="19"/>
        <v>3_104</v>
      </c>
      <c r="P144" t="str">
        <f t="shared" si="20"/>
        <v>3_105</v>
      </c>
      <c r="Q144">
        <f>VLOOKUP(J144,Salivettes_Data!A:H, 7, FALSE())</f>
        <v>233.9372138358799</v>
      </c>
      <c r="R144">
        <f>VLOOKUP(J144,Salivettes_Data!A:H, 5, FALSE())</f>
        <v>3.02</v>
      </c>
      <c r="S144">
        <f>VLOOKUP(K144,Salivettes_Data!A:H, 7, FALSE())</f>
        <v>163.56191091844718</v>
      </c>
      <c r="T144">
        <f>VLOOKUP(K144,Salivettes_Data!A:H, 5, FALSE())</f>
        <v>3.04</v>
      </c>
      <c r="U144">
        <f>VLOOKUP(L144,Salivettes_Data!A:H, 7, FALSE())</f>
        <v>146.52940127772382</v>
      </c>
      <c r="V144">
        <f>VLOOKUP(L144,Salivettes_Data!A:H, 5, FALSE())</f>
        <v>4.25</v>
      </c>
      <c r="W144">
        <f>VLOOKUP(M144,Salivettes_Data!A:H, 7, FALSE())</f>
        <v>254.40380712635479</v>
      </c>
      <c r="X144">
        <f>VLOOKUP(M144,Salivettes_Data!A:H, 5, FALSE())</f>
        <v>12.24</v>
      </c>
      <c r="Y144">
        <f>VLOOKUP(N144,Salivettes_Data!A:H, 7, FALSE())</f>
        <v>155.06945840740704</v>
      </c>
      <c r="Z144">
        <f>VLOOKUP(N144,Salivettes_Data!A:H, 5, FALSE())</f>
        <v>11.36</v>
      </c>
      <c r="AA144">
        <f>VLOOKUP(O144,Salivettes_Data!A:H, 7, FALSE())</f>
        <v>73.679276922299636</v>
      </c>
      <c r="AB144">
        <f>VLOOKUP(O144,Salivettes_Data!A:H, 5, FALSE())</f>
        <v>3.66</v>
      </c>
      <c r="AC144">
        <f>VLOOKUP(P144,Salivettes_Data!A:H, 7, FALSE())</f>
        <v>99.306851503969057</v>
      </c>
      <c r="AD144">
        <f>VLOOKUP(P144,Salivettes_Data!A:H, 5, FALSE())</f>
        <v>2.78</v>
      </c>
    </row>
    <row r="145" spans="1:30" x14ac:dyDescent="0.2">
      <c r="A145" s="6">
        <v>269</v>
      </c>
      <c r="B145" s="6">
        <v>3</v>
      </c>
      <c r="C145" s="5">
        <v>106</v>
      </c>
      <c r="D145" s="5">
        <v>107</v>
      </c>
      <c r="E145" s="5">
        <v>108</v>
      </c>
      <c r="F145" s="5">
        <v>109</v>
      </c>
      <c r="G145" s="5">
        <v>110</v>
      </c>
      <c r="H145" s="5">
        <v>111</v>
      </c>
      <c r="I145" s="5">
        <v>112</v>
      </c>
      <c r="J145" t="str">
        <f t="shared" si="14"/>
        <v>3_106</v>
      </c>
      <c r="K145" t="str">
        <f t="shared" si="15"/>
        <v>3_107</v>
      </c>
      <c r="L145" t="str">
        <f t="shared" si="16"/>
        <v>3_108</v>
      </c>
      <c r="M145" t="str">
        <f t="shared" si="17"/>
        <v>3_109</v>
      </c>
      <c r="N145" t="str">
        <f t="shared" si="18"/>
        <v>3_110</v>
      </c>
      <c r="O145" t="str">
        <f t="shared" si="19"/>
        <v>3_111</v>
      </c>
      <c r="P145" t="str">
        <f t="shared" si="20"/>
        <v>3_112</v>
      </c>
      <c r="Q145">
        <f>VLOOKUP(J145,Salivettes_Data!A:H, 7, FALSE())</f>
        <v>25.169939321282484</v>
      </c>
      <c r="R145">
        <f>VLOOKUP(J145,Salivettes_Data!A:H, 5, FALSE())</f>
        <v>3</v>
      </c>
      <c r="S145">
        <f>VLOOKUP(K145,Salivettes_Data!A:H, 7, FALSE())</f>
        <v>33.407374008247665</v>
      </c>
      <c r="T145">
        <f>VLOOKUP(K145,Salivettes_Data!A:H, 5, FALSE())</f>
        <v>3.61</v>
      </c>
      <c r="U145">
        <f>VLOOKUP(L145,Salivettes_Data!A:H, 7, FALSE())</f>
        <v>64.984206974947512</v>
      </c>
      <c r="V145">
        <f>VLOOKUP(L145,Salivettes_Data!A:H, 5, FALSE())</f>
        <v>2.62</v>
      </c>
      <c r="W145">
        <f>VLOOKUP(M145,Salivettes_Data!A:H, 7, FALSE())</f>
        <v>71.391100620364853</v>
      </c>
      <c r="X145">
        <f>VLOOKUP(M145,Salivettes_Data!A:H, 5, FALSE())</f>
        <v>7.1</v>
      </c>
      <c r="Y145">
        <f>VLOOKUP(N145,Salivettes_Data!A:H, 7, FALSE())</f>
        <v>42.102443955599789</v>
      </c>
      <c r="Z145">
        <f>VLOOKUP(N145,Salivettes_Data!A:H, 5, FALSE())</f>
        <v>6.3</v>
      </c>
      <c r="AA145">
        <f>VLOOKUP(O145,Salivettes_Data!A:H, 7, FALSE())</f>
        <v>36.153185570569384</v>
      </c>
      <c r="AB145">
        <f>VLOOKUP(O145,Salivettes_Data!A:H, 5, FALSE())</f>
        <v>1.87</v>
      </c>
      <c r="AC145">
        <f>VLOOKUP(P145,Salivettes_Data!A:H, 7, FALSE())</f>
        <v>34.322644529021581</v>
      </c>
      <c r="AD145">
        <f>VLOOKUP(P145,Salivettes_Data!A:H, 5, FALSE())</f>
        <v>1.46</v>
      </c>
    </row>
  </sheetData>
  <autoFilter ref="A1:M1" xr:uid="{A5D59B60-CC0B-FB49-95E1-8E5745046FE2}">
    <sortState ref="A2:M145">
      <sortCondition ref="A1:A145"/>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6699A-C16F-FB45-B6D8-F732AC3C6543}">
  <dimension ref="A1:J1022"/>
  <sheetViews>
    <sheetView workbookViewId="0">
      <selection activeCell="H942" sqref="H942"/>
    </sheetView>
  </sheetViews>
  <sheetFormatPr baseColWidth="10" defaultRowHeight="16" x14ac:dyDescent="0.2"/>
  <cols>
    <col min="1" max="1" width="10.83203125" style="9"/>
  </cols>
  <sheetData>
    <row r="1" spans="1:10" x14ac:dyDescent="0.2">
      <c r="A1" s="7" t="s">
        <v>257</v>
      </c>
      <c r="B1" s="7" t="s">
        <v>240</v>
      </c>
      <c r="C1" s="10" t="s">
        <v>1</v>
      </c>
      <c r="D1" s="10" t="s">
        <v>241</v>
      </c>
      <c r="E1" s="10" t="s">
        <v>242</v>
      </c>
      <c r="F1" s="10" t="s">
        <v>243</v>
      </c>
      <c r="G1" s="10" t="s">
        <v>244</v>
      </c>
      <c r="H1" s="10" t="s">
        <v>245</v>
      </c>
      <c r="J1" s="10"/>
    </row>
    <row r="2" spans="1:10" x14ac:dyDescent="0.2">
      <c r="A2" s="9" t="str">
        <f t="shared" ref="A2:A65" si="0">CONCATENATE(B2, "_", D2)</f>
        <v>1_1</v>
      </c>
      <c r="B2" s="9">
        <v>1</v>
      </c>
      <c r="C2" s="8">
        <v>43732</v>
      </c>
      <c r="D2" s="9">
        <v>1</v>
      </c>
      <c r="E2" s="9">
        <v>3.61</v>
      </c>
      <c r="F2" s="9"/>
      <c r="G2" s="9">
        <v>24.504193153372995</v>
      </c>
      <c r="H2" s="9"/>
    </row>
    <row r="3" spans="1:10" x14ac:dyDescent="0.2">
      <c r="A3" s="9" t="str">
        <f t="shared" si="0"/>
        <v>1_2</v>
      </c>
      <c r="B3" s="9">
        <v>1</v>
      </c>
      <c r="C3" s="8">
        <v>43732</v>
      </c>
      <c r="D3" s="9">
        <v>2</v>
      </c>
      <c r="E3" s="9">
        <v>2.97</v>
      </c>
      <c r="F3" s="9"/>
      <c r="G3" s="9">
        <v>15.386353840490019</v>
      </c>
      <c r="H3" s="9"/>
    </row>
    <row r="4" spans="1:10" x14ac:dyDescent="0.2">
      <c r="A4" s="9" t="str">
        <f t="shared" si="0"/>
        <v>1_3</v>
      </c>
      <c r="B4" s="9">
        <v>1</v>
      </c>
      <c r="C4" s="8">
        <v>43732</v>
      </c>
      <c r="D4" s="9">
        <v>3</v>
      </c>
      <c r="E4" s="9">
        <v>3.09</v>
      </c>
      <c r="F4" s="9"/>
      <c r="G4" s="9">
        <v>72.942714503063812</v>
      </c>
      <c r="H4" s="9"/>
    </row>
    <row r="5" spans="1:10" x14ac:dyDescent="0.2">
      <c r="A5" s="9" t="str">
        <f t="shared" si="0"/>
        <v>1_4</v>
      </c>
      <c r="B5" s="9">
        <v>1</v>
      </c>
      <c r="C5" s="8">
        <v>43732</v>
      </c>
      <c r="D5" s="9">
        <v>4</v>
      </c>
      <c r="E5" s="9">
        <v>3.34</v>
      </c>
      <c r="F5" s="9"/>
      <c r="G5" s="9">
        <v>60.40568544784972</v>
      </c>
      <c r="H5" s="9"/>
    </row>
    <row r="6" spans="1:10" x14ac:dyDescent="0.2">
      <c r="A6" s="9" t="str">
        <f t="shared" si="0"/>
        <v>1_5</v>
      </c>
      <c r="B6" s="9">
        <v>1</v>
      </c>
      <c r="C6" s="8">
        <v>43732</v>
      </c>
      <c r="D6" s="9">
        <v>5</v>
      </c>
      <c r="E6" s="9">
        <v>2.75</v>
      </c>
      <c r="F6" s="9"/>
      <c r="G6" s="9">
        <v>26.213788024538552</v>
      </c>
      <c r="H6" s="9"/>
    </row>
    <row r="7" spans="1:10" x14ac:dyDescent="0.2">
      <c r="A7" s="9" t="str">
        <f t="shared" si="0"/>
        <v>1_6</v>
      </c>
      <c r="B7" s="9">
        <v>1</v>
      </c>
      <c r="C7" s="8">
        <v>43732</v>
      </c>
      <c r="D7" s="9">
        <v>6</v>
      </c>
      <c r="E7" s="9">
        <v>3.21</v>
      </c>
      <c r="F7" s="9"/>
      <c r="G7" s="9">
        <v>54.707035877297855</v>
      </c>
      <c r="H7" s="9"/>
    </row>
    <row r="8" spans="1:10" x14ac:dyDescent="0.2">
      <c r="A8" s="9" t="str">
        <f t="shared" si="0"/>
        <v>1_7</v>
      </c>
      <c r="B8" s="9">
        <v>1</v>
      </c>
      <c r="C8" s="8">
        <v>43732</v>
      </c>
      <c r="D8" s="9">
        <v>7</v>
      </c>
      <c r="E8" s="9">
        <v>2.5499999999999998</v>
      </c>
      <c r="F8" s="9"/>
      <c r="G8" s="9">
        <v>38.180952122697462</v>
      </c>
      <c r="H8" s="9"/>
    </row>
    <row r="9" spans="1:10" x14ac:dyDescent="0.2">
      <c r="A9" s="9" t="str">
        <f t="shared" si="0"/>
        <v>1_8</v>
      </c>
      <c r="B9" s="9">
        <v>1</v>
      </c>
      <c r="C9" s="8">
        <v>43732</v>
      </c>
      <c r="D9" s="9">
        <v>8</v>
      </c>
      <c r="E9" s="9">
        <v>5.1100000000000003</v>
      </c>
      <c r="F9" s="9"/>
      <c r="G9" s="9">
        <v>41.030276907973395</v>
      </c>
      <c r="H9" s="9"/>
    </row>
    <row r="10" spans="1:10" x14ac:dyDescent="0.2">
      <c r="A10" s="9" t="str">
        <f t="shared" si="0"/>
        <v>1_9</v>
      </c>
      <c r="B10" s="9">
        <v>1</v>
      </c>
      <c r="C10" s="8">
        <v>43732</v>
      </c>
      <c r="D10" s="9">
        <v>9</v>
      </c>
      <c r="E10" s="9">
        <v>3.63</v>
      </c>
      <c r="F10" s="9"/>
      <c r="G10" s="9">
        <v>51.287846134966735</v>
      </c>
      <c r="H10" s="9"/>
    </row>
    <row r="11" spans="1:10" x14ac:dyDescent="0.2">
      <c r="A11" s="9" t="str">
        <f t="shared" si="0"/>
        <v>1_10</v>
      </c>
      <c r="B11" s="9">
        <v>1</v>
      </c>
      <c r="C11" s="8">
        <v>43732</v>
      </c>
      <c r="D11" s="9">
        <v>10</v>
      </c>
      <c r="E11" s="9">
        <v>4.3099999999999996</v>
      </c>
      <c r="F11" s="9"/>
      <c r="G11" s="9">
        <v>321.4038357791249</v>
      </c>
      <c r="H11" s="9"/>
    </row>
    <row r="12" spans="1:10" x14ac:dyDescent="0.2">
      <c r="A12" s="9" t="str">
        <f t="shared" si="0"/>
        <v>1_11</v>
      </c>
      <c r="B12" s="9">
        <v>1</v>
      </c>
      <c r="C12" s="8">
        <v>43732</v>
      </c>
      <c r="D12" s="9">
        <v>11</v>
      </c>
      <c r="E12" s="9">
        <v>7.8</v>
      </c>
      <c r="F12" s="9"/>
      <c r="G12" s="9">
        <v>291.2009930552</v>
      </c>
      <c r="H12" s="9"/>
    </row>
    <row r="13" spans="1:10" x14ac:dyDescent="0.2">
      <c r="A13" s="9" t="str">
        <f t="shared" si="0"/>
        <v>1_12</v>
      </c>
      <c r="B13" s="9">
        <v>1</v>
      </c>
      <c r="C13" s="8">
        <v>43732</v>
      </c>
      <c r="D13" s="9">
        <v>12</v>
      </c>
      <c r="E13" s="9">
        <v>7.32</v>
      </c>
      <c r="F13" s="9"/>
      <c r="G13" s="9">
        <v>148.73475379140356</v>
      </c>
      <c r="H13" s="9"/>
    </row>
    <row r="14" spans="1:10" x14ac:dyDescent="0.2">
      <c r="A14" s="9" t="str">
        <f t="shared" si="0"/>
        <v>1_13</v>
      </c>
      <c r="B14" s="9">
        <v>1</v>
      </c>
      <c r="C14" s="8">
        <v>43732</v>
      </c>
      <c r="D14" s="9">
        <v>13</v>
      </c>
      <c r="E14" s="9">
        <v>2.41</v>
      </c>
      <c r="F14" s="9"/>
      <c r="G14" s="9">
        <v>68.383794846622322</v>
      </c>
      <c r="H14" s="9"/>
    </row>
    <row r="15" spans="1:10" x14ac:dyDescent="0.2">
      <c r="A15" s="9" t="str">
        <f t="shared" si="0"/>
        <v>1_14</v>
      </c>
      <c r="B15" s="9">
        <v>1</v>
      </c>
      <c r="C15" s="8">
        <v>43732</v>
      </c>
      <c r="D15" s="9">
        <v>14</v>
      </c>
      <c r="E15" s="9">
        <v>2.12</v>
      </c>
      <c r="F15" s="9"/>
      <c r="G15" s="9">
        <v>58.696090576684156</v>
      </c>
      <c r="H15" s="9"/>
    </row>
    <row r="16" spans="1:10" x14ac:dyDescent="0.2">
      <c r="A16" s="9" t="str">
        <f t="shared" si="0"/>
        <v>1_15</v>
      </c>
      <c r="B16" s="9">
        <v>1</v>
      </c>
      <c r="C16" s="8">
        <v>43732</v>
      </c>
      <c r="D16" s="9">
        <v>15</v>
      </c>
      <c r="E16" s="9">
        <v>2.06</v>
      </c>
      <c r="F16" s="9"/>
      <c r="G16" s="9">
        <v>33.052167509200785</v>
      </c>
      <c r="H16" s="9"/>
    </row>
    <row r="17" spans="1:8" x14ac:dyDescent="0.2">
      <c r="A17" s="9" t="str">
        <f t="shared" si="0"/>
        <v>1_16</v>
      </c>
      <c r="B17" s="9">
        <v>1</v>
      </c>
      <c r="C17" s="8">
        <v>43732</v>
      </c>
      <c r="D17" s="9">
        <v>16</v>
      </c>
      <c r="E17" s="9">
        <v>1.71</v>
      </c>
      <c r="F17" s="9"/>
      <c r="G17" s="9">
        <v>29.063112809814488</v>
      </c>
      <c r="H17" s="9"/>
    </row>
    <row r="18" spans="1:8" x14ac:dyDescent="0.2">
      <c r="A18" s="9" t="str">
        <f t="shared" si="0"/>
        <v>1_17</v>
      </c>
      <c r="B18" s="9">
        <v>1</v>
      </c>
      <c r="C18" s="8">
        <v>43732</v>
      </c>
      <c r="D18" s="9">
        <v>17</v>
      </c>
      <c r="E18" s="9">
        <v>1.1299999999999999</v>
      </c>
      <c r="F18" s="9"/>
      <c r="G18" s="9">
        <v>270.11598964415816</v>
      </c>
      <c r="H18" s="9"/>
    </row>
    <row r="19" spans="1:8" x14ac:dyDescent="0.2">
      <c r="A19" s="9" t="str">
        <f t="shared" si="0"/>
        <v>1_18</v>
      </c>
      <c r="B19" s="9">
        <v>1</v>
      </c>
      <c r="C19" s="8">
        <v>43732</v>
      </c>
      <c r="D19" s="9">
        <v>18</v>
      </c>
      <c r="E19" s="9">
        <v>2</v>
      </c>
      <c r="F19" s="9"/>
      <c r="G19" s="9">
        <v>156.71286319017617</v>
      </c>
      <c r="H19" s="9"/>
    </row>
    <row r="20" spans="1:8" x14ac:dyDescent="0.2">
      <c r="A20" s="9" t="str">
        <f t="shared" si="0"/>
        <v>1_19</v>
      </c>
      <c r="B20" s="9">
        <v>1</v>
      </c>
      <c r="C20" s="8">
        <v>43732</v>
      </c>
      <c r="D20" s="9">
        <v>19</v>
      </c>
      <c r="E20" s="9">
        <v>2.13</v>
      </c>
      <c r="F20" s="9"/>
      <c r="G20" s="9">
        <v>73.512579460118999</v>
      </c>
      <c r="H20" s="9"/>
    </row>
    <row r="21" spans="1:8" x14ac:dyDescent="0.2">
      <c r="A21" s="9" t="str">
        <f t="shared" si="0"/>
        <v>1_20</v>
      </c>
      <c r="B21" s="9">
        <v>1</v>
      </c>
      <c r="C21" s="8">
        <v>43732</v>
      </c>
      <c r="D21" s="9">
        <v>20</v>
      </c>
      <c r="E21" s="9">
        <v>1.49</v>
      </c>
      <c r="F21" s="9"/>
      <c r="G21" s="9">
        <v>63.824875190180819</v>
      </c>
      <c r="H21" s="9"/>
    </row>
    <row r="22" spans="1:8" x14ac:dyDescent="0.2">
      <c r="A22" s="9" t="str">
        <f t="shared" si="0"/>
        <v>1_21</v>
      </c>
      <c r="B22" s="9">
        <v>1</v>
      </c>
      <c r="C22" s="8">
        <v>43732</v>
      </c>
      <c r="D22" s="9">
        <v>21</v>
      </c>
      <c r="E22" s="9">
        <v>1.28</v>
      </c>
      <c r="F22" s="9"/>
      <c r="G22" s="9">
        <v>82.06055381594679</v>
      </c>
      <c r="H22" s="9"/>
    </row>
    <row r="23" spans="1:8" x14ac:dyDescent="0.2">
      <c r="A23" s="9" t="str">
        <f t="shared" si="0"/>
        <v>1_22</v>
      </c>
      <c r="B23" s="9">
        <v>1</v>
      </c>
      <c r="C23" s="8">
        <v>43732</v>
      </c>
      <c r="D23" s="9">
        <v>22</v>
      </c>
      <c r="E23" s="9">
        <v>4.6900000000000004</v>
      </c>
      <c r="F23" s="9"/>
      <c r="G23" s="9">
        <v>36.471357251531906</v>
      </c>
      <c r="H23" s="9"/>
    </row>
    <row r="24" spans="1:8" x14ac:dyDescent="0.2">
      <c r="A24" s="9" t="str">
        <f t="shared" si="0"/>
        <v>1_23</v>
      </c>
      <c r="B24" s="9">
        <v>1</v>
      </c>
      <c r="C24" s="8">
        <v>43732</v>
      </c>
      <c r="D24" s="9">
        <v>23</v>
      </c>
      <c r="E24" s="9">
        <v>4.12</v>
      </c>
      <c r="F24" s="9"/>
      <c r="G24" s="9">
        <v>30.772707680980037</v>
      </c>
      <c r="H24" s="9"/>
    </row>
    <row r="25" spans="1:8" x14ac:dyDescent="0.2">
      <c r="A25" s="9" t="str">
        <f t="shared" si="0"/>
        <v>1_24</v>
      </c>
      <c r="B25" s="9">
        <v>1</v>
      </c>
      <c r="C25" s="8">
        <v>43732</v>
      </c>
      <c r="D25" s="9">
        <v>24</v>
      </c>
      <c r="E25" s="9">
        <v>1.92</v>
      </c>
      <c r="F25" s="9"/>
      <c r="G25" s="9">
        <v>86.049608515333077</v>
      </c>
      <c r="H25" s="9"/>
    </row>
    <row r="26" spans="1:8" x14ac:dyDescent="0.2">
      <c r="A26" s="9" t="str">
        <f t="shared" si="0"/>
        <v>1_25</v>
      </c>
      <c r="B26" s="9">
        <v>1</v>
      </c>
      <c r="C26" s="8">
        <v>43732</v>
      </c>
      <c r="D26" s="9">
        <v>25</v>
      </c>
      <c r="E26" s="9">
        <v>1.66</v>
      </c>
      <c r="F26" s="9"/>
      <c r="G26" s="9">
        <v>61.545415361960082</v>
      </c>
      <c r="H26" s="9"/>
    </row>
    <row r="27" spans="1:8" x14ac:dyDescent="0.2">
      <c r="A27" s="9" t="str">
        <f t="shared" si="0"/>
        <v>1_26</v>
      </c>
      <c r="B27" s="9">
        <v>1</v>
      </c>
      <c r="C27" s="8">
        <v>43732</v>
      </c>
      <c r="D27" s="9">
        <v>26</v>
      </c>
      <c r="E27" s="9">
        <v>1.63</v>
      </c>
      <c r="F27" s="9"/>
      <c r="G27" s="9">
        <v>42.170006822083764</v>
      </c>
      <c r="H27" s="9"/>
    </row>
    <row r="28" spans="1:8" x14ac:dyDescent="0.2">
      <c r="A28" s="9" t="str">
        <f t="shared" si="0"/>
        <v>1_27</v>
      </c>
      <c r="B28" s="9">
        <v>1</v>
      </c>
      <c r="C28" s="8">
        <v>43732</v>
      </c>
      <c r="D28" s="9">
        <v>27</v>
      </c>
      <c r="E28" s="9">
        <v>1.08</v>
      </c>
      <c r="F28" s="9"/>
      <c r="G28" s="9">
        <v>62.685145276070465</v>
      </c>
      <c r="H28" s="9"/>
    </row>
    <row r="29" spans="1:8" x14ac:dyDescent="0.2">
      <c r="A29" s="9" t="str">
        <f t="shared" si="0"/>
        <v>1_28</v>
      </c>
      <c r="B29" s="9">
        <v>1</v>
      </c>
      <c r="C29" s="8">
        <v>43732</v>
      </c>
      <c r="D29" s="9">
        <v>28</v>
      </c>
      <c r="E29" s="9">
        <v>1.08</v>
      </c>
      <c r="F29" s="9"/>
      <c r="G29" s="9">
        <v>41.600141865028576</v>
      </c>
      <c r="H29" s="9"/>
    </row>
    <row r="30" spans="1:8" x14ac:dyDescent="0.2">
      <c r="A30" s="9" t="str">
        <f t="shared" si="0"/>
        <v>1_29</v>
      </c>
      <c r="B30" s="9">
        <v>1</v>
      </c>
      <c r="C30" s="8">
        <v>43732</v>
      </c>
      <c r="D30" s="9">
        <v>29</v>
      </c>
      <c r="E30" s="9">
        <v>6.51</v>
      </c>
      <c r="F30" s="9"/>
      <c r="G30" s="9">
        <v>43.87960169324932</v>
      </c>
      <c r="H30" s="9"/>
    </row>
    <row r="31" spans="1:8" x14ac:dyDescent="0.2">
      <c r="A31" s="9" t="str">
        <f t="shared" si="0"/>
        <v>1_30</v>
      </c>
      <c r="B31" s="9">
        <v>1</v>
      </c>
      <c r="C31" s="8">
        <v>43732</v>
      </c>
      <c r="D31" s="9">
        <v>30</v>
      </c>
      <c r="E31" s="9">
        <v>6.62</v>
      </c>
      <c r="F31" s="9"/>
      <c r="G31" s="9">
        <v>39.890546993863026</v>
      </c>
      <c r="H31" s="9"/>
    </row>
    <row r="32" spans="1:8" x14ac:dyDescent="0.2">
      <c r="A32" s="9" t="str">
        <f t="shared" si="0"/>
        <v>1_31</v>
      </c>
      <c r="B32" s="9">
        <v>1</v>
      </c>
      <c r="C32" s="8">
        <v>43732</v>
      </c>
      <c r="D32" s="9">
        <v>31</v>
      </c>
      <c r="E32" s="9">
        <v>5.04</v>
      </c>
      <c r="F32" s="9"/>
      <c r="G32" s="9">
        <v>190.33489565643211</v>
      </c>
      <c r="H32" s="9"/>
    </row>
    <row r="33" spans="1:8" x14ac:dyDescent="0.2">
      <c r="A33" s="9" t="str">
        <f t="shared" si="0"/>
        <v>1_32</v>
      </c>
      <c r="B33" s="9">
        <v>1</v>
      </c>
      <c r="C33" s="8">
        <v>43732</v>
      </c>
      <c r="D33" s="9">
        <v>32</v>
      </c>
      <c r="E33" s="9">
        <v>8.2799999999999994</v>
      </c>
      <c r="F33" s="9"/>
      <c r="G33" s="9">
        <v>145.88542900612762</v>
      </c>
      <c r="H33" s="9"/>
    </row>
    <row r="34" spans="1:8" x14ac:dyDescent="0.2">
      <c r="A34" s="9" t="str">
        <f t="shared" si="0"/>
        <v>1_33</v>
      </c>
      <c r="B34" s="9">
        <v>1</v>
      </c>
      <c r="C34" s="8">
        <v>43732</v>
      </c>
      <c r="D34" s="9">
        <v>33</v>
      </c>
      <c r="E34" s="9">
        <v>14.11</v>
      </c>
      <c r="F34" s="9"/>
      <c r="G34" s="9">
        <v>136.19772473618943</v>
      </c>
      <c r="H34" s="9"/>
    </row>
    <row r="35" spans="1:8" x14ac:dyDescent="0.2">
      <c r="A35" s="9" t="str">
        <f t="shared" si="0"/>
        <v>1_34</v>
      </c>
      <c r="B35" s="9">
        <v>1</v>
      </c>
      <c r="C35" s="8">
        <v>43732</v>
      </c>
      <c r="D35" s="9">
        <v>34</v>
      </c>
      <c r="E35" s="9">
        <v>4.72</v>
      </c>
      <c r="F35" s="9"/>
      <c r="G35" s="9">
        <v>15.956218797545205</v>
      </c>
      <c r="H35" s="9"/>
    </row>
    <row r="36" spans="1:8" x14ac:dyDescent="0.2">
      <c r="A36" s="9" t="str">
        <f t="shared" si="0"/>
        <v>1_35</v>
      </c>
      <c r="B36" s="9">
        <v>1</v>
      </c>
      <c r="C36" s="8">
        <v>43732</v>
      </c>
      <c r="D36" s="9">
        <v>35</v>
      </c>
      <c r="E36" s="9">
        <v>3.93</v>
      </c>
      <c r="F36" s="9"/>
      <c r="G36" s="9">
        <v>59.835820490794532</v>
      </c>
      <c r="H36" s="9"/>
    </row>
    <row r="37" spans="1:8" x14ac:dyDescent="0.2">
      <c r="A37" s="9" t="str">
        <f t="shared" si="0"/>
        <v>1_36</v>
      </c>
      <c r="B37" s="9">
        <v>1</v>
      </c>
      <c r="C37" s="8">
        <v>43732</v>
      </c>
      <c r="D37" s="9">
        <v>36</v>
      </c>
      <c r="E37" s="9">
        <v>1.43</v>
      </c>
      <c r="F37" s="9"/>
      <c r="G37" s="9">
        <v>29.632977766869665</v>
      </c>
      <c r="H37" s="9"/>
    </row>
    <row r="38" spans="1:8" x14ac:dyDescent="0.2">
      <c r="A38" s="9" t="str">
        <f t="shared" si="0"/>
        <v>1_37</v>
      </c>
      <c r="B38" s="9">
        <v>1</v>
      </c>
      <c r="C38" s="8">
        <v>43732</v>
      </c>
      <c r="D38" s="9">
        <v>37</v>
      </c>
      <c r="E38" s="9">
        <v>1.52</v>
      </c>
      <c r="F38" s="9"/>
      <c r="G38" s="9">
        <v>35.901492294476718</v>
      </c>
      <c r="H38" s="9"/>
    </row>
    <row r="39" spans="1:8" x14ac:dyDescent="0.2">
      <c r="A39" s="9" t="str">
        <f t="shared" si="0"/>
        <v>1_38</v>
      </c>
      <c r="B39" s="9">
        <v>1</v>
      </c>
      <c r="C39" s="8">
        <v>43732</v>
      </c>
      <c r="D39" s="9">
        <v>38</v>
      </c>
      <c r="E39" s="9">
        <v>1.28</v>
      </c>
      <c r="F39" s="9"/>
      <c r="G39" s="9">
        <v>55.276900834353036</v>
      </c>
      <c r="H39" s="9"/>
    </row>
    <row r="40" spans="1:8" x14ac:dyDescent="0.2">
      <c r="A40" s="9" t="str">
        <f t="shared" si="0"/>
        <v>1_39</v>
      </c>
      <c r="B40" s="9">
        <v>1</v>
      </c>
      <c r="C40" s="8">
        <v>43732</v>
      </c>
      <c r="D40" s="9">
        <v>39</v>
      </c>
      <c r="E40" s="9">
        <v>1.45</v>
      </c>
      <c r="F40" s="9"/>
      <c r="G40" s="9">
        <v>38.750817079752643</v>
      </c>
      <c r="H40" s="9"/>
    </row>
    <row r="41" spans="1:8" x14ac:dyDescent="0.2">
      <c r="A41" s="9" t="str">
        <f t="shared" si="0"/>
        <v>1_40</v>
      </c>
      <c r="B41" s="9">
        <v>1</v>
      </c>
      <c r="C41" s="8">
        <v>43732</v>
      </c>
      <c r="D41" s="9">
        <v>40</v>
      </c>
      <c r="E41" s="9">
        <v>1.31</v>
      </c>
      <c r="F41" s="9"/>
      <c r="G41" s="9">
        <v>27.353517938648928</v>
      </c>
      <c r="H41" s="9"/>
    </row>
    <row r="42" spans="1:8" x14ac:dyDescent="0.2">
      <c r="A42" s="9" t="str">
        <f t="shared" si="0"/>
        <v>1_41</v>
      </c>
      <c r="B42" s="9">
        <v>1</v>
      </c>
      <c r="C42" s="8">
        <v>43732</v>
      </c>
      <c r="D42" s="9">
        <v>41</v>
      </c>
      <c r="E42" s="9">
        <v>0.81</v>
      </c>
      <c r="F42" s="9"/>
      <c r="G42" s="9">
        <v>37.041222208587087</v>
      </c>
      <c r="H42" s="9"/>
    </row>
    <row r="43" spans="1:8" x14ac:dyDescent="0.2">
      <c r="A43" s="9" t="str">
        <f t="shared" si="0"/>
        <v>1_42</v>
      </c>
      <c r="B43" s="9">
        <v>1</v>
      </c>
      <c r="C43" s="8">
        <v>43732</v>
      </c>
      <c r="D43" s="9">
        <v>42</v>
      </c>
      <c r="E43" s="9">
        <v>0.7</v>
      </c>
      <c r="F43" s="9"/>
      <c r="G43" s="9">
        <v>25.643923067483367</v>
      </c>
      <c r="H43" s="9"/>
    </row>
    <row r="44" spans="1:8" x14ac:dyDescent="0.2">
      <c r="A44" s="9" t="str">
        <f t="shared" si="0"/>
        <v>1_43</v>
      </c>
      <c r="B44" s="9">
        <v>1</v>
      </c>
      <c r="C44" s="8">
        <v>43732</v>
      </c>
      <c r="D44" s="9">
        <v>43</v>
      </c>
      <c r="E44" s="9">
        <v>4.7699999999999996</v>
      </c>
      <c r="F44" s="9"/>
      <c r="G44" s="9">
        <v>90.038663214719392</v>
      </c>
      <c r="H44" s="9"/>
    </row>
    <row r="45" spans="1:8" x14ac:dyDescent="0.2">
      <c r="A45" s="9" t="str">
        <f t="shared" si="0"/>
        <v>1_44</v>
      </c>
      <c r="B45" s="9">
        <v>1</v>
      </c>
      <c r="C45" s="8">
        <v>43732</v>
      </c>
      <c r="D45" s="9">
        <v>44</v>
      </c>
      <c r="E45" s="9">
        <v>4.54</v>
      </c>
      <c r="F45" s="9"/>
      <c r="G45" s="9">
        <v>80.9208239018364</v>
      </c>
      <c r="H45" s="9"/>
    </row>
    <row r="46" spans="1:8" x14ac:dyDescent="0.2">
      <c r="A46" s="9" t="str">
        <f t="shared" si="0"/>
        <v>1_45</v>
      </c>
      <c r="B46" s="9">
        <v>1</v>
      </c>
      <c r="C46" s="8">
        <v>43732</v>
      </c>
      <c r="D46" s="9">
        <v>45</v>
      </c>
      <c r="E46" s="9">
        <v>7.32</v>
      </c>
      <c r="F46" s="9"/>
      <c r="G46" s="9">
        <v>263.8474751165511</v>
      </c>
      <c r="H46" s="9"/>
    </row>
    <row r="47" spans="1:8" x14ac:dyDescent="0.2">
      <c r="A47" s="9" t="str">
        <f t="shared" si="0"/>
        <v>1_46</v>
      </c>
      <c r="B47" s="9">
        <v>1</v>
      </c>
      <c r="C47" s="8">
        <v>43732</v>
      </c>
      <c r="D47" s="9">
        <v>46</v>
      </c>
      <c r="E47" s="9">
        <v>14.38</v>
      </c>
      <c r="F47" s="9"/>
      <c r="G47" s="9">
        <v>268.97625973004784</v>
      </c>
      <c r="H47" s="9"/>
    </row>
    <row r="48" spans="1:8" x14ac:dyDescent="0.2">
      <c r="A48" s="9" t="str">
        <f t="shared" si="0"/>
        <v>1_47</v>
      </c>
      <c r="B48" s="9">
        <v>1</v>
      </c>
      <c r="C48" s="8">
        <v>43732</v>
      </c>
      <c r="D48" s="9">
        <v>47</v>
      </c>
      <c r="E48" s="9">
        <v>15.47</v>
      </c>
      <c r="F48" s="9"/>
      <c r="G48" s="9">
        <v>184.06638112882507</v>
      </c>
      <c r="H48" s="9"/>
    </row>
    <row r="49" spans="1:8" x14ac:dyDescent="0.2">
      <c r="A49" s="9" t="str">
        <f t="shared" si="0"/>
        <v>1_48</v>
      </c>
      <c r="B49" s="9">
        <v>1</v>
      </c>
      <c r="C49" s="8">
        <v>43732</v>
      </c>
      <c r="D49" s="9">
        <v>48</v>
      </c>
      <c r="E49" s="9">
        <v>3.25</v>
      </c>
      <c r="F49" s="9"/>
      <c r="G49" s="9">
        <v>104.28528714109903</v>
      </c>
      <c r="H49" s="9"/>
    </row>
    <row r="50" spans="1:8" x14ac:dyDescent="0.2">
      <c r="A50" s="9" t="str">
        <f t="shared" si="0"/>
        <v>1_49</v>
      </c>
      <c r="B50" s="9">
        <v>1</v>
      </c>
      <c r="C50" s="8">
        <v>43732</v>
      </c>
      <c r="D50" s="9">
        <v>49</v>
      </c>
      <c r="E50" s="9">
        <v>2.4900000000000002</v>
      </c>
      <c r="F50" s="9"/>
      <c r="G50" s="9">
        <v>125.9401555091961</v>
      </c>
      <c r="H50" s="9"/>
    </row>
    <row r="51" spans="1:8" x14ac:dyDescent="0.2">
      <c r="A51" s="9" t="str">
        <f t="shared" si="0"/>
        <v>1_50</v>
      </c>
      <c r="B51" s="9">
        <v>1</v>
      </c>
      <c r="C51" s="8">
        <v>43732</v>
      </c>
      <c r="D51" s="9">
        <v>50</v>
      </c>
      <c r="E51" s="9">
        <v>4.29</v>
      </c>
      <c r="F51" s="9"/>
      <c r="G51" s="9">
        <v>52.997441006132291</v>
      </c>
      <c r="H51" s="9"/>
    </row>
    <row r="52" spans="1:8" x14ac:dyDescent="0.2">
      <c r="A52" s="9" t="str">
        <f t="shared" si="0"/>
        <v>1_51</v>
      </c>
      <c r="B52" s="9">
        <v>1</v>
      </c>
      <c r="C52" s="8">
        <v>43732</v>
      </c>
      <c r="D52" s="9">
        <v>51</v>
      </c>
      <c r="E52" s="9">
        <v>3.34</v>
      </c>
      <c r="F52" s="9"/>
      <c r="G52" s="9">
        <v>33.62203246625598</v>
      </c>
      <c r="H52" s="9"/>
    </row>
    <row r="53" spans="1:8" x14ac:dyDescent="0.2">
      <c r="A53" s="9" t="str">
        <f t="shared" si="0"/>
        <v>1_52</v>
      </c>
      <c r="B53" s="9">
        <v>1</v>
      </c>
      <c r="C53" s="8">
        <v>43732</v>
      </c>
      <c r="D53" s="9">
        <v>52</v>
      </c>
      <c r="E53" s="9">
        <v>2.61</v>
      </c>
      <c r="F53" s="9"/>
      <c r="G53" s="9">
        <v>89.46879825766419</v>
      </c>
      <c r="H53" s="9"/>
    </row>
    <row r="54" spans="1:8" x14ac:dyDescent="0.2">
      <c r="A54" s="9" t="str">
        <f t="shared" si="0"/>
        <v>1_53</v>
      </c>
      <c r="B54" s="9">
        <v>1</v>
      </c>
      <c r="C54" s="8">
        <v>43732</v>
      </c>
      <c r="D54" s="9">
        <v>53</v>
      </c>
      <c r="E54" s="9">
        <v>3.48</v>
      </c>
      <c r="F54" s="9"/>
      <c r="G54" s="9">
        <v>63.894875190180798</v>
      </c>
      <c r="H54" s="9"/>
    </row>
    <row r="55" spans="1:8" x14ac:dyDescent="0.2">
      <c r="A55" s="9" t="str">
        <f t="shared" si="0"/>
        <v>1_54</v>
      </c>
      <c r="B55" s="9">
        <v>1</v>
      </c>
      <c r="C55" s="8">
        <v>43732</v>
      </c>
      <c r="D55" s="9">
        <v>54</v>
      </c>
      <c r="E55" s="9">
        <v>3.38</v>
      </c>
      <c r="F55" s="9"/>
      <c r="G55" s="9">
        <v>52.9874410061323</v>
      </c>
      <c r="H55" s="9"/>
    </row>
    <row r="56" spans="1:8" x14ac:dyDescent="0.2">
      <c r="A56" s="9" t="str">
        <f t="shared" si="0"/>
        <v>1_55</v>
      </c>
      <c r="B56" s="9">
        <v>1</v>
      </c>
      <c r="C56" s="8">
        <v>43732</v>
      </c>
      <c r="D56" s="9">
        <v>55</v>
      </c>
      <c r="E56" s="9">
        <v>1.67</v>
      </c>
      <c r="F56" s="9"/>
      <c r="G56" s="9">
        <v>36.451357251531903</v>
      </c>
      <c r="H56" s="9"/>
    </row>
    <row r="57" spans="1:8" x14ac:dyDescent="0.2">
      <c r="A57" s="9" t="str">
        <f t="shared" si="0"/>
        <v>1_56</v>
      </c>
      <c r="B57" s="9">
        <v>1</v>
      </c>
      <c r="C57" s="8">
        <v>43732</v>
      </c>
      <c r="D57" s="9">
        <v>56</v>
      </c>
      <c r="E57" s="9">
        <v>1.58</v>
      </c>
      <c r="F57" s="9"/>
      <c r="G57" s="9">
        <v>47.298791435580426</v>
      </c>
      <c r="H57" s="9"/>
    </row>
    <row r="58" spans="1:8" x14ac:dyDescent="0.2">
      <c r="A58" s="9" t="str">
        <f t="shared" si="0"/>
        <v>1_57</v>
      </c>
      <c r="B58" s="9">
        <v>1</v>
      </c>
      <c r="C58" s="8">
        <v>43732</v>
      </c>
      <c r="D58" s="9">
        <v>57</v>
      </c>
      <c r="E58" s="9">
        <v>4.5599999999999996</v>
      </c>
      <c r="F58" s="9"/>
      <c r="G58" s="9">
        <v>71.802984588953436</v>
      </c>
      <c r="H58" s="9"/>
    </row>
    <row r="59" spans="1:8" x14ac:dyDescent="0.2">
      <c r="A59" s="9" t="str">
        <f t="shared" si="0"/>
        <v>1_58</v>
      </c>
      <c r="B59" s="9">
        <v>1</v>
      </c>
      <c r="C59" s="8">
        <v>43732</v>
      </c>
      <c r="D59" s="9">
        <v>58</v>
      </c>
      <c r="E59" s="9">
        <v>4.1500000000000004</v>
      </c>
      <c r="F59" s="9"/>
      <c r="G59" s="9">
        <v>43.309736736194139</v>
      </c>
      <c r="H59" s="9"/>
    </row>
    <row r="60" spans="1:8" x14ac:dyDescent="0.2">
      <c r="A60" s="9" t="str">
        <f t="shared" si="0"/>
        <v>1_59</v>
      </c>
      <c r="B60" s="9">
        <v>1</v>
      </c>
      <c r="C60" s="8">
        <v>43732</v>
      </c>
      <c r="D60" s="9">
        <v>59</v>
      </c>
      <c r="E60" s="9">
        <v>4.16</v>
      </c>
      <c r="F60" s="9"/>
      <c r="G60" s="9">
        <v>125.37029055214093</v>
      </c>
      <c r="H60" s="9"/>
    </row>
    <row r="61" spans="1:8" x14ac:dyDescent="0.2">
      <c r="A61" s="9" t="str">
        <f t="shared" si="0"/>
        <v>1_60</v>
      </c>
      <c r="B61" s="9">
        <v>1</v>
      </c>
      <c r="C61" s="8">
        <v>43732</v>
      </c>
      <c r="D61" s="9">
        <v>60</v>
      </c>
      <c r="E61" s="9">
        <v>3.72</v>
      </c>
      <c r="F61" s="9"/>
      <c r="G61" s="9">
        <v>139.04704952146537</v>
      </c>
      <c r="H61" s="9"/>
    </row>
    <row r="62" spans="1:8" x14ac:dyDescent="0.2">
      <c r="A62" s="9" t="str">
        <f t="shared" si="0"/>
        <v>1_61</v>
      </c>
      <c r="B62" s="9">
        <v>1</v>
      </c>
      <c r="C62" s="8">
        <v>43732</v>
      </c>
      <c r="D62" s="9">
        <v>61</v>
      </c>
      <c r="E62" s="9">
        <v>3.58</v>
      </c>
      <c r="F62" s="9"/>
      <c r="G62" s="9">
        <v>128.78948029447204</v>
      </c>
      <c r="H62" s="9"/>
    </row>
    <row r="63" spans="1:8" x14ac:dyDescent="0.2">
      <c r="A63" s="9" t="str">
        <f t="shared" si="0"/>
        <v>1_62</v>
      </c>
      <c r="B63" s="9">
        <v>1</v>
      </c>
      <c r="C63" s="8">
        <v>43732</v>
      </c>
      <c r="D63" s="9">
        <v>62</v>
      </c>
      <c r="E63" s="9">
        <v>2.91</v>
      </c>
      <c r="F63" s="9"/>
      <c r="G63" s="9">
        <v>45.58919656441487</v>
      </c>
      <c r="H63" s="9"/>
    </row>
    <row r="64" spans="1:8" x14ac:dyDescent="0.2">
      <c r="A64" s="9" t="str">
        <f t="shared" si="0"/>
        <v>1_63</v>
      </c>
      <c r="B64" s="9">
        <v>1</v>
      </c>
      <c r="C64" s="8">
        <v>43732</v>
      </c>
      <c r="D64" s="9">
        <v>63</v>
      </c>
      <c r="E64" s="9">
        <v>2.4900000000000002</v>
      </c>
      <c r="F64" s="9"/>
      <c r="G64" s="9">
        <v>56.416630748463419</v>
      </c>
      <c r="H64" s="9"/>
    </row>
    <row r="65" spans="1:8" x14ac:dyDescent="0.2">
      <c r="A65" s="9" t="str">
        <f t="shared" si="0"/>
        <v>1_64</v>
      </c>
      <c r="B65" s="9">
        <v>1</v>
      </c>
      <c r="C65" s="8">
        <v>43732</v>
      </c>
      <c r="D65" s="9">
        <v>64</v>
      </c>
      <c r="E65" s="9">
        <v>3.94</v>
      </c>
      <c r="F65" s="9"/>
      <c r="G65" s="9">
        <v>83.770148687112339</v>
      </c>
      <c r="H65" s="9"/>
    </row>
    <row r="66" spans="1:8" x14ac:dyDescent="0.2">
      <c r="A66" s="9" t="str">
        <f t="shared" ref="A66:A129" si="1">CONCATENATE(B66, "_", D66)</f>
        <v>1_65</v>
      </c>
      <c r="B66" s="9">
        <v>1</v>
      </c>
      <c r="C66" s="8">
        <v>43732</v>
      </c>
      <c r="D66" s="9">
        <v>65</v>
      </c>
      <c r="E66" s="9">
        <v>3.67</v>
      </c>
      <c r="F66" s="9"/>
      <c r="G66" s="9">
        <v>83.200283730057137</v>
      </c>
      <c r="H66" s="9"/>
    </row>
    <row r="67" spans="1:8" x14ac:dyDescent="0.2">
      <c r="A67" s="9" t="str">
        <f t="shared" si="1"/>
        <v>1_66</v>
      </c>
      <c r="B67" s="9">
        <v>1</v>
      </c>
      <c r="C67" s="8">
        <v>43732</v>
      </c>
      <c r="D67" s="9">
        <v>66</v>
      </c>
      <c r="E67" s="9">
        <v>3.36</v>
      </c>
      <c r="F67" s="9"/>
      <c r="G67" s="9">
        <v>160.70191788956245</v>
      </c>
      <c r="H67" s="9"/>
    </row>
    <row r="68" spans="1:8" x14ac:dyDescent="0.2">
      <c r="A68" s="9" t="str">
        <f t="shared" si="1"/>
        <v>1_67</v>
      </c>
      <c r="B68" s="9">
        <v>1</v>
      </c>
      <c r="C68" s="8">
        <v>43732</v>
      </c>
      <c r="D68" s="9">
        <v>67</v>
      </c>
      <c r="E68" s="9">
        <v>3.38</v>
      </c>
      <c r="F68" s="9"/>
      <c r="G68" s="9">
        <v>116.25245123925794</v>
      </c>
      <c r="H68" s="9"/>
    </row>
    <row r="69" spans="1:8" x14ac:dyDescent="0.2">
      <c r="A69" s="9" t="str">
        <f t="shared" si="1"/>
        <v>1_68</v>
      </c>
      <c r="B69" s="9">
        <v>1</v>
      </c>
      <c r="C69" s="8">
        <v>43732</v>
      </c>
      <c r="D69" s="9">
        <v>68</v>
      </c>
      <c r="E69" s="9">
        <v>3.32</v>
      </c>
      <c r="F69" s="9"/>
      <c r="G69" s="9">
        <v>83.220283730057105</v>
      </c>
      <c r="H69" s="9"/>
    </row>
    <row r="70" spans="1:8" x14ac:dyDescent="0.2">
      <c r="A70" s="9" t="str">
        <f t="shared" si="1"/>
        <v>1_69</v>
      </c>
      <c r="B70" s="9">
        <v>1</v>
      </c>
      <c r="C70" s="8">
        <v>43732</v>
      </c>
      <c r="D70" s="9">
        <v>69</v>
      </c>
      <c r="E70" s="9">
        <v>1.59</v>
      </c>
      <c r="F70" s="9"/>
      <c r="G70" s="9">
        <v>86.949608515333097</v>
      </c>
      <c r="H70" s="9"/>
    </row>
    <row r="71" spans="1:8" x14ac:dyDescent="0.2">
      <c r="A71" s="9" t="str">
        <f t="shared" si="1"/>
        <v>1_70</v>
      </c>
      <c r="B71" s="9">
        <v>1</v>
      </c>
      <c r="C71" s="8">
        <v>43732</v>
      </c>
      <c r="D71" s="9">
        <v>70</v>
      </c>
      <c r="E71" s="9">
        <v>1.34</v>
      </c>
      <c r="F71" s="9"/>
      <c r="G71" s="9">
        <v>89.668798257664207</v>
      </c>
      <c r="H71" s="9"/>
    </row>
    <row r="72" spans="1:8" x14ac:dyDescent="0.2">
      <c r="A72" s="9" t="str">
        <f t="shared" si="1"/>
        <v>1_71</v>
      </c>
      <c r="B72" s="9">
        <v>1</v>
      </c>
      <c r="C72" s="8">
        <v>43732</v>
      </c>
      <c r="D72" s="9">
        <v>71</v>
      </c>
      <c r="E72" s="9">
        <v>46.96</v>
      </c>
      <c r="F72" s="9"/>
      <c r="G72" s="9">
        <v>41.630141865028598</v>
      </c>
      <c r="H72" s="9"/>
    </row>
    <row r="73" spans="1:8" x14ac:dyDescent="0.2">
      <c r="A73" s="9" t="str">
        <f t="shared" si="1"/>
        <v>1_72</v>
      </c>
      <c r="B73" s="9">
        <v>1</v>
      </c>
      <c r="C73" s="8">
        <v>43732</v>
      </c>
      <c r="D73" s="9">
        <v>72</v>
      </c>
      <c r="E73" s="9">
        <v>57.3</v>
      </c>
      <c r="F73" s="9"/>
      <c r="G73" s="9">
        <v>40.4604119509182</v>
      </c>
      <c r="H73" s="9"/>
    </row>
    <row r="74" spans="1:8" x14ac:dyDescent="0.2">
      <c r="A74" s="9" t="str">
        <f t="shared" si="1"/>
        <v>1_73</v>
      </c>
      <c r="B74" s="9">
        <v>1</v>
      </c>
      <c r="C74" s="8">
        <v>43732</v>
      </c>
      <c r="D74" s="9">
        <v>73</v>
      </c>
      <c r="E74" s="9">
        <v>244.1</v>
      </c>
      <c r="F74" s="9" t="s">
        <v>249</v>
      </c>
      <c r="G74" s="9">
        <v>105.42501705520941</v>
      </c>
      <c r="H74" s="9"/>
    </row>
    <row r="75" spans="1:8" x14ac:dyDescent="0.2">
      <c r="A75" s="9" t="str">
        <f t="shared" si="1"/>
        <v>1_74</v>
      </c>
      <c r="B75" s="9">
        <v>1</v>
      </c>
      <c r="C75" s="8">
        <v>43732</v>
      </c>
      <c r="D75" s="9">
        <v>74</v>
      </c>
      <c r="E75" s="9">
        <v>78.98</v>
      </c>
      <c r="F75" s="9" t="s">
        <v>249</v>
      </c>
      <c r="G75" s="9">
        <v>83.670148687112302</v>
      </c>
      <c r="H75" s="9"/>
    </row>
    <row r="76" spans="1:8" x14ac:dyDescent="0.2">
      <c r="A76" s="9" t="str">
        <f t="shared" si="1"/>
        <v>1_75</v>
      </c>
      <c r="B76" s="9">
        <v>1</v>
      </c>
      <c r="C76" s="8">
        <v>43732</v>
      </c>
      <c r="D76" s="9">
        <v>75</v>
      </c>
      <c r="E76" s="9">
        <v>70.91</v>
      </c>
      <c r="F76" s="9" t="s">
        <v>249</v>
      </c>
      <c r="G76" s="9">
        <v>50.717981177911547</v>
      </c>
      <c r="H76" s="9"/>
    </row>
    <row r="77" spans="1:8" x14ac:dyDescent="0.2">
      <c r="A77" s="9" t="str">
        <f t="shared" si="1"/>
        <v>1_76</v>
      </c>
      <c r="B77" s="9">
        <v>1</v>
      </c>
      <c r="C77" s="8">
        <v>43732</v>
      </c>
      <c r="D77" s="9">
        <v>76</v>
      </c>
      <c r="E77" s="9">
        <v>75.11</v>
      </c>
      <c r="F77" s="9" t="s">
        <v>249</v>
      </c>
      <c r="G77" s="9">
        <v>61.445415361960102</v>
      </c>
      <c r="H77" s="9"/>
    </row>
    <row r="78" spans="1:8" x14ac:dyDescent="0.2">
      <c r="A78" s="9" t="str">
        <f t="shared" si="1"/>
        <v>1_77</v>
      </c>
      <c r="B78" s="9">
        <v>1</v>
      </c>
      <c r="C78" s="8">
        <v>43732</v>
      </c>
      <c r="D78" s="9">
        <v>77</v>
      </c>
      <c r="E78" s="9">
        <v>34.74</v>
      </c>
      <c r="F78" s="9"/>
      <c r="G78" s="9">
        <v>51.85771109202193</v>
      </c>
      <c r="H78" s="9"/>
    </row>
    <row r="79" spans="1:8" x14ac:dyDescent="0.2">
      <c r="A79" s="9" t="str">
        <f t="shared" si="1"/>
        <v>1_78</v>
      </c>
      <c r="B79" s="9">
        <v>1</v>
      </c>
      <c r="C79" s="8">
        <v>43732</v>
      </c>
      <c r="D79" s="9">
        <v>78</v>
      </c>
      <c r="E79" s="9">
        <v>1.5</v>
      </c>
      <c r="F79" s="9"/>
      <c r="G79" s="9">
        <v>35.050999092624828</v>
      </c>
      <c r="H79" s="9"/>
    </row>
    <row r="80" spans="1:8" x14ac:dyDescent="0.2">
      <c r="A80" s="9" t="str">
        <f t="shared" si="1"/>
        <v>1_79</v>
      </c>
      <c r="B80" s="9">
        <v>1</v>
      </c>
      <c r="C80" s="8">
        <v>43732</v>
      </c>
      <c r="D80" s="9">
        <v>79</v>
      </c>
      <c r="E80" s="9">
        <v>2.42</v>
      </c>
      <c r="F80" s="9"/>
      <c r="G80" s="9">
        <v>35.607364157587128</v>
      </c>
      <c r="H80" s="9"/>
    </row>
    <row r="81" spans="1:8" x14ac:dyDescent="0.2">
      <c r="A81" s="9" t="str">
        <f t="shared" si="1"/>
        <v>1_80</v>
      </c>
      <c r="B81" s="9">
        <v>1</v>
      </c>
      <c r="C81" s="8">
        <v>43732</v>
      </c>
      <c r="D81" s="9">
        <v>80</v>
      </c>
      <c r="E81" s="9">
        <v>2.31</v>
      </c>
      <c r="F81" s="9"/>
      <c r="G81" s="9">
        <v>97.4763420909741</v>
      </c>
      <c r="H81" s="9"/>
    </row>
    <row r="82" spans="1:8" x14ac:dyDescent="0.2">
      <c r="A82" s="9" t="str">
        <f t="shared" si="1"/>
        <v>1_81</v>
      </c>
      <c r="B82" s="9">
        <v>1</v>
      </c>
      <c r="C82" s="8">
        <v>43732</v>
      </c>
      <c r="D82" s="9">
        <v>81</v>
      </c>
      <c r="E82" s="9">
        <v>2.39</v>
      </c>
      <c r="F82" s="9"/>
      <c r="G82" s="9">
        <v>42.068737112946714</v>
      </c>
      <c r="H82" s="9"/>
    </row>
    <row r="83" spans="1:8" x14ac:dyDescent="0.2">
      <c r="A83" s="9" t="str">
        <f t="shared" si="1"/>
        <v>1_82</v>
      </c>
      <c r="B83" s="9">
        <v>1</v>
      </c>
      <c r="C83" s="8">
        <v>43732</v>
      </c>
      <c r="D83" s="9">
        <v>82</v>
      </c>
      <c r="E83" s="9">
        <v>2.35</v>
      </c>
      <c r="F83" s="9"/>
      <c r="G83" s="9">
        <v>20.521335177047177</v>
      </c>
      <c r="H83" s="9"/>
    </row>
    <row r="84" spans="1:8" x14ac:dyDescent="0.2">
      <c r="A84" s="9" t="str">
        <f t="shared" si="1"/>
        <v>1_83</v>
      </c>
      <c r="B84" s="9">
        <v>1</v>
      </c>
      <c r="C84" s="8">
        <v>43732</v>
      </c>
      <c r="D84" s="9">
        <v>83</v>
      </c>
      <c r="E84" s="9">
        <v>1.71</v>
      </c>
      <c r="F84" s="9"/>
      <c r="G84" s="9">
        <v>23.086502074178071</v>
      </c>
      <c r="H84" s="9"/>
    </row>
    <row r="85" spans="1:8" x14ac:dyDescent="0.2">
      <c r="A85" s="9" t="str">
        <f t="shared" si="1"/>
        <v>1_84</v>
      </c>
      <c r="B85" s="9">
        <v>1</v>
      </c>
      <c r="C85" s="8">
        <v>43732</v>
      </c>
      <c r="D85" s="9">
        <v>84</v>
      </c>
      <c r="E85" s="9">
        <v>1.64</v>
      </c>
      <c r="F85" s="9"/>
      <c r="G85" s="9">
        <v>10.773700967949768</v>
      </c>
      <c r="H85" s="9"/>
    </row>
    <row r="86" spans="1:8" x14ac:dyDescent="0.2">
      <c r="A86" s="9" t="str">
        <f t="shared" si="1"/>
        <v>1_85</v>
      </c>
      <c r="B86" s="9">
        <v>1</v>
      </c>
      <c r="C86" s="8">
        <v>43732</v>
      </c>
      <c r="D86" s="9">
        <v>85</v>
      </c>
      <c r="E86" s="9">
        <v>2.31</v>
      </c>
      <c r="F86" s="9"/>
      <c r="G86" s="9">
        <v>51.303337942617944</v>
      </c>
      <c r="H86" s="9"/>
    </row>
    <row r="87" spans="1:8" x14ac:dyDescent="0.2">
      <c r="A87" s="9" t="str">
        <f t="shared" si="1"/>
        <v>1_86</v>
      </c>
      <c r="B87" s="9">
        <v>1</v>
      </c>
      <c r="C87" s="8">
        <v>43732</v>
      </c>
      <c r="D87" s="9">
        <v>86</v>
      </c>
      <c r="E87" s="9">
        <v>2.61</v>
      </c>
      <c r="F87" s="9"/>
      <c r="G87" s="9">
        <v>64.642205807698602</v>
      </c>
      <c r="H87" s="9"/>
    </row>
    <row r="88" spans="1:8" x14ac:dyDescent="0.2">
      <c r="A88" s="9" t="str">
        <f t="shared" si="1"/>
        <v>1_87</v>
      </c>
      <c r="B88" s="9">
        <v>1</v>
      </c>
      <c r="C88" s="8">
        <v>43732</v>
      </c>
      <c r="D88" s="9">
        <v>87</v>
      </c>
      <c r="E88" s="9">
        <v>1.77</v>
      </c>
      <c r="F88" s="9"/>
      <c r="G88" s="9">
        <v>72.337706499091311</v>
      </c>
      <c r="H88" s="9"/>
    </row>
    <row r="89" spans="1:8" x14ac:dyDescent="0.2">
      <c r="A89" s="9" t="str">
        <f t="shared" si="1"/>
        <v>1_88</v>
      </c>
      <c r="B89" s="9">
        <v>1</v>
      </c>
      <c r="C89" s="8">
        <v>43732</v>
      </c>
      <c r="D89" s="9">
        <v>88</v>
      </c>
      <c r="E89" s="9">
        <v>2.93</v>
      </c>
      <c r="F89" s="9"/>
      <c r="G89" s="9">
        <v>116.97161050916894</v>
      </c>
      <c r="H89" s="9"/>
    </row>
    <row r="90" spans="1:8" x14ac:dyDescent="0.2">
      <c r="A90" s="9" t="str">
        <f t="shared" si="1"/>
        <v>1_89</v>
      </c>
      <c r="B90" s="9">
        <v>1</v>
      </c>
      <c r="C90" s="8">
        <v>43732</v>
      </c>
      <c r="D90" s="9">
        <v>89</v>
      </c>
      <c r="E90" s="9">
        <v>3.2</v>
      </c>
      <c r="F90" s="9"/>
      <c r="G90" s="9">
        <v>91.319941537859918</v>
      </c>
      <c r="H90" s="9"/>
    </row>
    <row r="91" spans="1:8" x14ac:dyDescent="0.2">
      <c r="A91" s="9" t="str">
        <f t="shared" si="1"/>
        <v>1_90</v>
      </c>
      <c r="B91" s="9">
        <v>1</v>
      </c>
      <c r="C91" s="8">
        <v>43732</v>
      </c>
      <c r="D91" s="9">
        <v>90</v>
      </c>
      <c r="E91" s="9">
        <v>2.2200000000000002</v>
      </c>
      <c r="F91" s="9"/>
      <c r="G91" s="9">
        <v>83.111407467041062</v>
      </c>
      <c r="H91" s="9"/>
    </row>
    <row r="92" spans="1:8" x14ac:dyDescent="0.2">
      <c r="A92" s="9" t="str">
        <f t="shared" si="1"/>
        <v>1_91</v>
      </c>
      <c r="B92" s="9">
        <v>1</v>
      </c>
      <c r="C92" s="8">
        <v>43732</v>
      </c>
      <c r="D92" s="9">
        <v>91</v>
      </c>
      <c r="E92" s="9">
        <v>1.9</v>
      </c>
      <c r="F92" s="9"/>
      <c r="G92" s="9">
        <v>82.598374087614886</v>
      </c>
      <c r="H92" s="9"/>
    </row>
    <row r="93" spans="1:8" x14ac:dyDescent="0.2">
      <c r="A93" s="9" t="str">
        <f t="shared" si="1"/>
        <v>1_92</v>
      </c>
      <c r="B93" s="9">
        <v>1</v>
      </c>
      <c r="C93" s="8">
        <v>43732</v>
      </c>
      <c r="D93" s="9">
        <v>92</v>
      </c>
      <c r="E93" s="9">
        <v>8.92</v>
      </c>
      <c r="F93" s="9"/>
      <c r="G93" s="9">
        <v>239.58658819202583</v>
      </c>
      <c r="H93" s="9"/>
    </row>
    <row r="94" spans="1:8" x14ac:dyDescent="0.2">
      <c r="A94" s="9" t="str">
        <f t="shared" si="1"/>
        <v>1_93</v>
      </c>
      <c r="B94" s="9">
        <v>1</v>
      </c>
      <c r="C94" s="8">
        <v>43732</v>
      </c>
      <c r="D94" s="9">
        <v>93</v>
      </c>
      <c r="E94" s="9">
        <v>6.45</v>
      </c>
      <c r="F94" s="9"/>
      <c r="G94" s="9">
        <v>158.52731424268944</v>
      </c>
      <c r="H94" s="9"/>
    </row>
    <row r="95" spans="1:8" x14ac:dyDescent="0.2">
      <c r="A95" s="9" t="str">
        <f t="shared" si="1"/>
        <v>1_94</v>
      </c>
      <c r="B95" s="9">
        <v>1</v>
      </c>
      <c r="C95" s="8">
        <v>43732</v>
      </c>
      <c r="D95" s="9">
        <v>94</v>
      </c>
      <c r="E95" s="9">
        <v>3.92</v>
      </c>
      <c r="F95" s="9"/>
      <c r="G95" s="9">
        <v>575.62345171617324</v>
      </c>
      <c r="H95" s="9" t="s">
        <v>239</v>
      </c>
    </row>
    <row r="96" spans="1:8" x14ac:dyDescent="0.2">
      <c r="A96" s="9" t="str">
        <f t="shared" si="1"/>
        <v>1_95</v>
      </c>
      <c r="B96" s="9">
        <v>1</v>
      </c>
      <c r="C96" s="8">
        <v>43732</v>
      </c>
      <c r="D96" s="9">
        <v>95</v>
      </c>
      <c r="E96" s="9">
        <v>8.81</v>
      </c>
      <c r="F96" s="9"/>
      <c r="G96" s="9">
        <v>524.8331471529815</v>
      </c>
      <c r="H96" s="9" t="s">
        <v>239</v>
      </c>
    </row>
    <row r="97" spans="1:8" x14ac:dyDescent="0.2">
      <c r="A97" s="9" t="str">
        <f t="shared" si="1"/>
        <v>1_96</v>
      </c>
      <c r="B97" s="9">
        <v>1</v>
      </c>
      <c r="C97" s="8">
        <v>43732</v>
      </c>
      <c r="D97" s="9">
        <v>96</v>
      </c>
      <c r="E97" s="9">
        <v>7.35</v>
      </c>
      <c r="F97" s="9"/>
      <c r="G97" s="9">
        <v>407.34850326438647</v>
      </c>
      <c r="H97" s="9"/>
    </row>
    <row r="98" spans="1:8" x14ac:dyDescent="0.2">
      <c r="A98" s="9" t="str">
        <f t="shared" si="1"/>
        <v>1_97</v>
      </c>
      <c r="B98" s="9">
        <v>1</v>
      </c>
      <c r="C98" s="8">
        <v>43732</v>
      </c>
      <c r="D98" s="9">
        <v>97</v>
      </c>
      <c r="E98" s="9">
        <v>2.44</v>
      </c>
      <c r="F98" s="9"/>
      <c r="G98" s="9">
        <v>202.64818487334085</v>
      </c>
      <c r="H98" s="9"/>
    </row>
    <row r="99" spans="1:8" x14ac:dyDescent="0.2">
      <c r="A99" s="9" t="str">
        <f t="shared" si="1"/>
        <v>1_98</v>
      </c>
      <c r="B99" s="9">
        <v>1</v>
      </c>
      <c r="C99" s="8">
        <v>43732</v>
      </c>
      <c r="D99" s="9">
        <v>98</v>
      </c>
      <c r="E99" s="9">
        <v>2.25</v>
      </c>
      <c r="F99" s="9"/>
      <c r="G99" s="9">
        <v>187.77021686998168</v>
      </c>
      <c r="H99" s="9"/>
    </row>
    <row r="100" spans="1:8" x14ac:dyDescent="0.2">
      <c r="A100" s="9" t="str">
        <f t="shared" si="1"/>
        <v>1_99</v>
      </c>
      <c r="B100" s="9">
        <v>1</v>
      </c>
      <c r="C100" s="8">
        <v>43732</v>
      </c>
      <c r="D100" s="9">
        <v>99</v>
      </c>
      <c r="E100" s="9">
        <v>2.25</v>
      </c>
      <c r="F100" s="9"/>
      <c r="G100" s="9">
        <v>56.433671736879738</v>
      </c>
      <c r="H100" s="9"/>
    </row>
    <row r="101" spans="1:8" x14ac:dyDescent="0.2">
      <c r="A101" s="9" t="str">
        <f t="shared" si="1"/>
        <v>1_100</v>
      </c>
      <c r="B101" s="9">
        <v>1</v>
      </c>
      <c r="C101" s="8">
        <v>43732</v>
      </c>
      <c r="D101" s="9">
        <v>100</v>
      </c>
      <c r="E101" s="9">
        <v>2.08</v>
      </c>
      <c r="F101" s="9"/>
      <c r="G101" s="9">
        <v>61.050972151715342</v>
      </c>
      <c r="H101" s="9"/>
    </row>
    <row r="102" spans="1:8" x14ac:dyDescent="0.2">
      <c r="A102" s="9" t="str">
        <f t="shared" si="1"/>
        <v>1_101</v>
      </c>
      <c r="B102" s="9">
        <v>1</v>
      </c>
      <c r="C102" s="8">
        <v>43732</v>
      </c>
      <c r="D102" s="9">
        <v>101</v>
      </c>
      <c r="E102" s="9">
        <v>3.33</v>
      </c>
      <c r="F102" s="9"/>
      <c r="G102" s="9">
        <v>164.68371479580361</v>
      </c>
      <c r="H102" s="9"/>
    </row>
    <row r="103" spans="1:8" x14ac:dyDescent="0.2">
      <c r="A103" s="9" t="str">
        <f t="shared" si="1"/>
        <v>1_102</v>
      </c>
      <c r="B103" s="9">
        <v>1</v>
      </c>
      <c r="C103" s="8">
        <v>43732</v>
      </c>
      <c r="D103" s="9">
        <v>102</v>
      </c>
      <c r="E103" s="9">
        <v>7.7</v>
      </c>
      <c r="F103" s="9"/>
      <c r="G103" s="9">
        <v>92.346008296712284</v>
      </c>
      <c r="H103" s="9"/>
    </row>
    <row r="104" spans="1:8" x14ac:dyDescent="0.2">
      <c r="A104" s="9" t="str">
        <f t="shared" si="1"/>
        <v>1_103</v>
      </c>
      <c r="B104" s="9">
        <v>1</v>
      </c>
      <c r="C104" s="8">
        <v>43732</v>
      </c>
      <c r="D104" s="9">
        <v>103</v>
      </c>
      <c r="E104" s="9">
        <v>8.6300000000000008</v>
      </c>
      <c r="F104" s="9"/>
      <c r="G104" s="9">
        <v>40.016603595241989</v>
      </c>
      <c r="H104" s="9"/>
    </row>
    <row r="105" spans="1:8" x14ac:dyDescent="0.2">
      <c r="A105" s="9" t="str">
        <f t="shared" si="1"/>
        <v>1_104</v>
      </c>
      <c r="B105" s="9">
        <v>1</v>
      </c>
      <c r="C105" s="8">
        <v>43732</v>
      </c>
      <c r="D105" s="9">
        <v>104</v>
      </c>
      <c r="E105" s="9">
        <v>3.64</v>
      </c>
      <c r="F105" s="9"/>
      <c r="G105" s="9">
        <v>28.216835868439865</v>
      </c>
      <c r="H105" s="9"/>
    </row>
    <row r="106" spans="1:8" x14ac:dyDescent="0.2">
      <c r="A106" s="9" t="str">
        <f t="shared" si="1"/>
        <v>1_105</v>
      </c>
      <c r="B106" s="9">
        <v>1</v>
      </c>
      <c r="C106" s="8">
        <v>43732</v>
      </c>
      <c r="D106" s="9">
        <v>105</v>
      </c>
      <c r="E106" s="9">
        <v>3.05</v>
      </c>
      <c r="F106" s="9"/>
      <c r="G106" s="9">
        <v>29.555936006718401</v>
      </c>
      <c r="H106" s="9"/>
    </row>
    <row r="107" spans="1:8" x14ac:dyDescent="0.2">
      <c r="A107" s="9" t="str">
        <f t="shared" si="1"/>
        <v>1_106</v>
      </c>
      <c r="B107" s="9">
        <v>1</v>
      </c>
      <c r="C107" s="8">
        <v>43732</v>
      </c>
      <c r="D107" s="9">
        <v>106</v>
      </c>
      <c r="E107" s="9">
        <v>2.84</v>
      </c>
      <c r="F107" s="9"/>
      <c r="G107" s="9">
        <v>203.67425163219323</v>
      </c>
      <c r="H107" s="9"/>
    </row>
    <row r="108" spans="1:8" x14ac:dyDescent="0.2">
      <c r="A108" s="9" t="str">
        <f t="shared" si="1"/>
        <v>1_107</v>
      </c>
      <c r="B108" s="9">
        <v>1</v>
      </c>
      <c r="C108" s="8">
        <v>43732</v>
      </c>
      <c r="D108" s="9">
        <v>107</v>
      </c>
      <c r="E108" s="9">
        <v>2.29</v>
      </c>
      <c r="F108" s="9"/>
      <c r="G108" s="9">
        <v>321.15889552078835</v>
      </c>
      <c r="H108" s="9"/>
    </row>
    <row r="109" spans="1:8" x14ac:dyDescent="0.2">
      <c r="A109" s="9" t="str">
        <f t="shared" si="1"/>
        <v>1_108</v>
      </c>
      <c r="B109" s="9">
        <v>1</v>
      </c>
      <c r="C109" s="8">
        <v>43732</v>
      </c>
      <c r="D109" s="9">
        <v>108</v>
      </c>
      <c r="E109" s="9">
        <v>5.82</v>
      </c>
      <c r="F109" s="9"/>
      <c r="G109" s="9">
        <v>277.03802489013691</v>
      </c>
      <c r="H109" s="9"/>
    </row>
    <row r="110" spans="1:8" x14ac:dyDescent="0.2">
      <c r="A110" s="9" t="str">
        <f t="shared" si="1"/>
        <v>1_109</v>
      </c>
      <c r="B110" s="9">
        <v>1</v>
      </c>
      <c r="C110" s="8">
        <v>43732</v>
      </c>
      <c r="D110" s="9">
        <v>109</v>
      </c>
      <c r="E110" s="9">
        <v>8.34</v>
      </c>
      <c r="F110" s="9"/>
      <c r="G110" s="9">
        <v>333.47169662701657</v>
      </c>
      <c r="H110" s="9"/>
    </row>
    <row r="111" spans="1:8" x14ac:dyDescent="0.2">
      <c r="A111" s="9" t="str">
        <f t="shared" si="1"/>
        <v>1_110</v>
      </c>
      <c r="B111" s="9">
        <v>1</v>
      </c>
      <c r="C111" s="8">
        <v>43732</v>
      </c>
      <c r="D111" s="9">
        <v>110</v>
      </c>
      <c r="E111" s="9">
        <v>7.13</v>
      </c>
      <c r="F111" s="9"/>
      <c r="G111" s="9">
        <v>419.14827099118861</v>
      </c>
      <c r="H111" s="9"/>
    </row>
    <row r="112" spans="1:8" x14ac:dyDescent="0.2">
      <c r="A112" s="9" t="str">
        <f t="shared" si="1"/>
        <v>1_111</v>
      </c>
      <c r="B112" s="9">
        <v>1</v>
      </c>
      <c r="C112" s="8">
        <v>43732</v>
      </c>
      <c r="D112" s="9">
        <v>111</v>
      </c>
      <c r="E112" s="9">
        <v>3.3</v>
      </c>
      <c r="F112" s="9"/>
      <c r="G112" s="9">
        <v>373.4883002222586</v>
      </c>
      <c r="H112" s="9"/>
    </row>
    <row r="113" spans="1:8" x14ac:dyDescent="0.2">
      <c r="A113" s="9" t="str">
        <f t="shared" si="1"/>
        <v>1_112</v>
      </c>
      <c r="B113" s="9">
        <v>1</v>
      </c>
      <c r="C113" s="8">
        <v>43732</v>
      </c>
      <c r="D113" s="9">
        <v>112</v>
      </c>
      <c r="E113" s="9">
        <v>4.3499999999999996</v>
      </c>
      <c r="F113" s="9"/>
      <c r="G113" s="9">
        <v>214.96098597956913</v>
      </c>
      <c r="H113" s="9"/>
    </row>
    <row r="114" spans="1:8" x14ac:dyDescent="0.2">
      <c r="A114" s="9" t="str">
        <f t="shared" si="1"/>
        <v>1_113</v>
      </c>
      <c r="B114" s="9">
        <v>1</v>
      </c>
      <c r="C114" s="8">
        <v>43732</v>
      </c>
      <c r="D114" s="9">
        <v>113</v>
      </c>
      <c r="E114" s="9">
        <v>1.52</v>
      </c>
      <c r="F114" s="9"/>
      <c r="G114" s="9">
        <v>122.40031429170574</v>
      </c>
      <c r="H114" s="9"/>
    </row>
    <row r="115" spans="1:8" x14ac:dyDescent="0.2">
      <c r="A115" s="9" t="str">
        <f t="shared" si="1"/>
        <v>1_114</v>
      </c>
      <c r="B115" s="9">
        <v>1</v>
      </c>
      <c r="C115" s="8">
        <v>43732</v>
      </c>
      <c r="D115" s="9">
        <v>114</v>
      </c>
      <c r="E115" s="9">
        <v>1.2</v>
      </c>
      <c r="F115" s="9"/>
      <c r="G115" s="9">
        <v>132.87564527138045</v>
      </c>
      <c r="H115" s="9"/>
    </row>
    <row r="116" spans="1:8" x14ac:dyDescent="0.2">
      <c r="A116" s="9" t="str">
        <f t="shared" si="1"/>
        <v>1_115</v>
      </c>
      <c r="B116" s="9">
        <v>1</v>
      </c>
      <c r="C116" s="8">
        <v>43732</v>
      </c>
      <c r="D116" s="9">
        <v>115</v>
      </c>
      <c r="E116" s="9">
        <v>1.4</v>
      </c>
      <c r="F116" s="9"/>
      <c r="G116" s="9">
        <v>141.31672650042393</v>
      </c>
      <c r="H116" s="9"/>
    </row>
    <row r="117" spans="1:8" x14ac:dyDescent="0.2">
      <c r="A117" s="9" t="str">
        <f t="shared" si="1"/>
        <v>1_116</v>
      </c>
      <c r="B117" s="9">
        <v>1</v>
      </c>
      <c r="C117" s="8">
        <v>43732</v>
      </c>
      <c r="D117" s="9">
        <v>116</v>
      </c>
      <c r="E117" s="9">
        <v>2.08</v>
      </c>
      <c r="F117" s="9"/>
      <c r="G117" s="9">
        <v>146.32401208508463</v>
      </c>
      <c r="H117" s="9"/>
    </row>
    <row r="118" spans="1:8" x14ac:dyDescent="0.2">
      <c r="A118" s="9" t="str">
        <f t="shared" si="1"/>
        <v>1_117</v>
      </c>
      <c r="B118" s="9">
        <v>1</v>
      </c>
      <c r="C118" s="8">
        <v>43732</v>
      </c>
      <c r="D118" s="9">
        <v>117</v>
      </c>
      <c r="E118" s="9">
        <v>2.65</v>
      </c>
      <c r="F118" s="9"/>
      <c r="G118" s="9">
        <v>140.76036143546162</v>
      </c>
      <c r="H118" s="9"/>
    </row>
    <row r="119" spans="1:8" x14ac:dyDescent="0.2">
      <c r="A119" s="9" t="str">
        <f t="shared" si="1"/>
        <v>1_118</v>
      </c>
      <c r="B119" s="9">
        <v>1</v>
      </c>
      <c r="C119" s="8">
        <v>43732</v>
      </c>
      <c r="D119" s="9">
        <v>118</v>
      </c>
      <c r="E119" s="9">
        <v>1.5</v>
      </c>
      <c r="F119" s="9"/>
      <c r="G119" s="9">
        <v>149.80574679244441</v>
      </c>
      <c r="H119" s="9"/>
    </row>
    <row r="120" spans="1:8" x14ac:dyDescent="0.2">
      <c r="A120" s="9" t="str">
        <f t="shared" si="1"/>
        <v>1_119</v>
      </c>
      <c r="B120" s="9">
        <v>1</v>
      </c>
      <c r="C120" s="8">
        <v>43732</v>
      </c>
      <c r="D120" s="9">
        <v>119</v>
      </c>
      <c r="E120" s="9">
        <v>1.65</v>
      </c>
      <c r="F120" s="9"/>
      <c r="G120" s="9">
        <v>170.84011534891775</v>
      </c>
      <c r="H120" s="9"/>
    </row>
    <row r="121" spans="1:8" x14ac:dyDescent="0.2">
      <c r="A121" s="9" t="str">
        <f t="shared" si="1"/>
        <v>1_120</v>
      </c>
      <c r="B121" s="9">
        <v>1</v>
      </c>
      <c r="C121" s="8">
        <v>43732</v>
      </c>
      <c r="D121" s="9">
        <v>120</v>
      </c>
      <c r="E121" s="9">
        <v>21.45</v>
      </c>
      <c r="F121" s="9"/>
      <c r="G121" s="9">
        <v>131.84957851252813</v>
      </c>
      <c r="H121" s="9"/>
    </row>
    <row r="122" spans="1:8" x14ac:dyDescent="0.2">
      <c r="A122" s="9" t="str">
        <f t="shared" si="1"/>
        <v>1_121</v>
      </c>
      <c r="B122" s="9">
        <v>1</v>
      </c>
      <c r="C122" s="8">
        <v>43732</v>
      </c>
      <c r="D122" s="9">
        <v>121</v>
      </c>
      <c r="E122" s="9">
        <v>18.16</v>
      </c>
      <c r="F122" s="9"/>
      <c r="G122" s="9">
        <v>106.71094292064531</v>
      </c>
      <c r="H122" s="9"/>
    </row>
    <row r="123" spans="1:8" x14ac:dyDescent="0.2">
      <c r="A123" s="9" t="str">
        <f t="shared" si="1"/>
        <v>1_122</v>
      </c>
      <c r="B123" s="9">
        <v>1</v>
      </c>
      <c r="C123" s="8">
        <v>43732</v>
      </c>
      <c r="D123" s="9">
        <v>122</v>
      </c>
      <c r="E123" s="9">
        <v>15.83</v>
      </c>
      <c r="F123" s="9"/>
      <c r="G123" s="9">
        <v>343.73236421554026</v>
      </c>
      <c r="H123" s="9"/>
    </row>
    <row r="124" spans="1:8" x14ac:dyDescent="0.2">
      <c r="A124" s="9" t="str">
        <f t="shared" si="1"/>
        <v>1_123</v>
      </c>
      <c r="B124" s="9">
        <v>1</v>
      </c>
      <c r="C124" s="8">
        <v>43732</v>
      </c>
      <c r="D124" s="9">
        <v>123</v>
      </c>
      <c r="E124" s="9">
        <v>16.22</v>
      </c>
      <c r="F124" s="9"/>
      <c r="G124" s="9">
        <v>218.03918625612624</v>
      </c>
      <c r="H124" s="9"/>
    </row>
    <row r="125" spans="1:8" x14ac:dyDescent="0.2">
      <c r="A125" s="9" t="str">
        <f t="shared" si="1"/>
        <v>1_124</v>
      </c>
      <c r="B125" s="9">
        <v>1</v>
      </c>
      <c r="C125" s="8">
        <v>43732</v>
      </c>
      <c r="D125" s="9">
        <v>124</v>
      </c>
      <c r="E125" s="9">
        <v>13.16</v>
      </c>
      <c r="F125" s="9"/>
      <c r="G125" s="9">
        <v>185.20504997285076</v>
      </c>
      <c r="H125" s="9"/>
    </row>
    <row r="126" spans="1:8" x14ac:dyDescent="0.2">
      <c r="A126" s="9" t="str">
        <f t="shared" si="1"/>
        <v>1_125</v>
      </c>
      <c r="B126" s="9">
        <v>1</v>
      </c>
      <c r="C126" s="8">
        <v>43732</v>
      </c>
      <c r="D126" s="9">
        <v>125</v>
      </c>
      <c r="E126" s="9">
        <v>6.04</v>
      </c>
      <c r="F126" s="9"/>
      <c r="G126" s="9">
        <v>44.633904010077615</v>
      </c>
      <c r="H126" s="9"/>
    </row>
    <row r="127" spans="1:8" x14ac:dyDescent="0.2">
      <c r="A127" s="9" t="str">
        <f t="shared" si="1"/>
        <v>1_126</v>
      </c>
      <c r="B127" s="9">
        <v>1</v>
      </c>
      <c r="C127" s="8">
        <v>43732</v>
      </c>
      <c r="D127" s="9">
        <v>126</v>
      </c>
      <c r="E127" s="9">
        <v>4.74</v>
      </c>
      <c r="F127" s="9"/>
      <c r="G127" s="9">
        <v>124.267111200562</v>
      </c>
      <c r="H127" s="9"/>
    </row>
    <row r="128" spans="1:8" x14ac:dyDescent="0.2">
      <c r="A128" s="9" t="str">
        <f t="shared" si="1"/>
        <v>1_127</v>
      </c>
      <c r="B128" s="9">
        <v>1</v>
      </c>
      <c r="C128" s="8">
        <v>43732</v>
      </c>
      <c r="D128" s="9">
        <v>127</v>
      </c>
      <c r="E128" s="9">
        <v>3.87</v>
      </c>
      <c r="F128" s="9"/>
      <c r="G128" s="9">
        <v>57.459738495732104</v>
      </c>
      <c r="H128" s="9"/>
    </row>
    <row r="129" spans="1:8" x14ac:dyDescent="0.2">
      <c r="A129" s="9" t="str">
        <f t="shared" si="1"/>
        <v>1_128</v>
      </c>
      <c r="B129" s="9">
        <v>1</v>
      </c>
      <c r="C129" s="8">
        <v>43732</v>
      </c>
      <c r="D129" s="9">
        <v>128</v>
      </c>
      <c r="E129" s="9">
        <v>3.33</v>
      </c>
      <c r="F129" s="9"/>
      <c r="G129" s="9">
        <v>70.285572981386579</v>
      </c>
      <c r="H129" s="9"/>
    </row>
    <row r="130" spans="1:8" x14ac:dyDescent="0.2">
      <c r="A130" s="9" t="str">
        <f t="shared" ref="A130:A193" si="2">CONCATENATE(B130, "_", D130)</f>
        <v>1_129</v>
      </c>
      <c r="B130" s="9">
        <v>1</v>
      </c>
      <c r="C130" s="8">
        <v>43732</v>
      </c>
      <c r="D130" s="9">
        <v>129</v>
      </c>
      <c r="E130" s="9">
        <v>2.33</v>
      </c>
      <c r="F130" s="9"/>
      <c r="G130" s="9">
        <v>123.12801106228306</v>
      </c>
      <c r="H130" s="9"/>
    </row>
    <row r="131" spans="1:8" x14ac:dyDescent="0.2">
      <c r="A131" s="9" t="str">
        <f t="shared" si="2"/>
        <v>1_130</v>
      </c>
      <c r="B131" s="9">
        <v>1</v>
      </c>
      <c r="C131" s="8">
        <v>43732</v>
      </c>
      <c r="D131" s="9">
        <v>130</v>
      </c>
      <c r="E131" s="9">
        <v>2.84</v>
      </c>
      <c r="F131" s="9"/>
      <c r="G131" s="9">
        <v>67.20737270482951</v>
      </c>
      <c r="H131" s="9"/>
    </row>
    <row r="132" spans="1:8" x14ac:dyDescent="0.2">
      <c r="A132" s="9" t="str">
        <f t="shared" si="2"/>
        <v>1_131</v>
      </c>
      <c r="B132" s="9">
        <v>1</v>
      </c>
      <c r="C132" s="8">
        <v>43732</v>
      </c>
      <c r="D132" s="9">
        <v>131</v>
      </c>
      <c r="E132" s="9">
        <v>3.13</v>
      </c>
      <c r="F132" s="9"/>
      <c r="G132" s="9">
        <v>85.676574364171955</v>
      </c>
      <c r="H132" s="9"/>
    </row>
    <row r="133" spans="1:8" x14ac:dyDescent="0.2">
      <c r="A133" s="9" t="str">
        <f t="shared" si="2"/>
        <v>1_132</v>
      </c>
      <c r="B133" s="9">
        <v>1</v>
      </c>
      <c r="C133" s="8">
        <v>43732</v>
      </c>
      <c r="D133" s="9">
        <v>132</v>
      </c>
      <c r="E133" s="9">
        <v>1.6</v>
      </c>
      <c r="F133" s="9"/>
      <c r="G133" s="9">
        <v>70.798606360812755</v>
      </c>
      <c r="H133" s="9"/>
    </row>
    <row r="134" spans="1:8" x14ac:dyDescent="0.2">
      <c r="A134" s="9" t="str">
        <f t="shared" si="2"/>
        <v>1_133</v>
      </c>
      <c r="B134" s="9">
        <v>1</v>
      </c>
      <c r="C134" s="8">
        <v>43732</v>
      </c>
      <c r="D134" s="9">
        <v>133</v>
      </c>
      <c r="E134" s="9">
        <v>1.5</v>
      </c>
      <c r="F134" s="9"/>
      <c r="G134" s="9">
        <v>73.876806637369839</v>
      </c>
      <c r="H134" s="9"/>
    </row>
    <row r="135" spans="1:8" x14ac:dyDescent="0.2">
      <c r="A135" s="9" t="str">
        <f t="shared" si="2"/>
        <v>1_134</v>
      </c>
      <c r="B135" s="9">
        <v>1</v>
      </c>
      <c r="C135" s="8">
        <v>43732</v>
      </c>
      <c r="D135" s="9">
        <v>134</v>
      </c>
      <c r="E135" s="9">
        <v>3.25</v>
      </c>
      <c r="F135" s="9"/>
      <c r="G135" s="9">
        <v>21.547401935899533</v>
      </c>
      <c r="H135" s="9"/>
    </row>
    <row r="136" spans="1:8" x14ac:dyDescent="0.2">
      <c r="A136" s="9" t="str">
        <f t="shared" si="2"/>
        <v>1_135</v>
      </c>
      <c r="B136" s="9">
        <v>1</v>
      </c>
      <c r="C136" s="8">
        <v>43732</v>
      </c>
      <c r="D136" s="9">
        <v>135</v>
      </c>
      <c r="E136" s="9">
        <v>2.8</v>
      </c>
      <c r="F136" s="9"/>
      <c r="G136" s="9">
        <v>22.573468694751892</v>
      </c>
      <c r="H136" s="9"/>
    </row>
    <row r="137" spans="1:8" x14ac:dyDescent="0.2">
      <c r="A137" s="9" t="str">
        <f t="shared" si="2"/>
        <v>1_136</v>
      </c>
      <c r="B137" s="9">
        <v>1</v>
      </c>
      <c r="C137" s="8">
        <v>43732</v>
      </c>
      <c r="D137" s="9">
        <v>136</v>
      </c>
      <c r="E137" s="9">
        <v>3.59</v>
      </c>
      <c r="F137" s="9"/>
      <c r="G137" s="9">
        <v>39.503570215815827</v>
      </c>
      <c r="H137" s="9"/>
    </row>
    <row r="138" spans="1:8" x14ac:dyDescent="0.2">
      <c r="A138" s="9" t="str">
        <f t="shared" si="2"/>
        <v>1_137</v>
      </c>
      <c r="B138" s="9">
        <v>1</v>
      </c>
      <c r="C138" s="8">
        <v>43732</v>
      </c>
      <c r="D138" s="9">
        <v>137</v>
      </c>
      <c r="E138" s="9">
        <v>6.14</v>
      </c>
      <c r="F138" s="9"/>
      <c r="G138" s="9">
        <v>33.860203042127843</v>
      </c>
      <c r="H138" s="9"/>
    </row>
    <row r="139" spans="1:8" x14ac:dyDescent="0.2">
      <c r="A139" s="9" t="str">
        <f t="shared" si="2"/>
        <v>1_138</v>
      </c>
      <c r="B139" s="9">
        <v>1</v>
      </c>
      <c r="C139" s="8">
        <v>43732</v>
      </c>
      <c r="D139" s="9">
        <v>138</v>
      </c>
      <c r="E139" s="9">
        <v>5.83</v>
      </c>
      <c r="F139" s="9"/>
      <c r="G139" s="9">
        <v>30.782002765570766</v>
      </c>
      <c r="H139" s="9"/>
    </row>
    <row r="140" spans="1:8" x14ac:dyDescent="0.2">
      <c r="A140" s="9" t="str">
        <f t="shared" si="2"/>
        <v>1_139</v>
      </c>
      <c r="B140" s="9">
        <v>1</v>
      </c>
      <c r="C140" s="8">
        <v>43732</v>
      </c>
      <c r="D140" s="9">
        <v>139</v>
      </c>
      <c r="E140" s="9">
        <v>2.11</v>
      </c>
      <c r="F140" s="9"/>
      <c r="G140" s="9">
        <v>24.112568833030434</v>
      </c>
      <c r="H140" s="9"/>
    </row>
    <row r="141" spans="1:8" x14ac:dyDescent="0.2">
      <c r="A141" s="9" t="str">
        <f t="shared" si="2"/>
        <v>1_140</v>
      </c>
      <c r="B141" s="9">
        <v>1</v>
      </c>
      <c r="C141" s="8">
        <v>43732</v>
      </c>
      <c r="D141" s="9">
        <v>140</v>
      </c>
      <c r="E141" s="9">
        <v>2.02</v>
      </c>
      <c r="F141" s="9"/>
      <c r="G141" s="9">
        <v>29.755936006718404</v>
      </c>
      <c r="H141" s="9"/>
    </row>
    <row r="142" spans="1:8" x14ac:dyDescent="0.2">
      <c r="A142" s="9" t="str">
        <f t="shared" si="2"/>
        <v>1_141</v>
      </c>
      <c r="B142" s="9">
        <v>1</v>
      </c>
      <c r="C142" s="8">
        <v>43732</v>
      </c>
      <c r="D142" s="9">
        <v>141</v>
      </c>
      <c r="E142" s="9">
        <v>5.67</v>
      </c>
      <c r="F142" s="9"/>
      <c r="G142" s="9">
        <v>11.286734347375946</v>
      </c>
      <c r="H142" s="9"/>
    </row>
    <row r="143" spans="1:8" x14ac:dyDescent="0.2">
      <c r="A143" s="9" t="str">
        <f t="shared" si="2"/>
        <v>1_142</v>
      </c>
      <c r="B143" s="9">
        <v>1</v>
      </c>
      <c r="C143" s="8">
        <v>43732</v>
      </c>
      <c r="D143" s="9">
        <v>142</v>
      </c>
      <c r="E143" s="9">
        <v>6.79</v>
      </c>
      <c r="F143" s="9"/>
      <c r="G143" s="9">
        <v>16.930101521063921</v>
      </c>
      <c r="H143" s="9"/>
    </row>
    <row r="144" spans="1:8" x14ac:dyDescent="0.2">
      <c r="A144" s="9" t="str">
        <f t="shared" si="2"/>
        <v>1_143</v>
      </c>
      <c r="B144" s="9">
        <v>1</v>
      </c>
      <c r="C144" s="8">
        <v>43732</v>
      </c>
      <c r="D144" s="9">
        <v>143</v>
      </c>
      <c r="E144" s="9">
        <v>5.27</v>
      </c>
      <c r="F144" s="9"/>
      <c r="G144" s="9">
        <v>75.928940155074557</v>
      </c>
      <c r="H144" s="9"/>
    </row>
    <row r="145" spans="1:8" x14ac:dyDescent="0.2">
      <c r="A145" s="9" t="str">
        <f t="shared" si="2"/>
        <v>1_144</v>
      </c>
      <c r="B145" s="9">
        <v>1</v>
      </c>
      <c r="C145" s="8">
        <v>43732</v>
      </c>
      <c r="D145" s="9">
        <v>144</v>
      </c>
      <c r="E145" s="9">
        <v>9.33</v>
      </c>
      <c r="F145" s="9"/>
      <c r="G145" s="9">
        <v>53.868504839748844</v>
      </c>
      <c r="H145" s="9"/>
    </row>
    <row r="146" spans="1:8" x14ac:dyDescent="0.2">
      <c r="A146" s="9" t="str">
        <f t="shared" si="2"/>
        <v>1_145</v>
      </c>
      <c r="B146" s="9">
        <v>1</v>
      </c>
      <c r="C146" s="8">
        <v>43732</v>
      </c>
      <c r="D146" s="9">
        <v>145</v>
      </c>
      <c r="E146" s="9">
        <v>14.26</v>
      </c>
      <c r="F146" s="9"/>
      <c r="G146" s="9">
        <v>47.712104286634684</v>
      </c>
      <c r="H146" s="9"/>
    </row>
    <row r="147" spans="1:8" x14ac:dyDescent="0.2">
      <c r="A147" s="9" t="str">
        <f t="shared" si="2"/>
        <v>1_146</v>
      </c>
      <c r="B147" s="9">
        <v>1</v>
      </c>
      <c r="C147" s="8">
        <v>43732</v>
      </c>
      <c r="D147" s="9">
        <v>146</v>
      </c>
      <c r="E147" s="9">
        <v>8.17</v>
      </c>
      <c r="F147" s="9"/>
      <c r="G147" s="9">
        <v>9.7476342090974111</v>
      </c>
      <c r="H147" s="9"/>
    </row>
    <row r="148" spans="1:8" x14ac:dyDescent="0.2">
      <c r="A148" s="9" t="str">
        <f t="shared" si="2"/>
        <v>1_147</v>
      </c>
      <c r="B148" s="9">
        <v>1</v>
      </c>
      <c r="C148" s="8">
        <v>43732</v>
      </c>
      <c r="D148" s="9">
        <v>147</v>
      </c>
      <c r="E148" s="9">
        <v>6.5</v>
      </c>
      <c r="F148" s="9"/>
      <c r="G148" s="9">
        <v>13.338867865080662</v>
      </c>
      <c r="H148" s="9"/>
    </row>
    <row r="149" spans="1:8" x14ac:dyDescent="0.2">
      <c r="A149" s="9" t="str">
        <f t="shared" si="2"/>
        <v>1_148</v>
      </c>
      <c r="B149" s="9">
        <v>1</v>
      </c>
      <c r="C149" s="8">
        <v>43732</v>
      </c>
      <c r="D149" s="9">
        <v>148</v>
      </c>
      <c r="E149" s="9">
        <v>2.76</v>
      </c>
      <c r="F149" s="9"/>
      <c r="G149" s="9">
        <v>69.772539601960403</v>
      </c>
      <c r="H149" s="9"/>
    </row>
    <row r="150" spans="1:8" x14ac:dyDescent="0.2">
      <c r="A150" s="9" t="str">
        <f t="shared" si="2"/>
        <v>1_149</v>
      </c>
      <c r="B150" s="9">
        <v>1</v>
      </c>
      <c r="C150" s="8">
        <v>43732</v>
      </c>
      <c r="D150" s="9">
        <v>149</v>
      </c>
      <c r="E150" s="9">
        <v>3.84</v>
      </c>
      <c r="F150" s="9"/>
      <c r="G150" s="9">
        <v>63.616139048846243</v>
      </c>
      <c r="H150" s="9"/>
    </row>
    <row r="151" spans="1:8" x14ac:dyDescent="0.2">
      <c r="A151" s="9" t="str">
        <f t="shared" si="2"/>
        <v>1_150</v>
      </c>
      <c r="B151" s="9">
        <v>1</v>
      </c>
      <c r="C151" s="8">
        <v>43732</v>
      </c>
      <c r="D151" s="9">
        <v>150</v>
      </c>
      <c r="E151" s="9">
        <v>2.0499999999999998</v>
      </c>
      <c r="F151" s="9"/>
      <c r="G151" s="9">
        <v>76.441973534500733</v>
      </c>
      <c r="H151" s="9"/>
    </row>
    <row r="152" spans="1:8" x14ac:dyDescent="0.2">
      <c r="A152" s="9" t="str">
        <f t="shared" si="2"/>
        <v>1_151</v>
      </c>
      <c r="B152" s="9">
        <v>1</v>
      </c>
      <c r="C152" s="8">
        <v>43732</v>
      </c>
      <c r="D152" s="9">
        <v>151</v>
      </c>
      <c r="E152" s="9">
        <v>1.83</v>
      </c>
      <c r="F152" s="9"/>
      <c r="G152" s="9">
        <v>71.824673119665121</v>
      </c>
      <c r="H152" s="9"/>
    </row>
    <row r="153" spans="1:8" x14ac:dyDescent="0.2">
      <c r="A153" s="9" t="str">
        <f t="shared" si="2"/>
        <v>1_152</v>
      </c>
      <c r="B153" s="9">
        <v>1</v>
      </c>
      <c r="C153" s="8">
        <v>43732</v>
      </c>
      <c r="D153" s="9">
        <v>152</v>
      </c>
      <c r="E153" s="9">
        <v>1.77</v>
      </c>
      <c r="F153" s="9"/>
      <c r="G153" s="9">
        <v>94.911175193843178</v>
      </c>
      <c r="H153" s="9"/>
    </row>
    <row r="154" spans="1:8" x14ac:dyDescent="0.2">
      <c r="A154" s="9" t="str">
        <f t="shared" si="2"/>
        <v>1_153</v>
      </c>
      <c r="B154" s="9">
        <v>1</v>
      </c>
      <c r="C154" s="8">
        <v>43732</v>
      </c>
      <c r="D154" s="9">
        <v>153</v>
      </c>
      <c r="E154" s="9">
        <v>1.39</v>
      </c>
      <c r="F154" s="9"/>
      <c r="G154" s="9">
        <v>88.241741261302863</v>
      </c>
      <c r="H154" s="9"/>
    </row>
    <row r="155" spans="1:8" x14ac:dyDescent="0.2">
      <c r="A155" s="9" t="str">
        <f t="shared" si="2"/>
        <v>1_154</v>
      </c>
      <c r="B155" s="9">
        <v>1</v>
      </c>
      <c r="C155" s="8">
        <v>43732</v>
      </c>
      <c r="D155" s="9">
        <v>154</v>
      </c>
      <c r="E155" s="9">
        <v>1.18</v>
      </c>
      <c r="F155" s="9"/>
      <c r="G155" s="9">
        <v>97.989375470400262</v>
      </c>
      <c r="H155" s="9"/>
    </row>
    <row r="156" spans="1:8" x14ac:dyDescent="0.2">
      <c r="A156" s="9" t="str">
        <f t="shared" si="2"/>
        <v>1_155</v>
      </c>
      <c r="B156" s="9">
        <v>1</v>
      </c>
      <c r="C156" s="8">
        <v>43732</v>
      </c>
      <c r="D156" s="9">
        <v>155</v>
      </c>
      <c r="E156" s="9">
        <v>0.77</v>
      </c>
      <c r="F156" s="9"/>
      <c r="G156" s="9">
        <v>124.66711120056159</v>
      </c>
      <c r="H156" s="9"/>
    </row>
    <row r="157" spans="1:8" x14ac:dyDescent="0.2">
      <c r="A157" s="9" t="str">
        <f t="shared" si="2"/>
        <v>1_156</v>
      </c>
      <c r="B157" s="9">
        <v>1</v>
      </c>
      <c r="C157" s="8">
        <v>43732</v>
      </c>
      <c r="D157" s="9">
        <v>156</v>
      </c>
      <c r="E157" s="9">
        <v>0.64</v>
      </c>
      <c r="F157" s="9"/>
      <c r="G157" s="9">
        <v>122.61497768285686</v>
      </c>
      <c r="H157" s="9"/>
    </row>
    <row r="158" spans="1:8" x14ac:dyDescent="0.2">
      <c r="A158" s="9" t="str">
        <f t="shared" si="2"/>
        <v>1_157</v>
      </c>
      <c r="B158" s="9">
        <v>1</v>
      </c>
      <c r="C158" s="8">
        <v>43732</v>
      </c>
      <c r="D158" s="9">
        <v>157</v>
      </c>
      <c r="E158" s="9">
        <v>0.51</v>
      </c>
      <c r="F158" s="9"/>
      <c r="G158" s="9">
        <v>184.69201659342457</v>
      </c>
      <c r="H158" s="9"/>
    </row>
    <row r="159" spans="1:8" x14ac:dyDescent="0.2">
      <c r="A159" s="9" t="str">
        <f t="shared" si="2"/>
        <v>1_158</v>
      </c>
      <c r="B159" s="9">
        <v>1</v>
      </c>
      <c r="C159" s="8">
        <v>43732</v>
      </c>
      <c r="D159" s="9">
        <v>158</v>
      </c>
      <c r="E159" s="9">
        <v>0.69</v>
      </c>
      <c r="F159" s="9"/>
      <c r="G159" s="9">
        <v>157.50124748383706</v>
      </c>
      <c r="H159" s="9"/>
    </row>
    <row r="160" spans="1:8" x14ac:dyDescent="0.2">
      <c r="A160" s="9" t="str">
        <f t="shared" si="2"/>
        <v>1_159</v>
      </c>
      <c r="B160" s="9">
        <v>1</v>
      </c>
      <c r="C160" s="8">
        <v>43732</v>
      </c>
      <c r="D160" s="9">
        <v>159</v>
      </c>
      <c r="E160" s="9">
        <v>0.71</v>
      </c>
      <c r="F160" s="9"/>
      <c r="G160" s="9">
        <v>123.76337997520999</v>
      </c>
      <c r="H160" s="9"/>
    </row>
    <row r="161" spans="1:8" x14ac:dyDescent="0.2">
      <c r="A161" s="9" t="str">
        <f t="shared" si="2"/>
        <v>1_160</v>
      </c>
      <c r="B161" s="9">
        <v>1</v>
      </c>
      <c r="C161" s="8">
        <v>43732</v>
      </c>
      <c r="D161" s="9">
        <v>160</v>
      </c>
      <c r="E161" s="9">
        <v>0.59</v>
      </c>
      <c r="F161" s="9"/>
      <c r="G161" s="9">
        <v>108.761758160033</v>
      </c>
      <c r="H161" s="9"/>
    </row>
    <row r="162" spans="1:8" x14ac:dyDescent="0.2">
      <c r="A162" s="9" t="str">
        <f t="shared" si="2"/>
        <v>1_161</v>
      </c>
      <c r="B162" s="9">
        <v>1</v>
      </c>
      <c r="C162" s="8">
        <v>43732</v>
      </c>
      <c r="D162" s="9">
        <v>161</v>
      </c>
      <c r="E162" s="9">
        <v>0.63</v>
      </c>
      <c r="F162" s="9"/>
      <c r="G162" s="9">
        <v>99.385744525547437</v>
      </c>
      <c r="H162" s="9"/>
    </row>
    <row r="163" spans="1:8" x14ac:dyDescent="0.2">
      <c r="A163" s="9" t="str">
        <f t="shared" si="2"/>
        <v>1_162</v>
      </c>
      <c r="B163" s="9">
        <v>1</v>
      </c>
      <c r="C163" s="8">
        <v>43732</v>
      </c>
      <c r="D163" s="9">
        <v>162</v>
      </c>
      <c r="E163" s="9">
        <v>2.17</v>
      </c>
      <c r="F163" s="9"/>
      <c r="G163" s="9">
        <v>27.659240221732539</v>
      </c>
      <c r="H163" s="9"/>
    </row>
    <row r="164" spans="1:8" x14ac:dyDescent="0.2">
      <c r="A164" s="9" t="str">
        <f t="shared" si="2"/>
        <v>1_163</v>
      </c>
      <c r="B164" s="9">
        <v>1</v>
      </c>
      <c r="C164" s="8">
        <v>43732</v>
      </c>
      <c r="D164" s="9">
        <v>163</v>
      </c>
      <c r="E164" s="9">
        <v>1.37</v>
      </c>
      <c r="F164" s="9"/>
      <c r="G164" s="9">
        <v>41.723260673460949</v>
      </c>
      <c r="H164" s="9"/>
    </row>
    <row r="165" spans="1:8" x14ac:dyDescent="0.2">
      <c r="A165" s="9" t="str">
        <f t="shared" si="2"/>
        <v>1_164</v>
      </c>
      <c r="B165" s="9">
        <v>1</v>
      </c>
      <c r="C165" s="8">
        <v>43732</v>
      </c>
      <c r="D165" s="9">
        <v>164</v>
      </c>
      <c r="E165" s="9">
        <v>0.88</v>
      </c>
      <c r="F165" s="9"/>
      <c r="G165" s="9">
        <v>40.316858628288109</v>
      </c>
      <c r="H165" s="9"/>
    </row>
    <row r="166" spans="1:8" x14ac:dyDescent="0.2">
      <c r="A166" s="9" t="str">
        <f t="shared" si="2"/>
        <v>1_165</v>
      </c>
      <c r="B166" s="9">
        <v>1</v>
      </c>
      <c r="C166" s="8">
        <v>43732</v>
      </c>
      <c r="D166" s="9">
        <v>165</v>
      </c>
      <c r="E166" s="9">
        <v>0.82</v>
      </c>
      <c r="F166" s="9"/>
      <c r="G166" s="9">
        <v>32.34724703897534</v>
      </c>
      <c r="H166" s="9"/>
    </row>
    <row r="167" spans="1:8" x14ac:dyDescent="0.2">
      <c r="A167" s="9" t="str">
        <f t="shared" si="2"/>
        <v>1_166</v>
      </c>
      <c r="B167" s="9">
        <v>1</v>
      </c>
      <c r="C167" s="8">
        <v>43732</v>
      </c>
      <c r="D167" s="9">
        <v>166</v>
      </c>
      <c r="E167" s="9">
        <v>0.71</v>
      </c>
      <c r="F167" s="9"/>
      <c r="G167" s="9">
        <v>24.377635449662566</v>
      </c>
      <c r="H167" s="9"/>
    </row>
    <row r="168" spans="1:8" x14ac:dyDescent="0.2">
      <c r="A168" s="9" t="str">
        <f t="shared" si="2"/>
        <v>1_167</v>
      </c>
      <c r="B168" s="9">
        <v>1</v>
      </c>
      <c r="C168" s="8">
        <v>43732</v>
      </c>
      <c r="D168" s="9">
        <v>167</v>
      </c>
      <c r="E168" s="9">
        <v>0.61</v>
      </c>
      <c r="F168" s="9"/>
      <c r="G168" s="9">
        <v>23.440034086214016</v>
      </c>
      <c r="H168" s="9"/>
    </row>
    <row r="169" spans="1:8" x14ac:dyDescent="0.2">
      <c r="A169" s="9" t="str">
        <f t="shared" si="2"/>
        <v>1_168</v>
      </c>
      <c r="B169" s="9">
        <v>1</v>
      </c>
      <c r="C169" s="8">
        <v>43732</v>
      </c>
      <c r="D169" s="9">
        <v>168</v>
      </c>
      <c r="E169" s="9">
        <v>0.57999999999999996</v>
      </c>
      <c r="F169" s="9"/>
      <c r="G169" s="9">
        <v>21.096030677592609</v>
      </c>
      <c r="H169" s="9"/>
    </row>
    <row r="170" spans="1:8" x14ac:dyDescent="0.2">
      <c r="A170" s="9" t="str">
        <f t="shared" si="2"/>
        <v>1_169</v>
      </c>
      <c r="B170" s="9">
        <v>1</v>
      </c>
      <c r="C170" s="8">
        <v>43732</v>
      </c>
      <c r="D170" s="9">
        <v>169</v>
      </c>
      <c r="E170" s="9">
        <v>2.4900000000000002</v>
      </c>
      <c r="F170" s="9"/>
      <c r="G170" s="9">
        <v>46.880068172428032</v>
      </c>
      <c r="H170" s="9"/>
    </row>
    <row r="171" spans="1:8" x14ac:dyDescent="0.2">
      <c r="A171" s="9" t="str">
        <f t="shared" si="2"/>
        <v>1_170</v>
      </c>
      <c r="B171" s="9">
        <v>1</v>
      </c>
      <c r="C171" s="8">
        <v>43732</v>
      </c>
      <c r="D171" s="9">
        <v>170</v>
      </c>
      <c r="E171" s="9">
        <v>2.61</v>
      </c>
      <c r="F171" s="9"/>
      <c r="G171" s="9">
        <v>35.160051129321026</v>
      </c>
      <c r="H171" s="9"/>
    </row>
    <row r="172" spans="1:8" x14ac:dyDescent="0.2">
      <c r="A172" s="9" t="str">
        <f t="shared" si="2"/>
        <v>1_171</v>
      </c>
      <c r="B172" s="9">
        <v>1</v>
      </c>
      <c r="C172" s="8">
        <v>43732</v>
      </c>
      <c r="D172" s="9">
        <v>171</v>
      </c>
      <c r="E172" s="9">
        <v>2.2599999999999998</v>
      </c>
      <c r="F172" s="9"/>
      <c r="G172" s="9">
        <v>51.099274307946558</v>
      </c>
      <c r="H172" s="9"/>
    </row>
    <row r="173" spans="1:8" x14ac:dyDescent="0.2">
      <c r="A173" s="9" t="str">
        <f t="shared" si="2"/>
        <v>1_172</v>
      </c>
      <c r="B173" s="9">
        <v>1</v>
      </c>
      <c r="C173" s="8">
        <v>43732</v>
      </c>
      <c r="D173" s="9">
        <v>172</v>
      </c>
      <c r="E173" s="9">
        <v>2.57</v>
      </c>
      <c r="F173" s="9"/>
      <c r="G173" s="9">
        <v>52.505676353119384</v>
      </c>
      <c r="H173" s="9"/>
    </row>
    <row r="174" spans="1:8" x14ac:dyDescent="0.2">
      <c r="A174" s="9" t="str">
        <f t="shared" si="2"/>
        <v>1_173</v>
      </c>
      <c r="B174" s="9">
        <v>1</v>
      </c>
      <c r="C174" s="8">
        <v>43732</v>
      </c>
      <c r="D174" s="9">
        <v>173</v>
      </c>
      <c r="E174" s="9">
        <v>2.2400000000000002</v>
      </c>
      <c r="F174" s="9"/>
      <c r="G174" s="9">
        <v>33.753649084148186</v>
      </c>
      <c r="H174" s="9"/>
    </row>
    <row r="175" spans="1:8" x14ac:dyDescent="0.2">
      <c r="A175" s="9" t="str">
        <f t="shared" si="2"/>
        <v>1_174</v>
      </c>
      <c r="B175" s="9">
        <v>1</v>
      </c>
      <c r="C175" s="8">
        <v>43732</v>
      </c>
      <c r="D175" s="9">
        <v>174</v>
      </c>
      <c r="E175" s="9">
        <v>2.4</v>
      </c>
      <c r="F175" s="9"/>
      <c r="G175" s="9">
        <v>29.534442948629657</v>
      </c>
      <c r="H175" s="9"/>
    </row>
    <row r="176" spans="1:8" x14ac:dyDescent="0.2">
      <c r="A176" s="9" t="str">
        <f t="shared" si="2"/>
        <v>1_175</v>
      </c>
      <c r="B176" s="9">
        <v>1</v>
      </c>
      <c r="C176" s="8">
        <v>43732</v>
      </c>
      <c r="D176" s="9">
        <v>175</v>
      </c>
      <c r="E176" s="9">
        <v>1.78</v>
      </c>
      <c r="F176" s="9"/>
      <c r="G176" s="9">
        <v>44.067264082082346</v>
      </c>
      <c r="H176" s="9"/>
    </row>
    <row r="177" spans="1:8" x14ac:dyDescent="0.2">
      <c r="A177" s="9" t="str">
        <f t="shared" si="2"/>
        <v>1_176</v>
      </c>
      <c r="B177" s="9">
        <v>1</v>
      </c>
      <c r="C177" s="8">
        <v>43732</v>
      </c>
      <c r="D177" s="9">
        <v>176</v>
      </c>
      <c r="E177" s="9">
        <v>3.1</v>
      </c>
      <c r="F177" s="9"/>
      <c r="G177" s="9">
        <v>119.54417383969147</v>
      </c>
      <c r="H177" s="9"/>
    </row>
    <row r="178" spans="1:8" x14ac:dyDescent="0.2">
      <c r="A178" s="9" t="str">
        <f t="shared" si="2"/>
        <v>1_177</v>
      </c>
      <c r="B178" s="9">
        <v>1</v>
      </c>
      <c r="C178" s="8">
        <v>43732</v>
      </c>
      <c r="D178" s="9">
        <v>177</v>
      </c>
      <c r="E178" s="9">
        <v>2.88</v>
      </c>
      <c r="F178" s="9"/>
      <c r="G178" s="9">
        <v>103.13614997934167</v>
      </c>
      <c r="H178" s="9"/>
    </row>
    <row r="179" spans="1:8" x14ac:dyDescent="0.2">
      <c r="A179" s="9" t="str">
        <f t="shared" si="2"/>
        <v>1_178</v>
      </c>
      <c r="B179" s="9">
        <v>1</v>
      </c>
      <c r="C179" s="8">
        <v>43732</v>
      </c>
      <c r="D179" s="9">
        <v>178</v>
      </c>
      <c r="E179" s="9">
        <v>2.19</v>
      </c>
      <c r="F179" s="9"/>
      <c r="G179" s="9">
        <v>145.32821133452686</v>
      </c>
      <c r="H179" s="9"/>
    </row>
    <row r="180" spans="1:8" x14ac:dyDescent="0.2">
      <c r="A180" s="9" t="str">
        <f t="shared" si="2"/>
        <v>1_179</v>
      </c>
      <c r="B180" s="9">
        <v>1</v>
      </c>
      <c r="C180" s="8">
        <v>43732</v>
      </c>
      <c r="D180" s="9">
        <v>179</v>
      </c>
      <c r="E180" s="9">
        <v>3.55</v>
      </c>
      <c r="F180" s="9"/>
      <c r="G180" s="9">
        <v>132.67059292797134</v>
      </c>
      <c r="H180" s="9"/>
    </row>
    <row r="181" spans="1:8" x14ac:dyDescent="0.2">
      <c r="A181" s="9" t="str">
        <f t="shared" si="2"/>
        <v>1_180</v>
      </c>
      <c r="B181" s="9">
        <v>1</v>
      </c>
      <c r="C181" s="8">
        <v>43732</v>
      </c>
      <c r="D181" s="9">
        <v>180</v>
      </c>
      <c r="E181" s="9">
        <v>2.2599999999999998</v>
      </c>
      <c r="F181" s="9"/>
      <c r="G181" s="9">
        <v>117.20017043107006</v>
      </c>
      <c r="H181" s="9"/>
    </row>
    <row r="182" spans="1:8" x14ac:dyDescent="0.2">
      <c r="A182" s="9" t="str">
        <f t="shared" si="2"/>
        <v>1_181</v>
      </c>
      <c r="B182" s="9">
        <v>1</v>
      </c>
      <c r="C182" s="8">
        <v>43732</v>
      </c>
      <c r="D182" s="9">
        <v>181</v>
      </c>
      <c r="E182" s="9">
        <v>0.96</v>
      </c>
      <c r="F182" s="9"/>
      <c r="G182" s="9">
        <v>97.979342480374584</v>
      </c>
      <c r="H182" s="9"/>
    </row>
    <row r="183" spans="1:8" x14ac:dyDescent="0.2">
      <c r="A183" s="9" t="str">
        <f t="shared" si="2"/>
        <v>1_182</v>
      </c>
      <c r="B183" s="9">
        <v>1</v>
      </c>
      <c r="C183" s="8">
        <v>43732</v>
      </c>
      <c r="D183" s="9">
        <v>182</v>
      </c>
      <c r="E183" s="9">
        <v>0.95</v>
      </c>
      <c r="F183" s="9"/>
      <c r="G183" s="9">
        <v>148.14101542487256</v>
      </c>
      <c r="H183" s="9"/>
    </row>
    <row r="184" spans="1:8" x14ac:dyDescent="0.2">
      <c r="A184" s="9" t="str">
        <f t="shared" si="2"/>
        <v>1_183</v>
      </c>
      <c r="B184" s="9">
        <v>1</v>
      </c>
      <c r="C184" s="8">
        <v>43732</v>
      </c>
      <c r="D184" s="9">
        <v>183</v>
      </c>
      <c r="E184" s="9">
        <v>13.31</v>
      </c>
      <c r="F184" s="9"/>
      <c r="G184" s="9">
        <v>155.64182633246105</v>
      </c>
      <c r="H184" s="9"/>
    </row>
    <row r="185" spans="1:8" x14ac:dyDescent="0.2">
      <c r="A185" s="9" t="str">
        <f t="shared" si="2"/>
        <v>1_184</v>
      </c>
      <c r="B185" s="9">
        <v>1</v>
      </c>
      <c r="C185" s="8">
        <v>43732</v>
      </c>
      <c r="D185" s="9">
        <v>184</v>
      </c>
      <c r="E185" s="9">
        <v>14.38</v>
      </c>
      <c r="F185" s="9"/>
      <c r="G185" s="9">
        <v>146.26581269797543</v>
      </c>
      <c r="H185" s="9"/>
    </row>
    <row r="186" spans="1:8" x14ac:dyDescent="0.2">
      <c r="A186" s="9" t="str">
        <f t="shared" si="2"/>
        <v>1_185</v>
      </c>
      <c r="B186" s="9">
        <v>1</v>
      </c>
      <c r="C186" s="8">
        <v>43732</v>
      </c>
      <c r="D186" s="9">
        <v>185</v>
      </c>
      <c r="E186" s="9">
        <v>3.89</v>
      </c>
      <c r="F186" s="9"/>
      <c r="G186" s="9">
        <v>176.73785701005366</v>
      </c>
      <c r="H186" s="9"/>
    </row>
    <row r="187" spans="1:8" x14ac:dyDescent="0.2">
      <c r="A187" s="9" t="str">
        <f t="shared" si="2"/>
        <v>1_186</v>
      </c>
      <c r="B187" s="9">
        <v>1</v>
      </c>
      <c r="C187" s="8">
        <v>43732</v>
      </c>
      <c r="D187" s="9">
        <v>186</v>
      </c>
      <c r="E187" s="9">
        <v>3.04</v>
      </c>
      <c r="F187" s="9"/>
      <c r="G187" s="9">
        <v>169.70584678418945</v>
      </c>
      <c r="H187" s="9"/>
    </row>
    <row r="188" spans="1:8" x14ac:dyDescent="0.2">
      <c r="A188" s="9" t="str">
        <f t="shared" si="2"/>
        <v>1_187</v>
      </c>
      <c r="B188" s="9">
        <v>1</v>
      </c>
      <c r="C188" s="8">
        <v>43732</v>
      </c>
      <c r="D188" s="9">
        <v>187</v>
      </c>
      <c r="E188" s="9">
        <v>2.5099999999999998</v>
      </c>
      <c r="F188" s="9"/>
      <c r="G188" s="9">
        <v>95.635339071753179</v>
      </c>
      <c r="H188" s="9"/>
    </row>
    <row r="189" spans="1:8" x14ac:dyDescent="0.2">
      <c r="A189" s="9" t="str">
        <f t="shared" si="2"/>
        <v>1_188</v>
      </c>
      <c r="B189" s="9">
        <v>1</v>
      </c>
      <c r="C189" s="8">
        <v>43732</v>
      </c>
      <c r="D189" s="9">
        <v>188</v>
      </c>
      <c r="E189" s="9">
        <v>1.3</v>
      </c>
      <c r="F189" s="9"/>
      <c r="G189" s="9">
        <v>129.38898815590136</v>
      </c>
      <c r="H189" s="9"/>
    </row>
    <row r="190" spans="1:8" x14ac:dyDescent="0.2">
      <c r="A190" s="9" t="str">
        <f t="shared" si="2"/>
        <v>1_189</v>
      </c>
      <c r="B190" s="9">
        <v>1</v>
      </c>
      <c r="C190" s="8">
        <v>43732</v>
      </c>
      <c r="D190" s="9">
        <v>189</v>
      </c>
      <c r="E190" s="9">
        <v>1.1200000000000001</v>
      </c>
      <c r="F190" s="9"/>
      <c r="G190" s="9">
        <v>124.70098133865856</v>
      </c>
      <c r="H190" s="9"/>
    </row>
    <row r="191" spans="1:8" x14ac:dyDescent="0.2">
      <c r="A191" s="9" t="str">
        <f t="shared" si="2"/>
        <v>1_190</v>
      </c>
      <c r="B191" s="9">
        <v>1</v>
      </c>
      <c r="C191" s="8">
        <v>43732</v>
      </c>
      <c r="D191" s="9">
        <v>190</v>
      </c>
      <c r="E191" s="9">
        <v>2.1800000000000002</v>
      </c>
      <c r="F191" s="9"/>
      <c r="G191" s="9">
        <v>147.20341406142401</v>
      </c>
      <c r="H191" s="9"/>
    </row>
    <row r="192" spans="1:8" x14ac:dyDescent="0.2">
      <c r="A192" s="9" t="str">
        <f t="shared" si="2"/>
        <v>1_191</v>
      </c>
      <c r="B192" s="9">
        <v>1</v>
      </c>
      <c r="C192" s="8">
        <v>43732</v>
      </c>
      <c r="D192" s="9">
        <v>191</v>
      </c>
      <c r="E192" s="9">
        <v>2.08</v>
      </c>
      <c r="F192" s="9"/>
      <c r="G192" s="9">
        <v>166.42424201211946</v>
      </c>
      <c r="H192" s="9"/>
    </row>
    <row r="193" spans="1:8" x14ac:dyDescent="0.2">
      <c r="A193" s="9" t="str">
        <f t="shared" si="2"/>
        <v>1_192</v>
      </c>
      <c r="B193" s="9">
        <v>1</v>
      </c>
      <c r="C193" s="8">
        <v>43732</v>
      </c>
      <c r="D193" s="9">
        <v>192</v>
      </c>
      <c r="E193" s="9">
        <v>3.77</v>
      </c>
      <c r="F193" s="9"/>
      <c r="G193" s="9">
        <v>566.3112235229305</v>
      </c>
      <c r="H193" s="9" t="s">
        <v>239</v>
      </c>
    </row>
    <row r="194" spans="1:8" x14ac:dyDescent="0.2">
      <c r="A194" s="9" t="str">
        <f t="shared" ref="A194:A257" si="3">CONCATENATE(B194, "_", D194)</f>
        <v>1_193</v>
      </c>
      <c r="B194" s="9">
        <v>1</v>
      </c>
      <c r="C194" s="8">
        <v>43732</v>
      </c>
      <c r="D194" s="9">
        <v>193</v>
      </c>
      <c r="E194" s="9">
        <v>6.93</v>
      </c>
      <c r="F194" s="9"/>
      <c r="G194" s="9">
        <v>401.7621842377082</v>
      </c>
      <c r="H194" s="9"/>
    </row>
    <row r="195" spans="1:8" x14ac:dyDescent="0.2">
      <c r="A195" s="9" t="str">
        <f t="shared" si="3"/>
        <v>1_194</v>
      </c>
      <c r="B195" s="9">
        <v>1</v>
      </c>
      <c r="C195" s="8">
        <v>43732</v>
      </c>
      <c r="D195" s="9">
        <v>194</v>
      </c>
      <c r="E195" s="9">
        <v>6.23</v>
      </c>
      <c r="F195" s="9"/>
      <c r="G195" s="9">
        <v>328.62927788872042</v>
      </c>
      <c r="H195" s="9"/>
    </row>
    <row r="196" spans="1:8" x14ac:dyDescent="0.2">
      <c r="A196" s="9" t="str">
        <f t="shared" si="3"/>
        <v>1_195</v>
      </c>
      <c r="B196" s="9">
        <v>1</v>
      </c>
      <c r="C196" s="8">
        <v>43732</v>
      </c>
      <c r="D196" s="9">
        <v>195</v>
      </c>
      <c r="E196" s="9">
        <v>2.56</v>
      </c>
      <c r="F196" s="9"/>
      <c r="G196" s="9">
        <v>459.42466808979469</v>
      </c>
      <c r="H196" s="9"/>
    </row>
    <row r="197" spans="1:8" x14ac:dyDescent="0.2">
      <c r="A197" s="9" t="str">
        <f t="shared" si="3"/>
        <v>1_196</v>
      </c>
      <c r="B197" s="9">
        <v>1</v>
      </c>
      <c r="C197" s="8">
        <v>43732</v>
      </c>
      <c r="D197" s="9">
        <v>196</v>
      </c>
      <c r="E197" s="9">
        <v>2.25</v>
      </c>
      <c r="F197" s="9"/>
      <c r="G197" s="9">
        <v>385.82296105908267</v>
      </c>
      <c r="H197" s="9"/>
    </row>
    <row r="198" spans="1:8" x14ac:dyDescent="0.2">
      <c r="A198" s="9" t="str">
        <f t="shared" si="3"/>
        <v>1_197</v>
      </c>
      <c r="B198" s="9">
        <v>1</v>
      </c>
      <c r="C198" s="8">
        <v>43732</v>
      </c>
      <c r="D198" s="9">
        <v>197</v>
      </c>
      <c r="E198" s="9">
        <v>3.83</v>
      </c>
      <c r="F198" s="9"/>
      <c r="G198" s="9">
        <v>53.91207839829223</v>
      </c>
      <c r="H198" s="9"/>
    </row>
    <row r="199" spans="1:8" x14ac:dyDescent="0.2">
      <c r="A199" s="9" t="str">
        <f t="shared" si="3"/>
        <v>1_198</v>
      </c>
      <c r="B199" s="9">
        <v>1</v>
      </c>
      <c r="C199" s="8">
        <v>43732</v>
      </c>
      <c r="D199" s="9">
        <v>198</v>
      </c>
      <c r="E199" s="9">
        <v>3.84</v>
      </c>
      <c r="F199" s="9"/>
      <c r="G199" s="9">
        <v>42.660862036909506</v>
      </c>
      <c r="H199" s="9"/>
    </row>
    <row r="200" spans="1:8" x14ac:dyDescent="0.2">
      <c r="A200" s="9" t="str">
        <f t="shared" si="3"/>
        <v>1_199</v>
      </c>
      <c r="B200" s="9">
        <v>1</v>
      </c>
      <c r="C200" s="8">
        <v>43732</v>
      </c>
      <c r="D200" s="9">
        <v>199</v>
      </c>
      <c r="E200" s="9">
        <v>1.93</v>
      </c>
      <c r="F200" s="9"/>
      <c r="G200" s="9">
        <v>65.63209544139923</v>
      </c>
      <c r="H200" s="9"/>
    </row>
    <row r="201" spans="1:8" x14ac:dyDescent="0.2">
      <c r="A201" s="9" t="str">
        <f t="shared" si="3"/>
        <v>1_200</v>
      </c>
      <c r="B201" s="9">
        <v>1</v>
      </c>
      <c r="C201" s="8">
        <v>43732</v>
      </c>
      <c r="D201" s="9">
        <v>200</v>
      </c>
      <c r="E201" s="9">
        <v>2.57</v>
      </c>
      <c r="F201" s="9"/>
      <c r="G201" s="9">
        <v>72.195304985539153</v>
      </c>
      <c r="H201" s="9"/>
    </row>
    <row r="202" spans="1:8" x14ac:dyDescent="0.2">
      <c r="A202" s="9" t="str">
        <f t="shared" si="3"/>
        <v>1_201</v>
      </c>
      <c r="B202" s="9">
        <v>1</v>
      </c>
      <c r="C202" s="8">
        <v>43732</v>
      </c>
      <c r="D202" s="9">
        <v>201</v>
      </c>
      <c r="E202" s="9">
        <v>2.04</v>
      </c>
      <c r="F202" s="9"/>
      <c r="G202" s="9">
        <v>40.785659310012385</v>
      </c>
      <c r="H202" s="9"/>
    </row>
    <row r="203" spans="1:8" x14ac:dyDescent="0.2">
      <c r="A203" s="9" t="str">
        <f t="shared" si="3"/>
        <v>1_202</v>
      </c>
      <c r="B203" s="9">
        <v>1</v>
      </c>
      <c r="C203" s="8">
        <v>43732</v>
      </c>
      <c r="D203" s="9">
        <v>202</v>
      </c>
      <c r="E203" s="9">
        <v>1.8</v>
      </c>
      <c r="F203" s="9"/>
      <c r="G203" s="9">
        <v>43.598463400358057</v>
      </c>
      <c r="H203" s="9"/>
    </row>
    <row r="204" spans="1:8" x14ac:dyDescent="0.2">
      <c r="A204" s="9" t="str">
        <f t="shared" si="3"/>
        <v>1_203</v>
      </c>
      <c r="B204" s="9">
        <v>1</v>
      </c>
      <c r="C204" s="8">
        <v>43732</v>
      </c>
      <c r="D204" s="9">
        <v>203</v>
      </c>
      <c r="E204" s="9">
        <v>1.64</v>
      </c>
      <c r="F204" s="9"/>
      <c r="G204" s="9">
        <v>56.256081806913627</v>
      </c>
      <c r="H204" s="9"/>
    </row>
    <row r="205" spans="1:8" x14ac:dyDescent="0.2">
      <c r="A205" s="9" t="str">
        <f t="shared" si="3"/>
        <v>1_204</v>
      </c>
      <c r="B205" s="9">
        <v>1</v>
      </c>
      <c r="C205" s="8">
        <v>43732</v>
      </c>
      <c r="D205" s="9">
        <v>204</v>
      </c>
      <c r="E205" s="9">
        <v>4.09</v>
      </c>
      <c r="F205" s="9"/>
      <c r="G205" s="9">
        <v>111.57456225037869</v>
      </c>
      <c r="H205" s="9"/>
    </row>
    <row r="206" spans="1:8" x14ac:dyDescent="0.2">
      <c r="A206" s="9" t="str">
        <f t="shared" si="3"/>
        <v>1_205</v>
      </c>
      <c r="B206" s="9">
        <v>1</v>
      </c>
      <c r="C206" s="8">
        <v>43732</v>
      </c>
      <c r="D206" s="9">
        <v>205</v>
      </c>
      <c r="E206" s="9">
        <v>7</v>
      </c>
      <c r="F206" s="9"/>
      <c r="G206" s="9">
        <v>140.64020451728405</v>
      </c>
      <c r="H206" s="9"/>
    </row>
    <row r="207" spans="1:8" x14ac:dyDescent="0.2">
      <c r="A207" s="9" t="str">
        <f t="shared" si="3"/>
        <v>1_206</v>
      </c>
      <c r="B207" s="9">
        <v>1</v>
      </c>
      <c r="C207" s="8">
        <v>43732</v>
      </c>
      <c r="D207" s="9">
        <v>206</v>
      </c>
      <c r="E207" s="9">
        <v>4.72</v>
      </c>
      <c r="F207" s="9"/>
      <c r="G207" s="9">
        <v>301.43883834871218</v>
      </c>
      <c r="H207" s="9"/>
    </row>
    <row r="208" spans="1:8" x14ac:dyDescent="0.2">
      <c r="A208" s="9" t="str">
        <f t="shared" si="3"/>
        <v>1_207</v>
      </c>
      <c r="B208" s="9">
        <v>1</v>
      </c>
      <c r="C208" s="8">
        <v>43732</v>
      </c>
      <c r="D208" s="9">
        <v>207</v>
      </c>
      <c r="E208" s="9">
        <v>3.79</v>
      </c>
      <c r="F208" s="9"/>
      <c r="G208" s="9">
        <v>427.54622173254353</v>
      </c>
      <c r="H208" s="9"/>
    </row>
    <row r="209" spans="1:8" x14ac:dyDescent="0.2">
      <c r="A209" s="9" t="str">
        <f t="shared" si="3"/>
        <v>1_208</v>
      </c>
      <c r="B209" s="9">
        <v>1</v>
      </c>
      <c r="C209" s="8">
        <v>43732</v>
      </c>
      <c r="D209" s="9">
        <v>208</v>
      </c>
      <c r="E209" s="9">
        <v>4.8</v>
      </c>
      <c r="F209" s="9"/>
      <c r="G209" s="9">
        <v>187.5202726897121</v>
      </c>
      <c r="H209" s="9"/>
    </row>
    <row r="210" spans="1:8" x14ac:dyDescent="0.2">
      <c r="A210" s="9" t="str">
        <f t="shared" si="3"/>
        <v>1_209</v>
      </c>
      <c r="B210" s="9">
        <v>1</v>
      </c>
      <c r="C210" s="8">
        <v>43732</v>
      </c>
      <c r="D210" s="9">
        <v>209</v>
      </c>
      <c r="E210" s="9">
        <v>1.96</v>
      </c>
      <c r="F210" s="9"/>
      <c r="G210" s="9">
        <v>211.89790813937472</v>
      </c>
      <c r="H210" s="9"/>
    </row>
    <row r="211" spans="1:8" x14ac:dyDescent="0.2">
      <c r="A211" s="9" t="str">
        <f t="shared" si="3"/>
        <v>1_210</v>
      </c>
      <c r="B211" s="9">
        <v>1</v>
      </c>
      <c r="C211" s="8">
        <v>43732</v>
      </c>
      <c r="D211" s="9">
        <v>210</v>
      </c>
      <c r="E211" s="9">
        <v>1.72</v>
      </c>
      <c r="F211" s="9"/>
      <c r="G211" s="9">
        <v>173.92505291970798</v>
      </c>
      <c r="H211" s="9"/>
    </row>
    <row r="212" spans="1:8" x14ac:dyDescent="0.2">
      <c r="A212" s="9" t="str">
        <f t="shared" si="3"/>
        <v>1_211</v>
      </c>
      <c r="B212" s="9">
        <v>1</v>
      </c>
      <c r="C212" s="8">
        <v>43732</v>
      </c>
      <c r="D212" s="9">
        <v>211</v>
      </c>
      <c r="E212" s="9">
        <v>1.38</v>
      </c>
      <c r="F212" s="9"/>
      <c r="G212" s="9">
        <v>28.374618313077239</v>
      </c>
      <c r="H212" s="9"/>
    </row>
    <row r="213" spans="1:8" x14ac:dyDescent="0.2">
      <c r="A213" s="9" t="str">
        <f t="shared" si="3"/>
        <v>1_212</v>
      </c>
      <c r="B213" s="9">
        <v>1</v>
      </c>
      <c r="C213" s="8">
        <v>43732</v>
      </c>
      <c r="D213" s="9">
        <v>212</v>
      </c>
      <c r="E213" s="9">
        <v>1.19</v>
      </c>
      <c r="F213" s="9"/>
      <c r="G213" s="9">
        <v>30.043713507964139</v>
      </c>
      <c r="H213" s="9"/>
    </row>
    <row r="214" spans="1:8" x14ac:dyDescent="0.2">
      <c r="A214" s="9" t="str">
        <f t="shared" si="3"/>
        <v>1_213</v>
      </c>
      <c r="B214" s="9">
        <v>1</v>
      </c>
      <c r="C214" s="8">
        <v>43732</v>
      </c>
      <c r="D214" s="9">
        <v>213</v>
      </c>
      <c r="E214" s="9">
        <v>2.5</v>
      </c>
      <c r="F214" s="9"/>
      <c r="G214" s="9">
        <v>28.930983378039549</v>
      </c>
      <c r="H214" s="9"/>
    </row>
    <row r="215" spans="1:8" x14ac:dyDescent="0.2">
      <c r="A215" s="9" t="str">
        <f t="shared" si="3"/>
        <v>1_214</v>
      </c>
      <c r="B215" s="9">
        <v>1</v>
      </c>
      <c r="C215" s="8">
        <v>43732</v>
      </c>
      <c r="D215" s="9">
        <v>214</v>
      </c>
      <c r="E215" s="9">
        <v>1.21</v>
      </c>
      <c r="F215" s="9"/>
      <c r="G215" s="9">
        <v>28.596841585181092</v>
      </c>
      <c r="H215" s="9"/>
    </row>
    <row r="216" spans="1:8" x14ac:dyDescent="0.2">
      <c r="A216" s="9" t="str">
        <f t="shared" si="3"/>
        <v>1_215</v>
      </c>
      <c r="B216" s="9">
        <v>1</v>
      </c>
      <c r="C216" s="8">
        <v>43732</v>
      </c>
      <c r="D216" s="9">
        <v>215</v>
      </c>
      <c r="E216" s="9">
        <v>2.14</v>
      </c>
      <c r="F216" s="9"/>
      <c r="G216" s="9">
        <v>41.25445999173666</v>
      </c>
      <c r="H216" s="9"/>
    </row>
    <row r="217" spans="1:8" x14ac:dyDescent="0.2">
      <c r="A217" s="9" t="str">
        <f t="shared" si="3"/>
        <v>1_216</v>
      </c>
      <c r="B217" s="9">
        <v>1</v>
      </c>
      <c r="C217" s="8">
        <v>43732</v>
      </c>
      <c r="D217" s="9">
        <v>216</v>
      </c>
      <c r="E217" s="9">
        <v>1.31</v>
      </c>
      <c r="F217" s="9"/>
      <c r="G217" s="9">
        <v>54.380879080016499</v>
      </c>
      <c r="H217" s="9"/>
    </row>
    <row r="218" spans="1:8" x14ac:dyDescent="0.2">
      <c r="A218" s="9" t="str">
        <f t="shared" si="3"/>
        <v>1_217</v>
      </c>
      <c r="B218" s="9">
        <v>1</v>
      </c>
      <c r="C218" s="8">
        <v>43732</v>
      </c>
      <c r="D218" s="9">
        <v>217</v>
      </c>
      <c r="E218" s="9">
        <v>1.29</v>
      </c>
      <c r="F218" s="9"/>
      <c r="G218" s="9">
        <v>39.848057946563813</v>
      </c>
      <c r="H218" s="9"/>
    </row>
    <row r="219" spans="1:8" x14ac:dyDescent="0.2">
      <c r="A219" s="9" t="str">
        <f t="shared" si="3"/>
        <v>1_218</v>
      </c>
      <c r="B219" s="9">
        <v>1</v>
      </c>
      <c r="C219" s="8">
        <v>43732</v>
      </c>
      <c r="D219" s="9">
        <v>218</v>
      </c>
      <c r="E219" s="9">
        <v>1.7</v>
      </c>
      <c r="F219" s="9"/>
      <c r="G219" s="9">
        <v>150.95381951521827</v>
      </c>
      <c r="H219" s="9"/>
    </row>
    <row r="220" spans="1:8" x14ac:dyDescent="0.2">
      <c r="A220" s="9" t="str">
        <f t="shared" si="3"/>
        <v>1_219</v>
      </c>
      <c r="B220" s="9">
        <v>1</v>
      </c>
      <c r="C220" s="8">
        <v>43732</v>
      </c>
      <c r="D220" s="9">
        <v>219</v>
      </c>
      <c r="E220" s="9">
        <v>1.5</v>
      </c>
      <c r="F220" s="9"/>
      <c r="G220" s="9">
        <v>103.60495066106594</v>
      </c>
      <c r="H220" s="9"/>
    </row>
    <row r="221" spans="1:8" x14ac:dyDescent="0.2">
      <c r="A221" s="9" t="str">
        <f t="shared" si="3"/>
        <v>1_220</v>
      </c>
      <c r="B221" s="9">
        <v>1</v>
      </c>
      <c r="C221" s="8">
        <v>43732</v>
      </c>
      <c r="D221" s="9">
        <v>220</v>
      </c>
      <c r="E221" s="9">
        <v>0.73</v>
      </c>
      <c r="F221" s="9"/>
      <c r="G221" s="9">
        <v>174.86265428315653</v>
      </c>
      <c r="H221" s="9"/>
    </row>
    <row r="222" spans="1:8" x14ac:dyDescent="0.2">
      <c r="A222" s="9" t="str">
        <f t="shared" si="3"/>
        <v>1_221</v>
      </c>
      <c r="B222" s="9">
        <v>1</v>
      </c>
      <c r="C222" s="8">
        <v>43732</v>
      </c>
      <c r="D222" s="9">
        <v>221</v>
      </c>
      <c r="E222" s="9">
        <v>0.77</v>
      </c>
      <c r="F222" s="9"/>
      <c r="G222" s="9">
        <v>177.20665769177791</v>
      </c>
      <c r="H222" s="9"/>
    </row>
    <row r="223" spans="1:8" x14ac:dyDescent="0.2">
      <c r="A223" s="9" t="str">
        <f t="shared" si="3"/>
        <v>1_222</v>
      </c>
      <c r="B223" s="9">
        <v>1</v>
      </c>
      <c r="C223" s="8">
        <v>43732</v>
      </c>
      <c r="D223" s="9">
        <v>222</v>
      </c>
      <c r="E223" s="9">
        <v>0.65</v>
      </c>
      <c r="F223" s="9"/>
      <c r="G223" s="9">
        <v>87.196926800716113</v>
      </c>
      <c r="H223" s="9"/>
    </row>
    <row r="224" spans="1:8" x14ac:dyDescent="0.2">
      <c r="A224" s="9" t="str">
        <f t="shared" si="3"/>
        <v>1_223</v>
      </c>
      <c r="B224" s="9">
        <v>1</v>
      </c>
      <c r="C224" s="8">
        <v>43732</v>
      </c>
      <c r="D224" s="9">
        <v>223</v>
      </c>
      <c r="E224" s="9">
        <v>0.39</v>
      </c>
      <c r="F224" s="9"/>
      <c r="G224" s="9">
        <v>144.39060997107831</v>
      </c>
      <c r="H224" s="9"/>
    </row>
    <row r="225" spans="1:8" x14ac:dyDescent="0.2">
      <c r="A225" s="9" t="str">
        <f t="shared" si="3"/>
        <v>1_224</v>
      </c>
      <c r="B225" s="9">
        <v>1</v>
      </c>
      <c r="C225" s="8">
        <v>43732</v>
      </c>
      <c r="D225" s="9">
        <v>224</v>
      </c>
      <c r="E225" s="9">
        <v>0.43</v>
      </c>
      <c r="F225" s="9"/>
      <c r="G225" s="9">
        <v>95.166538390028904</v>
      </c>
      <c r="H225" s="9"/>
    </row>
    <row r="226" spans="1:8" x14ac:dyDescent="0.2">
      <c r="A226" s="9" t="str">
        <f t="shared" si="3"/>
        <v>1_225</v>
      </c>
      <c r="B226" s="9">
        <v>1</v>
      </c>
      <c r="C226" s="8">
        <v>43732</v>
      </c>
      <c r="D226" s="9">
        <v>225</v>
      </c>
      <c r="E226" s="9">
        <v>2.83</v>
      </c>
      <c r="F226" s="9"/>
      <c r="G226" s="9">
        <v>65.832095441399204</v>
      </c>
      <c r="H226" s="9"/>
    </row>
    <row r="227" spans="1:8" x14ac:dyDescent="0.2">
      <c r="A227" s="9" t="str">
        <f t="shared" si="3"/>
        <v>1_226</v>
      </c>
      <c r="B227" s="9">
        <v>1</v>
      </c>
      <c r="C227" s="8">
        <v>43732</v>
      </c>
      <c r="D227" s="9">
        <v>226</v>
      </c>
      <c r="E227" s="9">
        <v>3.31</v>
      </c>
      <c r="F227" s="9"/>
      <c r="G227" s="9">
        <v>60.944088624156436</v>
      </c>
      <c r="H227" s="9"/>
    </row>
    <row r="228" spans="1:8" x14ac:dyDescent="0.2">
      <c r="A228" s="9" t="str">
        <f t="shared" si="3"/>
        <v>1_227</v>
      </c>
      <c r="B228" s="9">
        <v>1</v>
      </c>
      <c r="C228" s="8">
        <v>43732</v>
      </c>
      <c r="D228" s="9">
        <v>227</v>
      </c>
      <c r="E228" s="9">
        <v>3.19</v>
      </c>
      <c r="F228" s="9"/>
      <c r="G228" s="9">
        <v>160.79863383142816</v>
      </c>
      <c r="H228" s="9"/>
    </row>
    <row r="229" spans="1:8" x14ac:dyDescent="0.2">
      <c r="A229" s="9" t="str">
        <f t="shared" si="3"/>
        <v>1_228</v>
      </c>
      <c r="B229" s="9">
        <v>1</v>
      </c>
      <c r="C229" s="8">
        <v>43732</v>
      </c>
      <c r="D229" s="9">
        <v>228</v>
      </c>
      <c r="E229" s="9">
        <v>6.19</v>
      </c>
      <c r="F229" s="9"/>
      <c r="G229" s="9">
        <v>126.1073833838314</v>
      </c>
      <c r="H229" s="9"/>
    </row>
    <row r="230" spans="1:8" x14ac:dyDescent="0.2">
      <c r="A230" s="9" t="str">
        <f t="shared" si="3"/>
        <v>1_229</v>
      </c>
      <c r="B230" s="9">
        <v>1</v>
      </c>
      <c r="C230" s="8">
        <v>43732</v>
      </c>
      <c r="D230" s="9">
        <v>229</v>
      </c>
      <c r="E230" s="9">
        <v>5.65</v>
      </c>
      <c r="F230" s="9"/>
      <c r="G230" s="9">
        <v>119.944173839691</v>
      </c>
      <c r="H230" s="9"/>
    </row>
    <row r="231" spans="1:8" x14ac:dyDescent="0.2">
      <c r="A231" s="9" t="str">
        <f t="shared" si="3"/>
        <v>1_230</v>
      </c>
      <c r="B231" s="9">
        <v>1</v>
      </c>
      <c r="C231" s="8">
        <v>43732</v>
      </c>
      <c r="D231" s="9">
        <v>230</v>
      </c>
      <c r="E231" s="9">
        <v>1.61</v>
      </c>
      <c r="F231" s="9"/>
      <c r="G231" s="9">
        <v>56.3560818069136</v>
      </c>
      <c r="H231" s="9"/>
    </row>
    <row r="232" spans="1:8" x14ac:dyDescent="0.2">
      <c r="A232" s="9" t="str">
        <f t="shared" si="3"/>
        <v>1_231</v>
      </c>
      <c r="B232" s="9">
        <v>1</v>
      </c>
      <c r="C232" s="8">
        <v>43732</v>
      </c>
      <c r="D232" s="9">
        <v>231</v>
      </c>
      <c r="E232" s="9">
        <v>1.41</v>
      </c>
      <c r="F232" s="9"/>
      <c r="G232" s="9">
        <v>132.20179224624707</v>
      </c>
      <c r="H232" s="9"/>
    </row>
    <row r="233" spans="1:8" x14ac:dyDescent="0.2">
      <c r="A233" s="9" t="str">
        <f t="shared" si="3"/>
        <v>1_232</v>
      </c>
      <c r="B233" s="9">
        <v>1</v>
      </c>
      <c r="C233" s="8">
        <v>43732</v>
      </c>
      <c r="D233" s="9">
        <v>232</v>
      </c>
      <c r="E233" s="9">
        <v>11.24</v>
      </c>
      <c r="F233" s="9"/>
      <c r="G233" s="9">
        <v>227.83713131800022</v>
      </c>
      <c r="H233" s="9"/>
    </row>
    <row r="234" spans="1:8" x14ac:dyDescent="0.2">
      <c r="A234" s="9" t="str">
        <f t="shared" si="3"/>
        <v>1_233</v>
      </c>
      <c r="B234" s="9">
        <v>1</v>
      </c>
      <c r="C234" s="8">
        <v>43732</v>
      </c>
      <c r="D234" s="9">
        <v>233</v>
      </c>
      <c r="E234" s="9">
        <v>13.91</v>
      </c>
      <c r="F234" s="9"/>
      <c r="G234" s="9">
        <v>150.85381951521799</v>
      </c>
      <c r="H234" s="9"/>
    </row>
    <row r="235" spans="1:8" x14ac:dyDescent="0.2">
      <c r="A235" s="9" t="str">
        <f t="shared" si="3"/>
        <v>1_234</v>
      </c>
      <c r="B235" s="9">
        <v>1</v>
      </c>
      <c r="C235" s="8">
        <v>43732</v>
      </c>
      <c r="D235" s="9">
        <v>234</v>
      </c>
      <c r="E235" s="9">
        <v>6.78</v>
      </c>
      <c r="F235" s="9"/>
      <c r="G235" s="9">
        <v>332.84848402423893</v>
      </c>
      <c r="H235" s="9"/>
    </row>
    <row r="236" spans="1:8" x14ac:dyDescent="0.2">
      <c r="A236" s="9" t="str">
        <f t="shared" si="3"/>
        <v>1_235</v>
      </c>
      <c r="B236" s="9">
        <v>1</v>
      </c>
      <c r="C236" s="8">
        <v>43732</v>
      </c>
      <c r="D236" s="9">
        <v>235</v>
      </c>
      <c r="E236" s="9">
        <v>4.63</v>
      </c>
      <c r="F236" s="9"/>
      <c r="G236" s="9">
        <v>125.16978202038283</v>
      </c>
      <c r="H236" s="9"/>
    </row>
    <row r="237" spans="1:8" x14ac:dyDescent="0.2">
      <c r="A237" s="9" t="str">
        <f t="shared" si="3"/>
        <v>1_236</v>
      </c>
      <c r="B237" s="9">
        <v>1</v>
      </c>
      <c r="C237" s="8">
        <v>43732</v>
      </c>
      <c r="D237" s="9">
        <v>236</v>
      </c>
      <c r="E237" s="9">
        <v>5.57</v>
      </c>
      <c r="F237" s="9"/>
      <c r="G237" s="9">
        <v>170.64344814763803</v>
      </c>
      <c r="H237" s="9"/>
    </row>
    <row r="238" spans="1:8" x14ac:dyDescent="0.2">
      <c r="A238" s="9" t="str">
        <f t="shared" si="3"/>
        <v>1_237</v>
      </c>
      <c r="B238" s="9">
        <v>1</v>
      </c>
      <c r="C238" s="8">
        <v>43732</v>
      </c>
      <c r="D238" s="9">
        <v>237</v>
      </c>
      <c r="E238" s="9">
        <v>2.48</v>
      </c>
      <c r="F238" s="9"/>
      <c r="G238" s="9">
        <v>105.01135270623878</v>
      </c>
      <c r="H238" s="9"/>
    </row>
    <row r="239" spans="1:8" x14ac:dyDescent="0.2">
      <c r="A239" s="9" t="str">
        <f t="shared" si="3"/>
        <v>1_238</v>
      </c>
      <c r="B239" s="9">
        <v>1</v>
      </c>
      <c r="C239" s="8">
        <v>43732</v>
      </c>
      <c r="D239" s="9">
        <v>238</v>
      </c>
      <c r="E239" s="9">
        <v>2.52</v>
      </c>
      <c r="F239" s="9"/>
      <c r="G239" s="9">
        <v>111.18928253707055</v>
      </c>
      <c r="H239" s="9"/>
    </row>
    <row r="240" spans="1:8" x14ac:dyDescent="0.2">
      <c r="A240" s="9" t="str">
        <f t="shared" si="3"/>
        <v>1_239</v>
      </c>
      <c r="B240" s="9">
        <v>1</v>
      </c>
      <c r="C240" s="8">
        <v>43732</v>
      </c>
      <c r="D240" s="9">
        <v>239</v>
      </c>
      <c r="E240" s="9">
        <v>4.26</v>
      </c>
      <c r="F240" s="9"/>
      <c r="G240" s="9">
        <v>41.517028243455542</v>
      </c>
      <c r="H240" s="9"/>
    </row>
    <row r="241" spans="1:8" x14ac:dyDescent="0.2">
      <c r="A241" s="9" t="str">
        <f t="shared" si="3"/>
        <v>1_240</v>
      </c>
      <c r="B241" s="9">
        <v>1</v>
      </c>
      <c r="C241" s="8">
        <v>43732</v>
      </c>
      <c r="D241" s="9">
        <v>240</v>
      </c>
      <c r="E241" s="9">
        <v>3.77</v>
      </c>
      <c r="F241" s="9"/>
      <c r="G241" s="9">
        <v>42.471442685833829</v>
      </c>
      <c r="H241" s="9"/>
    </row>
    <row r="242" spans="1:8" x14ac:dyDescent="0.2">
      <c r="A242" s="9" t="str">
        <f t="shared" si="3"/>
        <v>1_241</v>
      </c>
      <c r="B242" s="9">
        <v>1</v>
      </c>
      <c r="C242" s="8">
        <v>43732</v>
      </c>
      <c r="D242" s="9">
        <v>241</v>
      </c>
      <c r="E242" s="9">
        <v>2.17</v>
      </c>
      <c r="F242" s="9"/>
      <c r="G242" s="9">
        <v>80.648020380965349</v>
      </c>
      <c r="H242" s="9"/>
    </row>
    <row r="243" spans="1:8" x14ac:dyDescent="0.2">
      <c r="A243" s="9" t="str">
        <f t="shared" si="3"/>
        <v>1_242</v>
      </c>
      <c r="B243" s="9">
        <v>1</v>
      </c>
      <c r="C243" s="8">
        <v>43732</v>
      </c>
      <c r="D243" s="9">
        <v>242</v>
      </c>
      <c r="E243" s="9">
        <v>4.78</v>
      </c>
      <c r="F243" s="9"/>
      <c r="G243" s="9">
        <v>74.921533726695614</v>
      </c>
      <c r="H243" s="9"/>
    </row>
    <row r="244" spans="1:8" x14ac:dyDescent="0.2">
      <c r="A244" s="9" t="str">
        <f t="shared" si="3"/>
        <v>1_243</v>
      </c>
      <c r="B244" s="9">
        <v>1</v>
      </c>
      <c r="C244" s="8">
        <v>43732</v>
      </c>
      <c r="D244" s="9">
        <v>243</v>
      </c>
      <c r="E244" s="9">
        <v>5.09</v>
      </c>
      <c r="F244" s="9"/>
      <c r="G244" s="9">
        <v>68.2406326300476</v>
      </c>
      <c r="H244" s="9"/>
    </row>
    <row r="245" spans="1:8" x14ac:dyDescent="0.2">
      <c r="A245" s="9" t="str">
        <f t="shared" si="3"/>
        <v>1_244</v>
      </c>
      <c r="B245" s="9">
        <v>1</v>
      </c>
      <c r="C245" s="8">
        <v>43732</v>
      </c>
      <c r="D245" s="9">
        <v>244</v>
      </c>
      <c r="E245" s="9">
        <v>2.1800000000000002</v>
      </c>
      <c r="F245" s="9"/>
      <c r="G245" s="9">
        <v>56.749236626154499</v>
      </c>
      <c r="H245" s="9"/>
    </row>
    <row r="246" spans="1:8" x14ac:dyDescent="0.2">
      <c r="A246" s="9" t="str">
        <f t="shared" si="3"/>
        <v>1_245</v>
      </c>
      <c r="B246" s="9">
        <v>1</v>
      </c>
      <c r="C246" s="8">
        <v>43732</v>
      </c>
      <c r="D246" s="9">
        <v>245</v>
      </c>
      <c r="E246" s="9">
        <v>1.99</v>
      </c>
      <c r="F246" s="9"/>
      <c r="G246" s="9">
        <v>73.996553639985763</v>
      </c>
      <c r="H246" s="9"/>
    </row>
    <row r="247" spans="1:8" x14ac:dyDescent="0.2">
      <c r="A247" s="9" t="str">
        <f t="shared" si="3"/>
        <v>1_246</v>
      </c>
      <c r="B247" s="9">
        <v>1</v>
      </c>
      <c r="C247" s="8">
        <v>43732</v>
      </c>
      <c r="D247" s="9">
        <v>246</v>
      </c>
      <c r="E247" s="9">
        <v>10.84</v>
      </c>
      <c r="F247" s="9"/>
      <c r="G247" s="9">
        <v>188.01964514852278</v>
      </c>
      <c r="H247" s="9"/>
    </row>
    <row r="248" spans="1:8" x14ac:dyDescent="0.2">
      <c r="A248" s="9" t="str">
        <f t="shared" si="3"/>
        <v>1_247</v>
      </c>
      <c r="B248" s="9">
        <v>1</v>
      </c>
      <c r="C248" s="8">
        <v>43732</v>
      </c>
      <c r="D248" s="9">
        <v>247</v>
      </c>
      <c r="E248" s="9">
        <v>12.08</v>
      </c>
      <c r="F248" s="9"/>
      <c r="G248" s="9">
        <v>142.6849591355541</v>
      </c>
      <c r="H248" s="9"/>
    </row>
    <row r="249" spans="1:8" x14ac:dyDescent="0.2">
      <c r="A249" s="9" t="str">
        <f t="shared" si="3"/>
        <v>1_248</v>
      </c>
      <c r="B249" s="9">
        <v>1</v>
      </c>
      <c r="C249" s="8">
        <v>43732</v>
      </c>
      <c r="D249" s="9">
        <v>248</v>
      </c>
      <c r="E249" s="9">
        <v>8.5</v>
      </c>
      <c r="F249" s="9"/>
      <c r="G249" s="9">
        <v>222.85577229533033</v>
      </c>
      <c r="H249" s="9"/>
    </row>
    <row r="250" spans="1:8" x14ac:dyDescent="0.2">
      <c r="A250" s="9" t="str">
        <f t="shared" si="3"/>
        <v>1_249</v>
      </c>
      <c r="B250" s="9">
        <v>1</v>
      </c>
      <c r="C250" s="8">
        <v>43732</v>
      </c>
      <c r="D250" s="9">
        <v>249</v>
      </c>
      <c r="E250" s="9">
        <v>12.12</v>
      </c>
      <c r="F250" s="9"/>
      <c r="G250" s="9">
        <v>153.18351800171527</v>
      </c>
      <c r="H250" s="9"/>
    </row>
    <row r="251" spans="1:8" x14ac:dyDescent="0.2">
      <c r="A251" s="9" t="str">
        <f t="shared" si="3"/>
        <v>1_250</v>
      </c>
      <c r="B251" s="9">
        <v>1</v>
      </c>
      <c r="C251" s="8">
        <v>43732</v>
      </c>
      <c r="D251" s="9">
        <v>250</v>
      </c>
      <c r="E251" s="9">
        <v>9.3000000000000007</v>
      </c>
      <c r="F251" s="9"/>
      <c r="G251" s="9">
        <v>151.75189633814784</v>
      </c>
      <c r="H251" s="9"/>
    </row>
    <row r="252" spans="1:8" x14ac:dyDescent="0.2">
      <c r="A252" s="9" t="str">
        <f t="shared" si="3"/>
        <v>1_251</v>
      </c>
      <c r="B252" s="9">
        <v>1</v>
      </c>
      <c r="C252" s="8">
        <v>43732</v>
      </c>
      <c r="D252" s="9">
        <v>251</v>
      </c>
      <c r="E252" s="9">
        <v>3.09</v>
      </c>
      <c r="F252" s="9"/>
      <c r="G252" s="9">
        <v>135.52685081771693</v>
      </c>
      <c r="H252" s="9"/>
    </row>
    <row r="253" spans="1:8" x14ac:dyDescent="0.2">
      <c r="A253" s="9" t="str">
        <f t="shared" si="3"/>
        <v>1_252</v>
      </c>
      <c r="B253" s="9">
        <v>1</v>
      </c>
      <c r="C253" s="8">
        <v>43732</v>
      </c>
      <c r="D253" s="9">
        <v>252</v>
      </c>
      <c r="E253" s="9">
        <v>2.88</v>
      </c>
      <c r="F253" s="9"/>
      <c r="G253" s="9">
        <v>155.56955410766099</v>
      </c>
      <c r="H253" s="9"/>
    </row>
    <row r="254" spans="1:8" x14ac:dyDescent="0.2">
      <c r="A254" s="9" t="str">
        <f t="shared" si="3"/>
        <v>1_253</v>
      </c>
      <c r="B254" s="9">
        <v>1</v>
      </c>
      <c r="C254" s="8">
        <v>43732</v>
      </c>
      <c r="D254" s="9">
        <v>253</v>
      </c>
      <c r="E254" s="9">
        <v>9.09</v>
      </c>
      <c r="F254" s="9"/>
      <c r="G254" s="9">
        <v>12.407387750917749</v>
      </c>
      <c r="H254" s="9"/>
    </row>
    <row r="255" spans="1:8" x14ac:dyDescent="0.2">
      <c r="A255" s="9" t="str">
        <f t="shared" si="3"/>
        <v>1_254</v>
      </c>
      <c r="B255" s="9">
        <v>1</v>
      </c>
      <c r="C255" s="8">
        <v>43732</v>
      </c>
      <c r="D255" s="9">
        <v>254</v>
      </c>
      <c r="E255" s="9">
        <v>17.89</v>
      </c>
      <c r="F255" s="9"/>
      <c r="G255" s="9">
        <v>78.739191496208761</v>
      </c>
      <c r="H255" s="9"/>
    </row>
    <row r="256" spans="1:8" x14ac:dyDescent="0.2">
      <c r="A256" s="9" t="str">
        <f t="shared" si="3"/>
        <v>1_255</v>
      </c>
      <c r="B256" s="9">
        <v>1</v>
      </c>
      <c r="C256" s="8">
        <v>43732</v>
      </c>
      <c r="D256" s="9">
        <v>255</v>
      </c>
      <c r="E256" s="9">
        <v>24.65</v>
      </c>
      <c r="F256" s="9"/>
      <c r="G256" s="9">
        <v>155.09234688647183</v>
      </c>
      <c r="H256" s="9"/>
    </row>
    <row r="257" spans="1:8" x14ac:dyDescent="0.2">
      <c r="A257" s="9" t="str">
        <f t="shared" si="3"/>
        <v>1_256</v>
      </c>
      <c r="B257" s="9">
        <v>1</v>
      </c>
      <c r="C257" s="8">
        <v>43732</v>
      </c>
      <c r="D257" s="9">
        <v>256</v>
      </c>
      <c r="E257" s="9">
        <v>22.09</v>
      </c>
      <c r="F257" s="9"/>
      <c r="G257" s="9">
        <v>82.556849265721922</v>
      </c>
      <c r="H257" s="9"/>
    </row>
    <row r="258" spans="1:8" x14ac:dyDescent="0.2">
      <c r="A258" s="9" t="str">
        <f t="shared" ref="A258:A321" si="4">CONCATENATE(B258, "_", D258)</f>
        <v>1_257</v>
      </c>
      <c r="B258" s="9">
        <v>1</v>
      </c>
      <c r="C258" s="8">
        <v>43732</v>
      </c>
      <c r="D258" s="9">
        <v>257</v>
      </c>
      <c r="E258" s="9">
        <v>17.309999999999999</v>
      </c>
      <c r="F258" s="9"/>
      <c r="G258" s="9">
        <v>62.991353196967012</v>
      </c>
      <c r="H258" s="9"/>
    </row>
    <row r="259" spans="1:8" x14ac:dyDescent="0.2">
      <c r="A259" s="9" t="str">
        <f t="shared" si="4"/>
        <v>1_258</v>
      </c>
      <c r="B259" s="9">
        <v>1</v>
      </c>
      <c r="C259" s="8">
        <v>43732</v>
      </c>
      <c r="D259" s="9">
        <v>258</v>
      </c>
      <c r="E259" s="9">
        <v>5.04</v>
      </c>
      <c r="F259" s="9"/>
      <c r="G259" s="9">
        <v>52.492794330805843</v>
      </c>
      <c r="H259" s="9"/>
    </row>
    <row r="260" spans="1:8" x14ac:dyDescent="0.2">
      <c r="A260" s="9" t="str">
        <f t="shared" si="4"/>
        <v>1_259</v>
      </c>
      <c r="B260" s="9">
        <v>1</v>
      </c>
      <c r="C260" s="8">
        <v>43732</v>
      </c>
      <c r="D260" s="9">
        <v>259</v>
      </c>
      <c r="E260" s="9">
        <v>3.99</v>
      </c>
      <c r="F260" s="9"/>
      <c r="G260" s="9">
        <v>42.461442685833802</v>
      </c>
      <c r="H260" s="9"/>
    </row>
    <row r="261" spans="1:8" x14ac:dyDescent="0.2">
      <c r="A261" s="9" t="str">
        <f t="shared" si="4"/>
        <v>1_260</v>
      </c>
      <c r="B261" s="9">
        <v>1</v>
      </c>
      <c r="C261" s="8">
        <v>43732</v>
      </c>
      <c r="D261" s="9">
        <v>260</v>
      </c>
      <c r="E261" s="9">
        <v>5.4</v>
      </c>
      <c r="F261" s="9"/>
      <c r="G261" s="9">
        <v>191.36009569684677</v>
      </c>
      <c r="H261" s="9"/>
    </row>
    <row r="262" spans="1:8" x14ac:dyDescent="0.2">
      <c r="A262" s="9" t="str">
        <f t="shared" si="4"/>
        <v>1_261</v>
      </c>
      <c r="B262" s="9">
        <v>1</v>
      </c>
      <c r="C262" s="8">
        <v>43732</v>
      </c>
      <c r="D262" s="9">
        <v>261</v>
      </c>
      <c r="E262" s="9">
        <v>4.6100000000000003</v>
      </c>
      <c r="F262" s="9"/>
      <c r="G262" s="9">
        <v>133.14081471177121</v>
      </c>
      <c r="H262" s="9"/>
    </row>
    <row r="263" spans="1:8" x14ac:dyDescent="0.2">
      <c r="A263" s="9" t="str">
        <f t="shared" si="4"/>
        <v>1_262</v>
      </c>
      <c r="B263" s="9">
        <v>1</v>
      </c>
      <c r="C263" s="8">
        <v>43732</v>
      </c>
      <c r="D263" s="9">
        <v>262</v>
      </c>
      <c r="E263" s="9">
        <v>2.78</v>
      </c>
      <c r="F263" s="9"/>
      <c r="G263" s="9">
        <v>277.73460273208184</v>
      </c>
      <c r="H263" s="9"/>
    </row>
    <row r="264" spans="1:8" x14ac:dyDescent="0.2">
      <c r="A264" s="9" t="str">
        <f t="shared" si="4"/>
        <v>1_263</v>
      </c>
      <c r="B264" s="9">
        <v>1</v>
      </c>
      <c r="C264" s="8">
        <v>43732</v>
      </c>
      <c r="D264" s="9">
        <v>263</v>
      </c>
      <c r="E264" s="9">
        <v>2.2200000000000002</v>
      </c>
      <c r="F264" s="9"/>
      <c r="G264" s="9">
        <v>216.65207841987149</v>
      </c>
      <c r="H264" s="9"/>
    </row>
    <row r="265" spans="1:8" x14ac:dyDescent="0.2">
      <c r="A265" s="9" t="str">
        <f t="shared" si="4"/>
        <v>1_264</v>
      </c>
      <c r="B265" s="9">
        <v>1</v>
      </c>
      <c r="C265" s="8">
        <v>43732</v>
      </c>
      <c r="D265" s="9">
        <v>264</v>
      </c>
      <c r="E265" s="9">
        <v>1.93</v>
      </c>
      <c r="F265" s="9"/>
      <c r="G265" s="9">
        <v>156.04676132885012</v>
      </c>
      <c r="H265" s="9"/>
    </row>
    <row r="266" spans="1:8" x14ac:dyDescent="0.2">
      <c r="A266" s="9" t="str">
        <f t="shared" si="4"/>
        <v>1_265</v>
      </c>
      <c r="B266" s="9">
        <v>1</v>
      </c>
      <c r="C266" s="8">
        <v>43732</v>
      </c>
      <c r="D266" s="9">
        <v>265</v>
      </c>
      <c r="E266" s="9">
        <v>1.1299999999999999</v>
      </c>
      <c r="F266" s="9"/>
      <c r="G266" s="9">
        <v>142.67495913555399</v>
      </c>
      <c r="H266" s="9"/>
    </row>
    <row r="267" spans="1:8" x14ac:dyDescent="0.2">
      <c r="A267" s="9" t="str">
        <f t="shared" si="4"/>
        <v>1_266</v>
      </c>
      <c r="B267" s="9">
        <v>1</v>
      </c>
      <c r="C267" s="8">
        <v>43732</v>
      </c>
      <c r="D267" s="9">
        <v>266</v>
      </c>
      <c r="E267" s="9">
        <v>1.03</v>
      </c>
      <c r="F267" s="9"/>
      <c r="G267" s="9">
        <v>139.82171580841921</v>
      </c>
      <c r="H267" s="9"/>
    </row>
    <row r="268" spans="1:8" x14ac:dyDescent="0.2">
      <c r="A268" s="9" t="str">
        <f t="shared" si="4"/>
        <v>1_267</v>
      </c>
      <c r="B268" s="9">
        <v>1</v>
      </c>
      <c r="C268" s="8">
        <v>43732</v>
      </c>
      <c r="D268" s="9">
        <v>267</v>
      </c>
      <c r="E268" s="9">
        <v>6.09</v>
      </c>
      <c r="F268" s="9"/>
      <c r="G268" s="9">
        <v>11.683666364208278</v>
      </c>
      <c r="H268" s="9"/>
    </row>
    <row r="269" spans="1:8" x14ac:dyDescent="0.2">
      <c r="A269" s="9" t="str">
        <f t="shared" si="4"/>
        <v>1_268</v>
      </c>
      <c r="B269" s="9">
        <v>1</v>
      </c>
      <c r="C269" s="8">
        <v>43732</v>
      </c>
      <c r="D269" s="9">
        <v>268</v>
      </c>
      <c r="E269" s="9">
        <v>7.33</v>
      </c>
      <c r="F269" s="9"/>
      <c r="G269" s="9">
        <v>9.9582061043590802</v>
      </c>
      <c r="H269" s="9"/>
    </row>
    <row r="270" spans="1:8" x14ac:dyDescent="0.2">
      <c r="A270" s="9" t="str">
        <f t="shared" si="4"/>
        <v>1_269</v>
      </c>
      <c r="B270" s="9">
        <v>1</v>
      </c>
      <c r="C270" s="8">
        <v>43732</v>
      </c>
      <c r="D270" s="9">
        <v>269</v>
      </c>
      <c r="E270" s="9">
        <v>3.01</v>
      </c>
      <c r="F270" s="9"/>
      <c r="G270" s="9">
        <v>15.8782218189444</v>
      </c>
      <c r="H270" s="9"/>
    </row>
    <row r="271" spans="1:8" x14ac:dyDescent="0.2">
      <c r="A271" s="9" t="str">
        <f t="shared" si="4"/>
        <v>1_270</v>
      </c>
      <c r="B271" s="9">
        <v>1</v>
      </c>
      <c r="C271" s="8">
        <v>43732</v>
      </c>
      <c r="D271" s="9">
        <v>270</v>
      </c>
      <c r="E271" s="9">
        <v>3.83</v>
      </c>
      <c r="F271" s="9"/>
      <c r="G271" s="9">
        <v>10.01457116932138</v>
      </c>
      <c r="H271" s="9"/>
    </row>
    <row r="272" spans="1:8" x14ac:dyDescent="0.2">
      <c r="A272" s="9" t="str">
        <f t="shared" si="4"/>
        <v>1_271</v>
      </c>
      <c r="B272" s="9">
        <v>1</v>
      </c>
      <c r="C272" s="8">
        <v>43732</v>
      </c>
      <c r="D272" s="9">
        <v>271</v>
      </c>
      <c r="E272" s="9">
        <v>3.28</v>
      </c>
      <c r="F272" s="9"/>
      <c r="G272" s="9">
        <v>8.901841039396782</v>
      </c>
      <c r="H272" s="9"/>
    </row>
    <row r="273" spans="1:8" x14ac:dyDescent="0.2">
      <c r="A273" s="9" t="str">
        <f t="shared" si="4"/>
        <v>1_272</v>
      </c>
      <c r="B273" s="9">
        <v>1</v>
      </c>
      <c r="C273" s="8">
        <v>43732</v>
      </c>
      <c r="D273" s="9">
        <v>272</v>
      </c>
      <c r="E273" s="9">
        <v>1.26</v>
      </c>
      <c r="F273" s="9"/>
      <c r="G273" s="9">
        <v>7.7891109094721838</v>
      </c>
      <c r="H273" s="9"/>
    </row>
    <row r="274" spans="1:8" x14ac:dyDescent="0.2">
      <c r="A274" s="9" t="str">
        <f t="shared" si="4"/>
        <v>1_273</v>
      </c>
      <c r="B274" s="9">
        <v>1</v>
      </c>
      <c r="C274" s="8">
        <v>43732</v>
      </c>
      <c r="D274" s="9">
        <v>273</v>
      </c>
      <c r="E274" s="9">
        <v>1.17</v>
      </c>
      <c r="F274" s="9"/>
      <c r="G274" s="9">
        <v>10.214571169321401</v>
      </c>
      <c r="H274" s="9"/>
    </row>
    <row r="275" spans="1:8" x14ac:dyDescent="0.2">
      <c r="A275" s="9" t="str">
        <f t="shared" si="4"/>
        <v>1_274</v>
      </c>
      <c r="B275" s="9">
        <v>1</v>
      </c>
      <c r="C275" s="8">
        <v>43732</v>
      </c>
      <c r="D275" s="9">
        <v>274</v>
      </c>
      <c r="E275" s="9">
        <v>4.6100000000000003</v>
      </c>
      <c r="F275" s="9"/>
      <c r="G275" s="9">
        <v>130.18942520117798</v>
      </c>
      <c r="H275" s="9"/>
    </row>
    <row r="276" spans="1:8" x14ac:dyDescent="0.2">
      <c r="A276" s="9" t="str">
        <f t="shared" si="4"/>
        <v>1_275</v>
      </c>
      <c r="B276" s="9">
        <v>1</v>
      </c>
      <c r="C276" s="8">
        <v>43732</v>
      </c>
      <c r="D276" s="9">
        <v>275</v>
      </c>
      <c r="E276" s="9">
        <v>5</v>
      </c>
      <c r="F276" s="9"/>
      <c r="G276" s="9" t="s">
        <v>271</v>
      </c>
      <c r="H276" s="9" t="s">
        <v>247</v>
      </c>
    </row>
    <row r="277" spans="1:8" x14ac:dyDescent="0.2">
      <c r="A277" s="9" t="str">
        <f t="shared" si="4"/>
        <v>1_276</v>
      </c>
      <c r="B277" s="9">
        <v>1</v>
      </c>
      <c r="C277" s="8">
        <v>43732</v>
      </c>
      <c r="D277" s="9">
        <v>276</v>
      </c>
      <c r="E277" s="9">
        <v>3.01</v>
      </c>
      <c r="F277" s="9"/>
      <c r="G277" s="9">
        <v>150.79748189576958</v>
      </c>
      <c r="H277" s="9"/>
    </row>
    <row r="278" spans="1:8" x14ac:dyDescent="0.2">
      <c r="A278" s="9" t="str">
        <f t="shared" si="4"/>
        <v>1_277</v>
      </c>
      <c r="B278" s="9">
        <v>1</v>
      </c>
      <c r="C278" s="8">
        <v>43732</v>
      </c>
      <c r="D278" s="9">
        <v>277</v>
      </c>
      <c r="E278" s="9">
        <v>2.4900000000000002</v>
      </c>
      <c r="F278" s="9"/>
      <c r="G278" s="9" t="s">
        <v>271</v>
      </c>
      <c r="H278" s="9" t="s">
        <v>247</v>
      </c>
    </row>
    <row r="279" spans="1:8" x14ac:dyDescent="0.2">
      <c r="A279" s="9" t="str">
        <f t="shared" si="4"/>
        <v>1_278</v>
      </c>
      <c r="B279" s="9">
        <v>1</v>
      </c>
      <c r="C279" s="8">
        <v>43732</v>
      </c>
      <c r="D279" s="9">
        <v>278</v>
      </c>
      <c r="E279" s="9">
        <v>2.4900000000000002</v>
      </c>
      <c r="F279" s="9"/>
      <c r="G279" s="9">
        <v>159.8644190983633</v>
      </c>
      <c r="H279" s="9"/>
    </row>
    <row r="280" spans="1:8" x14ac:dyDescent="0.2">
      <c r="A280" s="9" t="str">
        <f t="shared" si="4"/>
        <v>1_279</v>
      </c>
      <c r="B280" s="9">
        <v>1</v>
      </c>
      <c r="C280" s="8">
        <v>43732</v>
      </c>
      <c r="D280" s="9">
        <v>279</v>
      </c>
      <c r="E280" s="9">
        <v>1.06</v>
      </c>
      <c r="F280" s="9"/>
      <c r="G280" s="9">
        <v>122.64225584561004</v>
      </c>
      <c r="H280" s="9"/>
    </row>
    <row r="281" spans="1:8" x14ac:dyDescent="0.2">
      <c r="A281" s="9" t="str">
        <f t="shared" si="4"/>
        <v>1_280</v>
      </c>
      <c r="B281" s="9">
        <v>1</v>
      </c>
      <c r="C281" s="8">
        <v>43732</v>
      </c>
      <c r="D281" s="9">
        <v>280</v>
      </c>
      <c r="E281" s="9">
        <v>1.03</v>
      </c>
      <c r="F281" s="9"/>
      <c r="G281" s="9">
        <v>105.46279588280085</v>
      </c>
      <c r="H281" s="9"/>
    </row>
    <row r="282" spans="1:8" x14ac:dyDescent="0.2">
      <c r="A282" s="9" t="str">
        <f t="shared" si="4"/>
        <v>1_281</v>
      </c>
      <c r="B282" s="9">
        <v>1</v>
      </c>
      <c r="C282" s="8">
        <v>43732</v>
      </c>
      <c r="D282" s="9">
        <v>281</v>
      </c>
      <c r="E282" s="9">
        <v>5.1100000000000003</v>
      </c>
      <c r="F282" s="9"/>
      <c r="G282" s="9">
        <v>34.83612714680752</v>
      </c>
      <c r="H282" s="9"/>
    </row>
    <row r="283" spans="1:8" x14ac:dyDescent="0.2">
      <c r="A283" s="9" t="str">
        <f t="shared" si="4"/>
        <v>1_282</v>
      </c>
      <c r="B283" s="9">
        <v>1</v>
      </c>
      <c r="C283" s="8">
        <v>43732</v>
      </c>
      <c r="D283" s="9">
        <v>282</v>
      </c>
      <c r="E283" s="9">
        <v>4.25</v>
      </c>
      <c r="F283" s="9"/>
      <c r="G283" s="9">
        <v>41.994235464644682</v>
      </c>
      <c r="H283" s="9"/>
    </row>
    <row r="284" spans="1:8" x14ac:dyDescent="0.2">
      <c r="A284" s="9" t="str">
        <f t="shared" si="4"/>
        <v>1_283</v>
      </c>
      <c r="B284" s="9">
        <v>1</v>
      </c>
      <c r="C284" s="8">
        <v>43732</v>
      </c>
      <c r="D284" s="9">
        <v>283</v>
      </c>
      <c r="E284" s="9">
        <v>3.78</v>
      </c>
      <c r="F284" s="9"/>
      <c r="G284" s="9">
        <v>44.380271570590395</v>
      </c>
      <c r="H284" s="9"/>
    </row>
    <row r="285" spans="1:8" x14ac:dyDescent="0.2">
      <c r="A285" s="9" t="str">
        <f t="shared" si="4"/>
        <v>1_284</v>
      </c>
      <c r="B285" s="9">
        <v>1</v>
      </c>
      <c r="C285" s="8">
        <v>43732</v>
      </c>
      <c r="D285" s="9">
        <v>284</v>
      </c>
      <c r="E285" s="9">
        <v>6.23</v>
      </c>
      <c r="F285" s="9"/>
      <c r="G285" s="9">
        <v>61.082524312210452</v>
      </c>
      <c r="H285" s="9"/>
    </row>
    <row r="286" spans="1:8" x14ac:dyDescent="0.2">
      <c r="A286" s="9" t="str">
        <f t="shared" si="4"/>
        <v>1_285</v>
      </c>
      <c r="B286" s="9">
        <v>1</v>
      </c>
      <c r="C286" s="8">
        <v>43732</v>
      </c>
      <c r="D286" s="9">
        <v>285</v>
      </c>
      <c r="E286" s="9">
        <v>6.41</v>
      </c>
      <c r="F286" s="9"/>
      <c r="G286" s="9">
        <v>41.039821022266388</v>
      </c>
      <c r="H286" s="9"/>
    </row>
    <row r="287" spans="1:8" x14ac:dyDescent="0.2">
      <c r="A287" s="9" t="str">
        <f t="shared" si="4"/>
        <v>1_286</v>
      </c>
      <c r="B287" s="9">
        <v>1</v>
      </c>
      <c r="C287" s="8">
        <v>43732</v>
      </c>
      <c r="D287" s="9">
        <v>286</v>
      </c>
      <c r="E287" s="9">
        <v>2.93</v>
      </c>
      <c r="F287" s="9"/>
      <c r="G287" s="9">
        <v>46.289100455346983</v>
      </c>
      <c r="H287" s="9"/>
    </row>
    <row r="288" spans="1:8" x14ac:dyDescent="0.2">
      <c r="A288" s="9" t="str">
        <f t="shared" si="4"/>
        <v>1_287</v>
      </c>
      <c r="B288" s="9">
        <v>1</v>
      </c>
      <c r="C288" s="8">
        <v>43732</v>
      </c>
      <c r="D288" s="9">
        <v>287</v>
      </c>
      <c r="E288" s="9">
        <v>2.7</v>
      </c>
      <c r="F288" s="9"/>
      <c r="G288" s="9">
        <v>42.491442685833803</v>
      </c>
      <c r="H288" s="9"/>
    </row>
    <row r="289" spans="1:8" x14ac:dyDescent="0.2">
      <c r="A289" s="9" t="str">
        <f t="shared" si="4"/>
        <v>1_288</v>
      </c>
      <c r="B289" s="9">
        <v>1</v>
      </c>
      <c r="C289" s="8">
        <v>43732</v>
      </c>
      <c r="D289" s="9">
        <v>288</v>
      </c>
      <c r="E289" s="9">
        <v>3.26</v>
      </c>
      <c r="F289" s="9"/>
      <c r="G289" s="9">
        <v>236.21757448862635</v>
      </c>
      <c r="H289" s="9"/>
    </row>
    <row r="290" spans="1:8" x14ac:dyDescent="0.2">
      <c r="A290" s="9" t="str">
        <f t="shared" si="4"/>
        <v>1_289</v>
      </c>
      <c r="B290" s="9">
        <v>1</v>
      </c>
      <c r="C290" s="8">
        <v>43732</v>
      </c>
      <c r="D290" s="9">
        <v>289</v>
      </c>
      <c r="E290" s="9">
        <v>3.87</v>
      </c>
      <c r="F290" s="9"/>
      <c r="G290" s="9">
        <v>241.46685392170693</v>
      </c>
      <c r="H290" s="9"/>
    </row>
    <row r="291" spans="1:8" x14ac:dyDescent="0.2">
      <c r="A291" s="9" t="str">
        <f t="shared" si="4"/>
        <v>1_290</v>
      </c>
      <c r="B291" s="9">
        <v>1</v>
      </c>
      <c r="C291" s="8">
        <v>43732</v>
      </c>
      <c r="D291" s="9">
        <v>290</v>
      </c>
      <c r="E291" s="9">
        <v>2.0499999999999998</v>
      </c>
      <c r="F291" s="9"/>
      <c r="G291" s="9">
        <v>277.53460273208202</v>
      </c>
      <c r="H291" s="9"/>
    </row>
    <row r="292" spans="1:8" x14ac:dyDescent="0.2">
      <c r="A292" s="9" t="str">
        <f t="shared" si="4"/>
        <v>1_291</v>
      </c>
      <c r="B292" s="9">
        <v>1</v>
      </c>
      <c r="C292" s="8">
        <v>43732</v>
      </c>
      <c r="D292" s="9">
        <v>291</v>
      </c>
      <c r="E292" s="9">
        <v>1.96</v>
      </c>
      <c r="F292" s="9"/>
      <c r="G292" s="9">
        <v>160.34162631955246</v>
      </c>
      <c r="H292" s="9"/>
    </row>
    <row r="293" spans="1:8" x14ac:dyDescent="0.2">
      <c r="A293" s="9" t="str">
        <f t="shared" si="4"/>
        <v>1_292</v>
      </c>
      <c r="B293" s="9">
        <v>1</v>
      </c>
      <c r="C293" s="8">
        <v>43732</v>
      </c>
      <c r="D293" s="9">
        <v>292</v>
      </c>
      <c r="E293" s="9">
        <v>1.68</v>
      </c>
      <c r="F293" s="9"/>
      <c r="G293" s="9">
        <v>91.623786468315686</v>
      </c>
      <c r="H293" s="9"/>
    </row>
    <row r="294" spans="1:8" x14ac:dyDescent="0.2">
      <c r="A294" s="9" t="str">
        <f t="shared" si="4"/>
        <v>1_293</v>
      </c>
      <c r="B294" s="9">
        <v>1</v>
      </c>
      <c r="C294" s="8">
        <v>43732</v>
      </c>
      <c r="D294" s="9">
        <v>293</v>
      </c>
      <c r="E294" s="9">
        <v>1.1200000000000001</v>
      </c>
      <c r="F294" s="9"/>
      <c r="G294" s="9">
        <v>79.216398717397922</v>
      </c>
      <c r="H294" s="9"/>
    </row>
    <row r="295" spans="1:8" x14ac:dyDescent="0.2">
      <c r="A295" s="9" t="str">
        <f t="shared" si="4"/>
        <v>1_294</v>
      </c>
      <c r="B295" s="9">
        <v>1</v>
      </c>
      <c r="C295" s="8">
        <v>43732</v>
      </c>
      <c r="D295" s="9">
        <v>294</v>
      </c>
      <c r="E295" s="9">
        <v>1.21</v>
      </c>
      <c r="F295" s="9"/>
      <c r="G295" s="9">
        <v>158.43279743479584</v>
      </c>
      <c r="H295" s="9"/>
    </row>
    <row r="296" spans="1:8" x14ac:dyDescent="0.2">
      <c r="A296" s="9" t="str">
        <f t="shared" si="4"/>
        <v>1_295</v>
      </c>
      <c r="B296" s="9">
        <v>1</v>
      </c>
      <c r="C296" s="8">
        <v>43732</v>
      </c>
      <c r="D296" s="9">
        <v>295</v>
      </c>
      <c r="E296" s="9">
        <v>6.06</v>
      </c>
      <c r="F296" s="9"/>
      <c r="G296" s="9">
        <v>47.243514897725269</v>
      </c>
      <c r="H296" s="9"/>
    </row>
    <row r="297" spans="1:8" x14ac:dyDescent="0.2">
      <c r="A297" s="9" t="str">
        <f t="shared" si="4"/>
        <v>1_296</v>
      </c>
      <c r="B297" s="9">
        <v>1</v>
      </c>
      <c r="C297" s="8">
        <v>43732</v>
      </c>
      <c r="D297" s="9">
        <v>296</v>
      </c>
      <c r="E297" s="9">
        <v>4.92</v>
      </c>
      <c r="F297" s="9"/>
      <c r="G297" s="9">
        <v>33.404505483240094</v>
      </c>
      <c r="H297" s="9"/>
    </row>
    <row r="298" spans="1:8" x14ac:dyDescent="0.2">
      <c r="A298" s="9" t="str">
        <f t="shared" si="4"/>
        <v>1_297</v>
      </c>
      <c r="B298" s="9">
        <v>1</v>
      </c>
      <c r="C298" s="8">
        <v>43732</v>
      </c>
      <c r="D298" s="9">
        <v>297</v>
      </c>
      <c r="E298" s="9">
        <v>3.5</v>
      </c>
      <c r="F298" s="9"/>
      <c r="G298" s="9">
        <v>85.897299814045937</v>
      </c>
      <c r="H298" s="9"/>
    </row>
    <row r="299" spans="1:8" x14ac:dyDescent="0.2">
      <c r="A299" s="9" t="str">
        <f t="shared" si="4"/>
        <v>1_298</v>
      </c>
      <c r="B299" s="9">
        <v>1</v>
      </c>
      <c r="C299" s="8">
        <v>43732</v>
      </c>
      <c r="D299" s="9">
        <v>298</v>
      </c>
      <c r="E299" s="9">
        <v>3.84</v>
      </c>
      <c r="F299" s="9"/>
      <c r="G299" s="9" t="s">
        <v>271</v>
      </c>
      <c r="H299" s="9" t="s">
        <v>247</v>
      </c>
    </row>
    <row r="300" spans="1:8" x14ac:dyDescent="0.2">
      <c r="A300" s="9" t="str">
        <f t="shared" si="4"/>
        <v>1_299</v>
      </c>
      <c r="B300" s="9">
        <v>1</v>
      </c>
      <c r="C300" s="8">
        <v>43732</v>
      </c>
      <c r="D300" s="9">
        <v>299</v>
      </c>
      <c r="E300" s="9">
        <v>3.14</v>
      </c>
      <c r="F300" s="9"/>
      <c r="G300" s="9" t="s">
        <v>271</v>
      </c>
      <c r="H300" s="9" t="s">
        <v>247</v>
      </c>
    </row>
    <row r="301" spans="1:8" x14ac:dyDescent="0.2">
      <c r="A301" s="9" t="str">
        <f t="shared" si="4"/>
        <v>1_300</v>
      </c>
      <c r="B301" s="9">
        <v>1</v>
      </c>
      <c r="C301" s="8">
        <v>43732</v>
      </c>
      <c r="D301" s="9">
        <v>300</v>
      </c>
      <c r="E301" s="9">
        <v>1.62</v>
      </c>
      <c r="F301" s="9"/>
      <c r="G301" s="9">
        <v>74.552918704948056</v>
      </c>
      <c r="H301" s="9"/>
    </row>
    <row r="302" spans="1:8" x14ac:dyDescent="0.2">
      <c r="A302" s="9" t="str">
        <f t="shared" si="4"/>
        <v>1_301</v>
      </c>
      <c r="B302" s="9">
        <v>1</v>
      </c>
      <c r="C302" s="8">
        <v>43732</v>
      </c>
      <c r="D302" s="9">
        <v>301</v>
      </c>
      <c r="E302" s="9">
        <v>1.48</v>
      </c>
      <c r="F302" s="9"/>
      <c r="G302" s="9">
        <v>69.545633120287363</v>
      </c>
      <c r="H302" s="9"/>
    </row>
    <row r="303" spans="1:8" x14ac:dyDescent="0.2">
      <c r="A303" s="9" t="str">
        <f t="shared" si="4"/>
        <v>1_302</v>
      </c>
      <c r="B303" s="9">
        <v>1</v>
      </c>
      <c r="C303" s="8">
        <v>43732</v>
      </c>
      <c r="D303" s="9">
        <v>302</v>
      </c>
      <c r="E303" s="9">
        <v>3.59</v>
      </c>
      <c r="F303" s="9"/>
      <c r="G303" s="9">
        <v>459.55055400514573</v>
      </c>
      <c r="H303" s="9"/>
    </row>
    <row r="304" spans="1:8" x14ac:dyDescent="0.2">
      <c r="A304" s="9" t="str">
        <f t="shared" si="4"/>
        <v>1_303</v>
      </c>
      <c r="B304" s="9">
        <v>1</v>
      </c>
      <c r="C304" s="8">
        <v>43732</v>
      </c>
      <c r="D304" s="9">
        <v>303</v>
      </c>
      <c r="E304" s="9">
        <v>3.15</v>
      </c>
      <c r="F304" s="9"/>
      <c r="G304" s="9">
        <v>288.23316159824299</v>
      </c>
      <c r="H304" s="9"/>
    </row>
    <row r="305" spans="1:8" x14ac:dyDescent="0.2">
      <c r="A305" s="9" t="str">
        <f t="shared" si="4"/>
        <v>1_304</v>
      </c>
      <c r="B305" s="9">
        <v>1</v>
      </c>
      <c r="C305" s="8">
        <v>43732</v>
      </c>
      <c r="D305" s="9">
        <v>304</v>
      </c>
      <c r="E305" s="9">
        <v>2.68</v>
      </c>
      <c r="F305" s="9"/>
      <c r="G305" s="9">
        <v>413.26145354979872</v>
      </c>
      <c r="H305" s="9"/>
    </row>
    <row r="306" spans="1:8" x14ac:dyDescent="0.2">
      <c r="A306" s="9" t="str">
        <f t="shared" si="4"/>
        <v>1_305</v>
      </c>
      <c r="B306" s="9">
        <v>1</v>
      </c>
      <c r="C306" s="8">
        <v>43732</v>
      </c>
      <c r="D306" s="9">
        <v>305</v>
      </c>
      <c r="E306" s="9">
        <v>3.04</v>
      </c>
      <c r="F306" s="9"/>
      <c r="G306" s="9">
        <v>365.06352420969523</v>
      </c>
      <c r="H306" s="9"/>
    </row>
    <row r="307" spans="1:8" x14ac:dyDescent="0.2">
      <c r="A307" s="9" t="str">
        <f t="shared" si="4"/>
        <v>1_306</v>
      </c>
      <c r="B307" s="9">
        <v>1</v>
      </c>
      <c r="C307" s="8">
        <v>43732</v>
      </c>
      <c r="D307" s="9">
        <v>306</v>
      </c>
      <c r="E307" s="9">
        <v>3.08</v>
      </c>
      <c r="F307" s="9"/>
      <c r="G307" s="9">
        <v>344.54361369856201</v>
      </c>
      <c r="H307" s="9"/>
    </row>
    <row r="308" spans="1:8" x14ac:dyDescent="0.2">
      <c r="A308" s="9" t="str">
        <f t="shared" si="4"/>
        <v>1_307</v>
      </c>
      <c r="B308" s="9">
        <v>1</v>
      </c>
      <c r="C308" s="8">
        <v>43732</v>
      </c>
      <c r="D308" s="9">
        <v>307</v>
      </c>
      <c r="E308" s="9">
        <v>1.49</v>
      </c>
      <c r="F308" s="9"/>
      <c r="G308" s="9">
        <v>265.80442220235329</v>
      </c>
      <c r="H308" s="9"/>
    </row>
    <row r="309" spans="1:8" x14ac:dyDescent="0.2">
      <c r="A309" s="9" t="str">
        <f t="shared" si="4"/>
        <v>1_308</v>
      </c>
      <c r="B309" s="9">
        <v>1</v>
      </c>
      <c r="C309" s="8">
        <v>43732</v>
      </c>
      <c r="D309" s="9">
        <v>308</v>
      </c>
      <c r="E309" s="9">
        <v>1.23</v>
      </c>
      <c r="F309" s="9"/>
      <c r="G309" s="9">
        <v>336.90829815953566</v>
      </c>
      <c r="H309" s="9"/>
    </row>
    <row r="310" spans="1:8" x14ac:dyDescent="0.2">
      <c r="A310" s="9" t="str">
        <f t="shared" si="4"/>
        <v>1_309</v>
      </c>
      <c r="B310" s="9">
        <v>1</v>
      </c>
      <c r="C310" s="8">
        <v>43732</v>
      </c>
      <c r="D310" s="9">
        <v>309</v>
      </c>
      <c r="E310" s="9">
        <v>2.2200000000000002</v>
      </c>
      <c r="F310" s="9"/>
      <c r="G310" s="9">
        <v>89.237750362369951</v>
      </c>
      <c r="H310" s="9"/>
    </row>
    <row r="311" spans="1:8" x14ac:dyDescent="0.2">
      <c r="A311" s="9" t="str">
        <f t="shared" si="4"/>
        <v>1_310</v>
      </c>
      <c r="B311" s="9">
        <v>1</v>
      </c>
      <c r="C311" s="8">
        <v>43732</v>
      </c>
      <c r="D311" s="9">
        <v>310</v>
      </c>
      <c r="E311" s="9">
        <v>1.91</v>
      </c>
      <c r="F311" s="9"/>
      <c r="G311" s="9">
        <v>127.89153527869063</v>
      </c>
      <c r="H311" s="9"/>
    </row>
    <row r="312" spans="1:8" x14ac:dyDescent="0.2">
      <c r="A312" s="9" t="str">
        <f t="shared" si="4"/>
        <v>1_311</v>
      </c>
      <c r="B312" s="9">
        <v>1</v>
      </c>
      <c r="C312" s="8">
        <v>43732</v>
      </c>
      <c r="D312" s="9">
        <v>311</v>
      </c>
      <c r="E312" s="9">
        <v>1.06</v>
      </c>
      <c r="F312" s="9"/>
      <c r="G312" s="9">
        <v>240.03523225813947</v>
      </c>
      <c r="H312" s="9"/>
    </row>
    <row r="313" spans="1:8" x14ac:dyDescent="0.2">
      <c r="A313" s="9" t="str">
        <f t="shared" si="4"/>
        <v>1_312</v>
      </c>
      <c r="B313" s="9">
        <v>1</v>
      </c>
      <c r="C313" s="8">
        <v>43732</v>
      </c>
      <c r="D313" s="9">
        <v>312</v>
      </c>
      <c r="E313" s="9">
        <v>1.23</v>
      </c>
      <c r="F313" s="9"/>
      <c r="G313" s="9">
        <v>148.4114457898238</v>
      </c>
      <c r="H313" s="9"/>
    </row>
    <row r="314" spans="1:8" x14ac:dyDescent="0.2">
      <c r="A314" s="9" t="str">
        <f t="shared" si="4"/>
        <v>1_313</v>
      </c>
      <c r="B314" s="9">
        <v>1</v>
      </c>
      <c r="C314" s="8">
        <v>43732</v>
      </c>
      <c r="D314" s="9">
        <v>313</v>
      </c>
      <c r="E314" s="9">
        <v>1.03</v>
      </c>
      <c r="F314" s="9"/>
      <c r="G314" s="9">
        <v>156.52396855003929</v>
      </c>
      <c r="H314" s="9"/>
    </row>
    <row r="315" spans="1:8" x14ac:dyDescent="0.2">
      <c r="A315" s="9" t="str">
        <f t="shared" si="4"/>
        <v>1_314</v>
      </c>
      <c r="B315" s="9">
        <v>1</v>
      </c>
      <c r="C315" s="8">
        <v>43732</v>
      </c>
      <c r="D315" s="9">
        <v>314</v>
      </c>
      <c r="E315" s="9">
        <v>0.68</v>
      </c>
      <c r="F315" s="9"/>
      <c r="G315" s="9">
        <v>119.77901251847517</v>
      </c>
      <c r="H315" s="9"/>
    </row>
    <row r="316" spans="1:8" x14ac:dyDescent="0.2">
      <c r="A316" s="9" t="str">
        <f t="shared" si="4"/>
        <v>1_315</v>
      </c>
      <c r="B316" s="9">
        <v>1</v>
      </c>
      <c r="C316" s="8">
        <v>43732</v>
      </c>
      <c r="D316" s="9">
        <v>315</v>
      </c>
      <c r="E316" s="9">
        <v>0.56000000000000005</v>
      </c>
      <c r="F316" s="9"/>
      <c r="G316" s="9">
        <v>100.21351644972025</v>
      </c>
      <c r="H316" s="9"/>
    </row>
    <row r="317" spans="1:8" x14ac:dyDescent="0.2">
      <c r="A317" s="9" t="str">
        <f t="shared" si="4"/>
        <v>1_316</v>
      </c>
      <c r="B317" s="9">
        <v>1</v>
      </c>
      <c r="C317" s="8">
        <v>43732</v>
      </c>
      <c r="D317" s="9">
        <v>316</v>
      </c>
      <c r="E317" s="9">
        <v>2.02</v>
      </c>
      <c r="F317" s="9"/>
      <c r="G317" s="9">
        <v>62.036938754588739</v>
      </c>
      <c r="H317" s="9"/>
    </row>
    <row r="318" spans="1:8" x14ac:dyDescent="0.2">
      <c r="A318" s="9" t="str">
        <f t="shared" si="4"/>
        <v>1_317</v>
      </c>
      <c r="B318" s="9">
        <v>1</v>
      </c>
      <c r="C318" s="8">
        <v>43732</v>
      </c>
      <c r="D318" s="9">
        <v>317</v>
      </c>
      <c r="E318" s="9">
        <v>1.8</v>
      </c>
      <c r="F318" s="9"/>
      <c r="G318" s="9">
        <v>72.58333846606287</v>
      </c>
      <c r="H318" s="9"/>
    </row>
    <row r="319" spans="1:8" x14ac:dyDescent="0.2">
      <c r="A319" s="9" t="str">
        <f t="shared" si="4"/>
        <v>1_318</v>
      </c>
      <c r="B319" s="9">
        <v>1</v>
      </c>
      <c r="C319" s="8">
        <v>43732</v>
      </c>
      <c r="D319" s="9">
        <v>318</v>
      </c>
      <c r="E319" s="9">
        <v>2.12</v>
      </c>
      <c r="F319" s="9"/>
      <c r="G319" s="9">
        <v>79.268645956358114</v>
      </c>
      <c r="H319" s="9"/>
    </row>
    <row r="320" spans="1:8" x14ac:dyDescent="0.2">
      <c r="A320" s="9" t="str">
        <f t="shared" si="4"/>
        <v>1_319</v>
      </c>
      <c r="B320" s="9">
        <v>1</v>
      </c>
      <c r="C320" s="8">
        <v>43732</v>
      </c>
      <c r="D320" s="9">
        <v>319</v>
      </c>
      <c r="E320" s="9">
        <v>1.31</v>
      </c>
      <c r="F320" s="9"/>
      <c r="G320" s="9">
        <v>116.56031518939</v>
      </c>
      <c r="H320" s="9"/>
    </row>
    <row r="321" spans="1:8" x14ac:dyDescent="0.2">
      <c r="A321" s="9" t="str">
        <f t="shared" si="4"/>
        <v>1_320</v>
      </c>
      <c r="B321" s="9">
        <v>1</v>
      </c>
      <c r="C321" s="8">
        <v>43732</v>
      </c>
      <c r="D321" s="9">
        <v>320</v>
      </c>
      <c r="E321" s="9">
        <v>1.21</v>
      </c>
      <c r="F321" s="9"/>
      <c r="G321" s="9">
        <v>116.03783715298206</v>
      </c>
      <c r="H321" s="9"/>
    </row>
    <row r="322" spans="1:8" x14ac:dyDescent="0.2">
      <c r="A322" s="9" t="str">
        <f t="shared" ref="A322:A385" si="5">CONCATENATE(B322, "_", D322)</f>
        <v>1_321</v>
      </c>
      <c r="B322" s="9">
        <v>1</v>
      </c>
      <c r="C322" s="8">
        <v>43732</v>
      </c>
      <c r="D322" s="9">
        <v>321</v>
      </c>
      <c r="E322" s="9">
        <v>0.82</v>
      </c>
      <c r="F322" s="9"/>
      <c r="G322" s="9">
        <v>80.701211847135681</v>
      </c>
      <c r="H322" s="9"/>
    </row>
    <row r="323" spans="1:8" x14ac:dyDescent="0.2">
      <c r="A323" s="9" t="str">
        <f t="shared" si="5"/>
        <v>1_322</v>
      </c>
      <c r="B323" s="9">
        <v>1</v>
      </c>
      <c r="C323" s="8">
        <v>43732</v>
      </c>
      <c r="D323" s="9">
        <v>322</v>
      </c>
      <c r="E323" s="9">
        <v>0.7</v>
      </c>
      <c r="F323" s="9"/>
      <c r="G323" s="9">
        <v>66.893074902952605</v>
      </c>
      <c r="H323" s="9"/>
    </row>
    <row r="324" spans="1:8" x14ac:dyDescent="0.2">
      <c r="A324" s="9" t="str">
        <f t="shared" si="5"/>
        <v>1_323</v>
      </c>
      <c r="B324" s="9">
        <v>1</v>
      </c>
      <c r="C324" s="8">
        <v>43732</v>
      </c>
      <c r="D324" s="9">
        <v>323</v>
      </c>
      <c r="E324" s="9">
        <v>5.16</v>
      </c>
      <c r="F324" s="9"/>
      <c r="G324" s="9">
        <v>71.150772575285302</v>
      </c>
      <c r="H324" s="9"/>
    </row>
    <row r="325" spans="1:8" x14ac:dyDescent="0.2">
      <c r="A325" s="9" t="str">
        <f t="shared" si="5"/>
        <v>1_324</v>
      </c>
      <c r="B325" s="9">
        <v>1</v>
      </c>
      <c r="C325" s="8">
        <v>43732</v>
      </c>
      <c r="D325" s="9">
        <v>324</v>
      </c>
      <c r="E325" s="9">
        <v>8.1300000000000008</v>
      </c>
      <c r="F325" s="9"/>
      <c r="G325" s="9">
        <v>69.240684720915212</v>
      </c>
      <c r="H325" s="9"/>
    </row>
    <row r="326" spans="1:8" x14ac:dyDescent="0.2">
      <c r="A326" s="9" t="str">
        <f t="shared" si="5"/>
        <v>1_325</v>
      </c>
      <c r="B326" s="9">
        <v>1</v>
      </c>
      <c r="C326" s="8">
        <v>43732</v>
      </c>
      <c r="D326" s="9">
        <v>325</v>
      </c>
      <c r="E326" s="9">
        <v>2.67</v>
      </c>
      <c r="F326" s="9"/>
      <c r="G326" s="9">
        <v>94.549348791318721</v>
      </c>
      <c r="H326" s="9"/>
    </row>
    <row r="327" spans="1:8" x14ac:dyDescent="0.2">
      <c r="A327" s="9" t="str">
        <f t="shared" si="5"/>
        <v>1_326</v>
      </c>
      <c r="B327" s="9">
        <v>1</v>
      </c>
      <c r="C327" s="8">
        <v>43732</v>
      </c>
      <c r="D327" s="9">
        <v>326</v>
      </c>
      <c r="E327" s="9">
        <v>2.2400000000000002</v>
      </c>
      <c r="F327" s="9"/>
      <c r="G327" s="9">
        <v>86.431475410245895</v>
      </c>
      <c r="H327" s="9"/>
    </row>
    <row r="328" spans="1:8" x14ac:dyDescent="0.2">
      <c r="A328" s="9" t="str">
        <f t="shared" si="5"/>
        <v>1_327</v>
      </c>
      <c r="B328" s="9">
        <v>1</v>
      </c>
      <c r="C328" s="8">
        <v>43732</v>
      </c>
      <c r="D328" s="9">
        <v>327</v>
      </c>
      <c r="E328" s="9">
        <v>2.2799999999999998</v>
      </c>
      <c r="F328" s="9"/>
      <c r="G328" s="9">
        <v>74.315904356840406</v>
      </c>
      <c r="H328" s="9"/>
    </row>
    <row r="329" spans="1:8" x14ac:dyDescent="0.2">
      <c r="A329" s="9" t="str">
        <f t="shared" si="5"/>
        <v>1_328</v>
      </c>
      <c r="B329" s="9">
        <v>1</v>
      </c>
      <c r="C329" s="8">
        <v>43732</v>
      </c>
      <c r="D329" s="9">
        <v>328</v>
      </c>
      <c r="E329" s="9">
        <v>1.68</v>
      </c>
      <c r="F329" s="9"/>
      <c r="G329" s="9">
        <v>68.963162757322706</v>
      </c>
      <c r="H329" s="9"/>
    </row>
    <row r="330" spans="1:8" x14ac:dyDescent="0.2">
      <c r="A330" s="9" t="str">
        <f t="shared" si="5"/>
        <v>1_329</v>
      </c>
      <c r="B330" s="9">
        <v>1</v>
      </c>
      <c r="C330" s="8">
        <v>43732</v>
      </c>
      <c r="D330" s="9">
        <v>329</v>
      </c>
      <c r="E330" s="9">
        <v>1.69</v>
      </c>
      <c r="F330" s="9"/>
      <c r="G330" s="9">
        <v>78.79112399276562</v>
      </c>
      <c r="H330" s="9"/>
    </row>
    <row r="331" spans="1:8" x14ac:dyDescent="0.2">
      <c r="A331" s="9" t="str">
        <f t="shared" si="5"/>
        <v>1_330</v>
      </c>
      <c r="B331" s="9">
        <v>1</v>
      </c>
      <c r="C331" s="8">
        <v>43732</v>
      </c>
      <c r="D331" s="9">
        <v>330</v>
      </c>
      <c r="E331" s="9">
        <v>6.81</v>
      </c>
      <c r="F331" s="9"/>
      <c r="G331" s="9">
        <v>37.246713160216466</v>
      </c>
      <c r="H331" s="9"/>
    </row>
    <row r="332" spans="1:8" x14ac:dyDescent="0.2">
      <c r="A332" s="9" t="str">
        <f t="shared" si="5"/>
        <v>1_331</v>
      </c>
      <c r="B332" s="9">
        <v>1</v>
      </c>
      <c r="C332" s="8">
        <v>43732</v>
      </c>
      <c r="D332" s="9">
        <v>331</v>
      </c>
      <c r="E332" s="9">
        <v>6.31</v>
      </c>
      <c r="F332" s="9"/>
      <c r="G332" s="9">
        <v>33.994059415068797</v>
      </c>
      <c r="H332" s="9"/>
    </row>
    <row r="333" spans="1:8" x14ac:dyDescent="0.2">
      <c r="A333" s="9" t="str">
        <f t="shared" si="5"/>
        <v>1_332</v>
      </c>
      <c r="B333" s="9">
        <v>1</v>
      </c>
      <c r="C333" s="8">
        <v>43732</v>
      </c>
      <c r="D333" s="9">
        <v>332</v>
      </c>
      <c r="E333" s="9">
        <v>2.44</v>
      </c>
      <c r="F333" s="9"/>
      <c r="G333" s="9">
        <v>35.336625305846397</v>
      </c>
      <c r="H333" s="9"/>
    </row>
    <row r="334" spans="1:8" x14ac:dyDescent="0.2">
      <c r="A334" s="9" t="str">
        <f t="shared" si="5"/>
        <v>1_333</v>
      </c>
      <c r="B334" s="9">
        <v>1</v>
      </c>
      <c r="C334" s="8">
        <v>43732</v>
      </c>
      <c r="D334" s="9">
        <v>333</v>
      </c>
      <c r="E334" s="9">
        <v>3.71</v>
      </c>
      <c r="F334" s="9"/>
      <c r="G334" s="9">
        <v>349.06855538613121</v>
      </c>
      <c r="H334" s="9"/>
    </row>
    <row r="335" spans="1:8" x14ac:dyDescent="0.2">
      <c r="A335" s="9" t="str">
        <f t="shared" si="5"/>
        <v>1_334</v>
      </c>
      <c r="B335" s="9">
        <v>1</v>
      </c>
      <c r="C335" s="8">
        <v>43732</v>
      </c>
      <c r="D335" s="9">
        <v>334</v>
      </c>
      <c r="E335" s="9">
        <v>2.4300000000000002</v>
      </c>
      <c r="F335" s="9"/>
      <c r="G335" s="9">
        <v>44.309542614104203</v>
      </c>
      <c r="H335" s="9"/>
    </row>
    <row r="336" spans="1:8" x14ac:dyDescent="0.2">
      <c r="A336" s="9" t="str">
        <f t="shared" si="5"/>
        <v>1_335</v>
      </c>
      <c r="B336" s="9">
        <v>1</v>
      </c>
      <c r="C336" s="8">
        <v>43732</v>
      </c>
      <c r="D336" s="9">
        <v>335</v>
      </c>
      <c r="E336" s="9">
        <v>3.61</v>
      </c>
      <c r="F336" s="9"/>
      <c r="G336" s="9">
        <v>63.032899194212483</v>
      </c>
      <c r="H336" s="9"/>
    </row>
    <row r="337" spans="1:8" x14ac:dyDescent="0.2">
      <c r="A337" s="9" t="str">
        <f t="shared" si="5"/>
        <v>1_336</v>
      </c>
      <c r="B337" s="9">
        <v>1</v>
      </c>
      <c r="C337" s="8">
        <v>43732</v>
      </c>
      <c r="D337" s="9">
        <v>336</v>
      </c>
      <c r="E337" s="9">
        <v>2.94</v>
      </c>
      <c r="F337" s="9"/>
      <c r="G337" s="9">
        <v>50.169806177214497</v>
      </c>
      <c r="H337" s="9"/>
    </row>
    <row r="338" spans="1:8" x14ac:dyDescent="0.2">
      <c r="A338" s="9" t="str">
        <f t="shared" si="5"/>
        <v>1_337</v>
      </c>
      <c r="B338" s="9">
        <v>1</v>
      </c>
      <c r="C338" s="8">
        <v>43732</v>
      </c>
      <c r="D338" s="9">
        <v>337</v>
      </c>
      <c r="E338" s="9">
        <v>9.23</v>
      </c>
      <c r="F338" s="9"/>
      <c r="G338" s="9">
        <v>42.976976723326693</v>
      </c>
      <c r="H338" s="9"/>
    </row>
    <row r="339" spans="1:8" x14ac:dyDescent="0.2">
      <c r="A339" s="9" t="str">
        <f t="shared" si="5"/>
        <v>1_338</v>
      </c>
      <c r="B339" s="9">
        <v>1</v>
      </c>
      <c r="C339" s="8">
        <v>43732</v>
      </c>
      <c r="D339" s="9">
        <v>338</v>
      </c>
      <c r="E339" s="9">
        <v>8.3699999999999992</v>
      </c>
      <c r="F339" s="9"/>
      <c r="G339" s="9">
        <v>56.82511366750974</v>
      </c>
      <c r="H339" s="9"/>
    </row>
    <row r="340" spans="1:8" x14ac:dyDescent="0.2">
      <c r="A340" s="9" t="str">
        <f t="shared" si="5"/>
        <v>1_339</v>
      </c>
      <c r="B340" s="9">
        <v>1</v>
      </c>
      <c r="C340" s="8">
        <v>43732</v>
      </c>
      <c r="D340" s="9">
        <v>339</v>
      </c>
      <c r="E340" s="9">
        <v>3.6</v>
      </c>
      <c r="F340" s="9"/>
      <c r="G340" s="9">
        <v>51.094850104399519</v>
      </c>
      <c r="H340" s="9"/>
    </row>
    <row r="341" spans="1:8" x14ac:dyDescent="0.2">
      <c r="A341" s="9" t="str">
        <f t="shared" si="5"/>
        <v>1_340</v>
      </c>
      <c r="B341" s="9">
        <v>1</v>
      </c>
      <c r="C341" s="8">
        <v>43732</v>
      </c>
      <c r="D341" s="9">
        <v>340</v>
      </c>
      <c r="E341" s="9">
        <v>5.0599999999999996</v>
      </c>
      <c r="F341" s="9"/>
      <c r="G341" s="9">
        <v>59.347591703917203</v>
      </c>
      <c r="H341" s="9"/>
    </row>
    <row r="342" spans="1:8" x14ac:dyDescent="0.2">
      <c r="A342" s="9" t="str">
        <f t="shared" si="5"/>
        <v>1_341</v>
      </c>
      <c r="B342" s="9">
        <v>1</v>
      </c>
      <c r="C342" s="8">
        <v>43732</v>
      </c>
      <c r="D342" s="9">
        <v>341</v>
      </c>
      <c r="E342" s="9">
        <v>3.67</v>
      </c>
      <c r="F342" s="9"/>
      <c r="G342" s="9">
        <v>66.853074902952628</v>
      </c>
      <c r="H342" s="9"/>
    </row>
    <row r="343" spans="1:8" x14ac:dyDescent="0.2">
      <c r="A343" s="9" t="str">
        <f t="shared" si="5"/>
        <v>1_342</v>
      </c>
      <c r="B343" s="9">
        <v>1</v>
      </c>
      <c r="C343" s="8">
        <v>43732</v>
      </c>
      <c r="D343" s="9">
        <v>342</v>
      </c>
      <c r="E343" s="9">
        <v>1.72</v>
      </c>
      <c r="F343" s="9"/>
      <c r="G343" s="9">
        <v>68.763162757322718</v>
      </c>
      <c r="H343" s="9"/>
    </row>
    <row r="344" spans="1:8" x14ac:dyDescent="0.2">
      <c r="A344" s="9" t="str">
        <f t="shared" si="5"/>
        <v>1_343</v>
      </c>
      <c r="B344" s="9">
        <v>1</v>
      </c>
      <c r="C344" s="8">
        <v>43732</v>
      </c>
      <c r="D344" s="9">
        <v>343</v>
      </c>
      <c r="E344" s="9">
        <v>1.65</v>
      </c>
      <c r="F344" s="9"/>
      <c r="G344" s="9">
        <v>40.111844941771587</v>
      </c>
      <c r="H344" s="9"/>
    </row>
    <row r="345" spans="1:8" x14ac:dyDescent="0.2">
      <c r="A345" s="9" t="str">
        <f t="shared" si="5"/>
        <v>1_344</v>
      </c>
      <c r="B345" s="9">
        <v>1</v>
      </c>
      <c r="C345" s="8">
        <v>43732</v>
      </c>
      <c r="D345" s="9">
        <v>344</v>
      </c>
      <c r="E345" s="9">
        <v>7.78</v>
      </c>
      <c r="F345" s="9"/>
      <c r="G345" s="9">
        <v>251.65407481325744</v>
      </c>
      <c r="H345" s="9"/>
    </row>
    <row r="346" spans="1:8" x14ac:dyDescent="0.2">
      <c r="A346" s="9" t="str">
        <f t="shared" si="5"/>
        <v>1_345</v>
      </c>
      <c r="B346" s="9">
        <v>1</v>
      </c>
      <c r="C346" s="8">
        <v>43732</v>
      </c>
      <c r="D346" s="9">
        <v>345</v>
      </c>
      <c r="E346" s="9">
        <v>10.37</v>
      </c>
      <c r="F346" s="9"/>
      <c r="G346" s="9">
        <v>210.58718594430081</v>
      </c>
      <c r="H346" s="9"/>
    </row>
    <row r="347" spans="1:8" x14ac:dyDescent="0.2">
      <c r="A347" s="9" t="str">
        <f t="shared" si="5"/>
        <v>1_346</v>
      </c>
      <c r="B347" s="9">
        <v>1</v>
      </c>
      <c r="C347" s="8">
        <v>43732</v>
      </c>
      <c r="D347" s="9">
        <v>346</v>
      </c>
      <c r="E347" s="9">
        <v>4.12</v>
      </c>
      <c r="F347" s="9"/>
      <c r="G347" s="9">
        <v>308.47918848076716</v>
      </c>
      <c r="H347" s="9"/>
    </row>
    <row r="348" spans="1:8" x14ac:dyDescent="0.2">
      <c r="A348" s="9" t="str">
        <f t="shared" si="5"/>
        <v>1_347</v>
      </c>
      <c r="B348" s="9">
        <v>1</v>
      </c>
      <c r="C348" s="8">
        <v>43732</v>
      </c>
      <c r="D348" s="9">
        <v>347</v>
      </c>
      <c r="E348" s="9">
        <v>4.4800000000000004</v>
      </c>
      <c r="F348" s="9"/>
      <c r="G348" s="9">
        <v>313.73193008028488</v>
      </c>
      <c r="H348" s="9"/>
    </row>
    <row r="349" spans="1:8" x14ac:dyDescent="0.2">
      <c r="A349" s="9" t="str">
        <f t="shared" si="5"/>
        <v>1_348</v>
      </c>
      <c r="B349" s="9">
        <v>1</v>
      </c>
      <c r="C349" s="8">
        <v>43732</v>
      </c>
      <c r="D349" s="9">
        <v>348</v>
      </c>
      <c r="E349" s="9">
        <v>2.56</v>
      </c>
      <c r="F349" s="9"/>
      <c r="G349" s="9">
        <v>51.572372067992035</v>
      </c>
      <c r="H349" s="9"/>
    </row>
    <row r="350" spans="1:8" x14ac:dyDescent="0.2">
      <c r="A350" s="9" t="str">
        <f t="shared" si="5"/>
        <v>1_349</v>
      </c>
      <c r="B350" s="9">
        <v>1</v>
      </c>
      <c r="C350" s="8">
        <v>43732</v>
      </c>
      <c r="D350" s="9">
        <v>349</v>
      </c>
      <c r="E350" s="9">
        <v>1.61</v>
      </c>
      <c r="F350" s="9"/>
      <c r="G350" s="9">
        <v>350.5011212769088</v>
      </c>
      <c r="H350" s="9"/>
    </row>
    <row r="351" spans="1:8" x14ac:dyDescent="0.2">
      <c r="A351" s="9" t="str">
        <f t="shared" si="5"/>
        <v>1_350</v>
      </c>
      <c r="B351" s="9">
        <v>1</v>
      </c>
      <c r="C351" s="8">
        <v>43732</v>
      </c>
      <c r="D351" s="9">
        <v>350</v>
      </c>
      <c r="E351" s="9">
        <v>1.46</v>
      </c>
      <c r="F351" s="9"/>
      <c r="G351" s="9">
        <v>339.51811611428082</v>
      </c>
      <c r="H351" s="9"/>
    </row>
    <row r="352" spans="1:8" x14ac:dyDescent="0.2">
      <c r="A352" s="9" t="str">
        <f t="shared" si="5"/>
        <v>1_351</v>
      </c>
      <c r="B352" s="9">
        <v>1</v>
      </c>
      <c r="C352" s="8">
        <v>43732</v>
      </c>
      <c r="D352" s="9">
        <v>351</v>
      </c>
      <c r="E352" s="9">
        <v>3.75</v>
      </c>
      <c r="F352" s="9"/>
      <c r="G352" s="9">
        <v>56.347591703917217</v>
      </c>
      <c r="H352" s="9"/>
    </row>
    <row r="353" spans="1:8" x14ac:dyDescent="0.2">
      <c r="A353" s="9" t="str">
        <f t="shared" si="5"/>
        <v>1_352</v>
      </c>
      <c r="B353" s="9">
        <v>1</v>
      </c>
      <c r="C353" s="8">
        <v>43732</v>
      </c>
      <c r="D353" s="9">
        <v>352</v>
      </c>
      <c r="E353" s="9">
        <v>3.2</v>
      </c>
      <c r="F353" s="9"/>
      <c r="G353" s="9">
        <v>63.710421157805001</v>
      </c>
      <c r="H353" s="9"/>
    </row>
    <row r="354" spans="1:8" x14ac:dyDescent="0.2">
      <c r="A354" s="9" t="str">
        <f t="shared" si="5"/>
        <v>1_353</v>
      </c>
      <c r="B354" s="9">
        <v>1</v>
      </c>
      <c r="C354" s="8">
        <v>43732</v>
      </c>
      <c r="D354" s="9">
        <v>353</v>
      </c>
      <c r="E354" s="9">
        <v>1.61</v>
      </c>
      <c r="F354" s="9"/>
      <c r="G354" s="9">
        <v>73.060860429655364</v>
      </c>
      <c r="H354" s="9"/>
    </row>
    <row r="355" spans="1:8" x14ac:dyDescent="0.2">
      <c r="A355" s="9" t="str">
        <f t="shared" si="5"/>
        <v>1_354</v>
      </c>
      <c r="B355" s="9">
        <v>1</v>
      </c>
      <c r="C355" s="8">
        <v>43732</v>
      </c>
      <c r="D355" s="9">
        <v>354</v>
      </c>
      <c r="E355" s="9">
        <v>1.87</v>
      </c>
      <c r="F355" s="9"/>
      <c r="G355" s="9">
        <v>83.5063436286908</v>
      </c>
      <c r="H355" s="9"/>
    </row>
    <row r="356" spans="1:8" x14ac:dyDescent="0.2">
      <c r="A356" s="9" t="str">
        <f t="shared" si="5"/>
        <v>1_355</v>
      </c>
      <c r="B356" s="9">
        <v>1</v>
      </c>
      <c r="C356" s="8">
        <v>43732</v>
      </c>
      <c r="D356" s="9">
        <v>355</v>
      </c>
      <c r="E356" s="9">
        <v>1.51</v>
      </c>
      <c r="F356" s="9"/>
      <c r="G356" s="9">
        <v>74.9159043568404</v>
      </c>
      <c r="H356" s="9"/>
    </row>
    <row r="357" spans="1:8" x14ac:dyDescent="0.2">
      <c r="A357" s="9" t="str">
        <f t="shared" si="5"/>
        <v>1_356</v>
      </c>
      <c r="B357" s="9">
        <v>1</v>
      </c>
      <c r="C357" s="8">
        <v>43732</v>
      </c>
      <c r="D357" s="9">
        <v>356</v>
      </c>
      <c r="E357" s="9">
        <v>1.03</v>
      </c>
      <c r="F357" s="9"/>
      <c r="G357" s="9">
        <v>49.662284213621973</v>
      </c>
      <c r="H357" s="9"/>
    </row>
    <row r="358" spans="1:8" x14ac:dyDescent="0.2">
      <c r="A358" s="9" t="str">
        <f t="shared" si="5"/>
        <v>1_357</v>
      </c>
      <c r="B358" s="9">
        <v>1</v>
      </c>
      <c r="C358" s="8">
        <v>43732</v>
      </c>
      <c r="D358" s="9">
        <v>357</v>
      </c>
      <c r="E358" s="9">
        <v>0.91</v>
      </c>
      <c r="F358" s="9"/>
      <c r="G358" s="9">
        <v>58.735201521879809</v>
      </c>
      <c r="H358" s="9"/>
    </row>
    <row r="359" spans="1:8" x14ac:dyDescent="0.2">
      <c r="A359" s="9" t="str">
        <f t="shared" si="5"/>
        <v>1_358</v>
      </c>
      <c r="B359" s="9">
        <v>1</v>
      </c>
      <c r="C359" s="8">
        <v>43732</v>
      </c>
      <c r="D359" s="9">
        <v>358</v>
      </c>
      <c r="E359" s="9">
        <v>3.78</v>
      </c>
      <c r="F359" s="9"/>
      <c r="G359" s="9">
        <v>61.600333303434937</v>
      </c>
      <c r="H359" s="9"/>
    </row>
    <row r="360" spans="1:8" x14ac:dyDescent="0.2">
      <c r="A360" s="9" t="str">
        <f t="shared" si="5"/>
        <v>1_359</v>
      </c>
      <c r="B360" s="9">
        <v>1</v>
      </c>
      <c r="C360" s="8">
        <v>43732</v>
      </c>
      <c r="D360" s="9">
        <v>359</v>
      </c>
      <c r="E360" s="9">
        <v>4</v>
      </c>
      <c r="F360" s="9"/>
      <c r="G360" s="9">
        <v>46.319630468474323</v>
      </c>
      <c r="H360" s="9"/>
    </row>
    <row r="361" spans="1:8" x14ac:dyDescent="0.2">
      <c r="A361" s="9" t="str">
        <f t="shared" si="5"/>
        <v>1_360</v>
      </c>
      <c r="B361" s="9">
        <v>1</v>
      </c>
      <c r="C361" s="8">
        <v>43732</v>
      </c>
      <c r="D361" s="9">
        <v>360</v>
      </c>
      <c r="E361" s="9">
        <v>3.28</v>
      </c>
      <c r="F361" s="9"/>
      <c r="G361" s="9">
        <v>63.51042115780502</v>
      </c>
      <c r="H361" s="9"/>
    </row>
    <row r="362" spans="1:8" x14ac:dyDescent="0.2">
      <c r="A362" s="9" t="str">
        <f t="shared" si="5"/>
        <v>1_361</v>
      </c>
      <c r="B362" s="9">
        <v>1</v>
      </c>
      <c r="C362" s="8">
        <v>43732</v>
      </c>
      <c r="D362" s="9">
        <v>361</v>
      </c>
      <c r="E362" s="9">
        <v>4.37</v>
      </c>
      <c r="F362" s="9"/>
      <c r="G362" s="9">
        <v>44.409542614104247</v>
      </c>
      <c r="H362" s="9"/>
    </row>
    <row r="363" spans="1:8" x14ac:dyDescent="0.2">
      <c r="A363" s="9" t="str">
        <f t="shared" si="5"/>
        <v>1_362</v>
      </c>
      <c r="B363" s="9">
        <v>1</v>
      </c>
      <c r="C363" s="8">
        <v>43732</v>
      </c>
      <c r="D363" s="9">
        <v>362</v>
      </c>
      <c r="E363" s="9">
        <v>3.89</v>
      </c>
      <c r="F363" s="9"/>
      <c r="G363" s="9">
        <v>31.03892763351373</v>
      </c>
      <c r="H363" s="9"/>
    </row>
    <row r="364" spans="1:8" x14ac:dyDescent="0.2">
      <c r="A364" s="9" t="str">
        <f t="shared" si="5"/>
        <v>1_363</v>
      </c>
      <c r="B364" s="9">
        <v>1</v>
      </c>
      <c r="C364" s="8">
        <v>43732</v>
      </c>
      <c r="D364" s="9">
        <v>363</v>
      </c>
      <c r="E364" s="9">
        <v>2</v>
      </c>
      <c r="F364" s="9"/>
      <c r="G364" s="9">
        <v>50.139806177214489</v>
      </c>
      <c r="H364" s="9"/>
    </row>
    <row r="365" spans="1:8" x14ac:dyDescent="0.2">
      <c r="A365" s="9" t="str">
        <f t="shared" si="5"/>
        <v>1_364</v>
      </c>
      <c r="B365" s="9">
        <v>1</v>
      </c>
      <c r="C365" s="8">
        <v>43732</v>
      </c>
      <c r="D365" s="9">
        <v>364</v>
      </c>
      <c r="E365" s="9">
        <v>1.99</v>
      </c>
      <c r="F365" s="9"/>
      <c r="G365" s="9">
        <v>33.904059415068843</v>
      </c>
      <c r="H365" s="9"/>
    </row>
    <row r="366" spans="1:8" x14ac:dyDescent="0.2">
      <c r="A366" s="9" t="str">
        <f t="shared" si="5"/>
        <v>1_365</v>
      </c>
      <c r="B366" s="9">
        <v>1</v>
      </c>
      <c r="C366" s="8">
        <v>43732</v>
      </c>
      <c r="D366" s="9">
        <v>365</v>
      </c>
      <c r="E366" s="9">
        <v>5.92</v>
      </c>
      <c r="F366" s="9"/>
      <c r="G366" s="9">
        <v>93.116782900541168</v>
      </c>
      <c r="H366" s="9"/>
    </row>
    <row r="367" spans="1:8" x14ac:dyDescent="0.2">
      <c r="A367" s="9" t="str">
        <f t="shared" si="5"/>
        <v>1_366</v>
      </c>
      <c r="B367" s="9">
        <v>1</v>
      </c>
      <c r="C367" s="8">
        <v>43732</v>
      </c>
      <c r="D367" s="9">
        <v>366</v>
      </c>
      <c r="E367" s="9">
        <v>5.69</v>
      </c>
      <c r="F367" s="9"/>
      <c r="G367" s="9">
        <v>78.313602029173083</v>
      </c>
      <c r="H367" s="9"/>
    </row>
    <row r="368" spans="1:8" x14ac:dyDescent="0.2">
      <c r="A368" s="9" t="str">
        <f t="shared" si="5"/>
        <v>1_367</v>
      </c>
      <c r="B368" s="9">
        <v>1</v>
      </c>
      <c r="C368" s="8">
        <v>43732</v>
      </c>
      <c r="D368" s="9">
        <v>367</v>
      </c>
      <c r="E368" s="9">
        <v>3.7</v>
      </c>
      <c r="F368" s="9"/>
      <c r="G368" s="9">
        <v>114.12774929861199</v>
      </c>
      <c r="H368" s="9"/>
    </row>
    <row r="369" spans="1:8" x14ac:dyDescent="0.2">
      <c r="A369" s="9" t="str">
        <f t="shared" si="5"/>
        <v>1_368</v>
      </c>
      <c r="B369" s="9">
        <v>1</v>
      </c>
      <c r="C369" s="8">
        <v>43732</v>
      </c>
      <c r="D369" s="9">
        <v>368</v>
      </c>
      <c r="E369" s="9">
        <v>4.18</v>
      </c>
      <c r="F369" s="9"/>
      <c r="G369" s="9">
        <v>91.684217009763614</v>
      </c>
      <c r="H369" s="9"/>
    </row>
    <row r="370" spans="1:8" x14ac:dyDescent="0.2">
      <c r="A370" s="9" t="str">
        <f t="shared" si="5"/>
        <v>1_369</v>
      </c>
      <c r="B370" s="9">
        <v>1</v>
      </c>
      <c r="C370" s="8">
        <v>43732</v>
      </c>
      <c r="D370" s="9">
        <v>369</v>
      </c>
      <c r="E370" s="9">
        <v>3.93</v>
      </c>
      <c r="F370" s="9"/>
      <c r="G370" s="9">
        <v>83.566343628690788</v>
      </c>
      <c r="H370" s="9"/>
    </row>
    <row r="371" spans="1:8" x14ac:dyDescent="0.2">
      <c r="A371" s="9" t="str">
        <f t="shared" si="5"/>
        <v>1_370</v>
      </c>
      <c r="B371" s="9">
        <v>1</v>
      </c>
      <c r="C371" s="8">
        <v>43732</v>
      </c>
      <c r="D371" s="9">
        <v>370</v>
      </c>
      <c r="E371" s="9">
        <v>2.73</v>
      </c>
      <c r="F371" s="9"/>
      <c r="G371" s="9">
        <v>74.015904356840423</v>
      </c>
      <c r="H371" s="9"/>
    </row>
    <row r="372" spans="1:8" x14ac:dyDescent="0.2">
      <c r="A372" s="9" t="str">
        <f t="shared" si="5"/>
        <v>1_371</v>
      </c>
      <c r="B372" s="9">
        <v>1</v>
      </c>
      <c r="C372" s="8">
        <v>43732</v>
      </c>
      <c r="D372" s="9">
        <v>371</v>
      </c>
      <c r="E372" s="9">
        <v>2.36</v>
      </c>
      <c r="F372" s="9"/>
      <c r="G372" s="9">
        <v>42.499454759734178</v>
      </c>
      <c r="H372" s="9"/>
    </row>
    <row r="373" spans="1:8" x14ac:dyDescent="0.2">
      <c r="A373" s="9" t="str">
        <f t="shared" si="5"/>
        <v>1_372</v>
      </c>
      <c r="B373" s="9">
        <v>1</v>
      </c>
      <c r="C373" s="8">
        <v>43732</v>
      </c>
      <c r="D373" s="9">
        <v>372</v>
      </c>
      <c r="E373" s="9">
        <v>8.99</v>
      </c>
      <c r="F373" s="9"/>
      <c r="G373" s="9" t="s">
        <v>271</v>
      </c>
      <c r="H373" s="9" t="s">
        <v>247</v>
      </c>
    </row>
    <row r="374" spans="1:8" x14ac:dyDescent="0.2">
      <c r="A374" s="9" t="str">
        <f t="shared" si="5"/>
        <v>1_373</v>
      </c>
      <c r="B374" s="9">
        <v>1</v>
      </c>
      <c r="C374" s="8">
        <v>43732</v>
      </c>
      <c r="D374" s="9">
        <v>373</v>
      </c>
      <c r="E374" s="9">
        <v>10.42</v>
      </c>
      <c r="F374" s="9"/>
      <c r="G374" s="9" t="s">
        <v>271</v>
      </c>
      <c r="H374" s="9" t="s">
        <v>247</v>
      </c>
    </row>
    <row r="375" spans="1:8" x14ac:dyDescent="0.2">
      <c r="A375" s="9" t="str">
        <f t="shared" si="5"/>
        <v>1_374</v>
      </c>
      <c r="B375" s="9">
        <v>1</v>
      </c>
      <c r="C375" s="8">
        <v>43732</v>
      </c>
      <c r="D375" s="9">
        <v>374</v>
      </c>
      <c r="E375" s="9">
        <v>5.81</v>
      </c>
      <c r="F375" s="9"/>
      <c r="G375" s="9">
        <v>17.668312652923198</v>
      </c>
      <c r="H375" s="9"/>
    </row>
    <row r="376" spans="1:8" x14ac:dyDescent="0.2">
      <c r="A376" s="9" t="str">
        <f t="shared" si="5"/>
        <v>1_375</v>
      </c>
      <c r="B376" s="9">
        <v>1</v>
      </c>
      <c r="C376" s="8">
        <v>43732</v>
      </c>
      <c r="D376" s="9">
        <v>375</v>
      </c>
      <c r="E376" s="9">
        <v>9.8000000000000007</v>
      </c>
      <c r="F376" s="9"/>
      <c r="G376" s="9">
        <v>10.027961235442895</v>
      </c>
      <c r="H376" s="9"/>
    </row>
    <row r="377" spans="1:8" x14ac:dyDescent="0.2">
      <c r="A377" s="9" t="str">
        <f t="shared" si="5"/>
        <v>1_376</v>
      </c>
      <c r="B377" s="9">
        <v>1</v>
      </c>
      <c r="C377" s="8">
        <v>43732</v>
      </c>
      <c r="D377" s="9">
        <v>376</v>
      </c>
      <c r="E377" s="9">
        <v>7.82</v>
      </c>
      <c r="F377" s="9"/>
      <c r="G377" s="9" t="s">
        <v>271</v>
      </c>
      <c r="H377" s="9" t="s">
        <v>247</v>
      </c>
    </row>
    <row r="378" spans="1:8" x14ac:dyDescent="0.2">
      <c r="A378" s="9" t="str">
        <f t="shared" si="5"/>
        <v>1_377</v>
      </c>
      <c r="B378" s="9">
        <v>1</v>
      </c>
      <c r="C378" s="8">
        <v>43732</v>
      </c>
      <c r="D378" s="9">
        <v>377</v>
      </c>
      <c r="E378" s="9">
        <v>3.87</v>
      </c>
      <c r="F378" s="9"/>
      <c r="G378" s="9" t="s">
        <v>271</v>
      </c>
      <c r="H378" s="9" t="s">
        <v>247</v>
      </c>
    </row>
    <row r="379" spans="1:8" x14ac:dyDescent="0.2">
      <c r="A379" s="9" t="str">
        <f t="shared" si="5"/>
        <v>1_378</v>
      </c>
      <c r="B379" s="9">
        <v>1</v>
      </c>
      <c r="C379" s="8">
        <v>43732</v>
      </c>
      <c r="D379" s="9">
        <v>378</v>
      </c>
      <c r="E379" s="9">
        <v>3.21</v>
      </c>
      <c r="F379" s="9"/>
      <c r="G379" s="9">
        <v>5.5636506496229892</v>
      </c>
      <c r="H379" s="9"/>
    </row>
    <row r="380" spans="1:8" x14ac:dyDescent="0.2">
      <c r="A380" s="9" t="str">
        <f t="shared" si="5"/>
        <v>1_379</v>
      </c>
      <c r="B380" s="9">
        <v>1</v>
      </c>
      <c r="C380" s="8">
        <v>43732</v>
      </c>
      <c r="D380" s="9">
        <v>379</v>
      </c>
      <c r="E380" s="9">
        <v>4.4400000000000004</v>
      </c>
      <c r="F380" s="9"/>
      <c r="G380" s="9">
        <v>284.12556833754871</v>
      </c>
      <c r="H380" s="9"/>
    </row>
    <row r="381" spans="1:8" x14ac:dyDescent="0.2">
      <c r="A381" s="9" t="str">
        <f t="shared" si="5"/>
        <v>1_380</v>
      </c>
      <c r="B381" s="9">
        <v>1</v>
      </c>
      <c r="C381" s="8">
        <v>43732</v>
      </c>
      <c r="D381" s="9">
        <v>380</v>
      </c>
      <c r="E381" s="9">
        <v>4.72</v>
      </c>
      <c r="F381" s="9"/>
      <c r="G381" s="9">
        <v>168.56525314815914</v>
      </c>
      <c r="H381" s="9"/>
    </row>
    <row r="382" spans="1:8" x14ac:dyDescent="0.2">
      <c r="A382" s="9" t="str">
        <f t="shared" si="5"/>
        <v>1_381</v>
      </c>
      <c r="B382" s="9">
        <v>1</v>
      </c>
      <c r="C382" s="8">
        <v>43732</v>
      </c>
      <c r="D382" s="9">
        <v>381</v>
      </c>
      <c r="E382" s="9">
        <v>4.54</v>
      </c>
      <c r="F382" s="9"/>
      <c r="G382" s="9">
        <v>318.9846716798026</v>
      </c>
      <c r="H382" s="9"/>
    </row>
    <row r="383" spans="1:8" x14ac:dyDescent="0.2">
      <c r="A383" s="9" t="str">
        <f t="shared" si="5"/>
        <v>1_382</v>
      </c>
      <c r="B383" s="9">
        <v>1</v>
      </c>
      <c r="C383" s="8">
        <v>43732</v>
      </c>
      <c r="D383" s="9">
        <v>382</v>
      </c>
      <c r="E383" s="9">
        <v>5.03</v>
      </c>
      <c r="F383" s="9"/>
      <c r="G383" s="9">
        <v>341.42820396865091</v>
      </c>
      <c r="H383" s="9"/>
    </row>
    <row r="384" spans="1:8" x14ac:dyDescent="0.2">
      <c r="A384" s="9" t="str">
        <f t="shared" si="5"/>
        <v>1_383</v>
      </c>
      <c r="B384" s="9">
        <v>1</v>
      </c>
      <c r="C384" s="8">
        <v>43732</v>
      </c>
      <c r="D384" s="9">
        <v>383</v>
      </c>
      <c r="E384" s="9">
        <v>5.37</v>
      </c>
      <c r="F384" s="9"/>
      <c r="G384" s="9">
        <v>389.65792229149537</v>
      </c>
      <c r="H384" s="9"/>
    </row>
    <row r="385" spans="1:8" x14ac:dyDescent="0.2">
      <c r="A385" s="9" t="str">
        <f t="shared" si="5"/>
        <v>1_384</v>
      </c>
      <c r="B385" s="9">
        <v>1</v>
      </c>
      <c r="C385" s="8">
        <v>43732</v>
      </c>
      <c r="D385" s="9">
        <v>384</v>
      </c>
      <c r="E385" s="9">
        <v>4.51</v>
      </c>
      <c r="F385" s="9"/>
      <c r="G385" s="9">
        <v>345.72590164098358</v>
      </c>
      <c r="H385" s="9"/>
    </row>
    <row r="386" spans="1:8" x14ac:dyDescent="0.2">
      <c r="A386" s="9" t="str">
        <f t="shared" ref="A386:A449" si="6">CONCATENATE(B386, "_", D386)</f>
        <v>1_385</v>
      </c>
      <c r="B386" s="9">
        <v>1</v>
      </c>
      <c r="C386" s="8">
        <v>43732</v>
      </c>
      <c r="D386" s="9">
        <v>385</v>
      </c>
      <c r="E386" s="9">
        <v>4.12</v>
      </c>
      <c r="F386" s="9"/>
      <c r="G386" s="9">
        <v>335.22041844194825</v>
      </c>
      <c r="H386" s="9"/>
    </row>
    <row r="387" spans="1:8" x14ac:dyDescent="0.2">
      <c r="A387" s="9" t="str">
        <f t="shared" si="6"/>
        <v>1_386</v>
      </c>
      <c r="B387" s="9">
        <v>1</v>
      </c>
      <c r="C387" s="8">
        <v>43732</v>
      </c>
      <c r="D387" s="9">
        <v>386</v>
      </c>
      <c r="E387" s="9">
        <v>8.49</v>
      </c>
      <c r="F387" s="9"/>
      <c r="G387" s="9">
        <v>364.34925822109193</v>
      </c>
      <c r="H387" s="9"/>
    </row>
    <row r="388" spans="1:8" x14ac:dyDescent="0.2">
      <c r="A388" s="9" t="str">
        <f t="shared" si="6"/>
        <v>1_387</v>
      </c>
      <c r="B388" s="9">
        <v>1</v>
      </c>
      <c r="C388" s="8">
        <v>43732</v>
      </c>
      <c r="D388" s="9">
        <v>387</v>
      </c>
      <c r="E388" s="9">
        <v>9.08</v>
      </c>
      <c r="F388" s="9"/>
      <c r="G388" s="9">
        <v>289.37830993706638</v>
      </c>
      <c r="H388" s="9"/>
    </row>
    <row r="389" spans="1:8" x14ac:dyDescent="0.2">
      <c r="A389" s="9" t="str">
        <f t="shared" si="6"/>
        <v>1_388</v>
      </c>
      <c r="B389" s="9">
        <v>1</v>
      </c>
      <c r="C389" s="8">
        <v>43732</v>
      </c>
      <c r="D389" s="9">
        <v>388</v>
      </c>
      <c r="E389" s="9">
        <v>7.9</v>
      </c>
      <c r="F389" s="9"/>
      <c r="G389" s="9">
        <v>115.56031518938956</v>
      </c>
      <c r="H389" s="9"/>
    </row>
    <row r="390" spans="1:8" x14ac:dyDescent="0.2">
      <c r="A390" s="9" t="str">
        <f t="shared" si="6"/>
        <v>1_389</v>
      </c>
      <c r="B390" s="9">
        <v>1</v>
      </c>
      <c r="C390" s="8">
        <v>43732</v>
      </c>
      <c r="D390" s="9">
        <v>389</v>
      </c>
      <c r="E390" s="9">
        <v>9.18</v>
      </c>
      <c r="F390" s="9"/>
      <c r="G390" s="9">
        <v>201.51426863604294</v>
      </c>
      <c r="H390" s="9"/>
    </row>
    <row r="391" spans="1:8" x14ac:dyDescent="0.2">
      <c r="A391" s="9" t="str">
        <f t="shared" si="6"/>
        <v>1_390</v>
      </c>
      <c r="B391" s="9">
        <v>1</v>
      </c>
      <c r="C391" s="8">
        <v>43732</v>
      </c>
      <c r="D391" s="9">
        <v>390</v>
      </c>
      <c r="E391" s="9">
        <v>10.42</v>
      </c>
      <c r="F391" s="9"/>
      <c r="G391" s="9">
        <v>214.88488361663352</v>
      </c>
      <c r="H391" s="9"/>
    </row>
    <row r="392" spans="1:8" x14ac:dyDescent="0.2">
      <c r="A392" s="9" t="str">
        <f t="shared" si="6"/>
        <v>1_391</v>
      </c>
      <c r="B392" s="9">
        <v>1</v>
      </c>
      <c r="C392" s="8">
        <v>43732</v>
      </c>
      <c r="D392" s="9">
        <v>391</v>
      </c>
      <c r="E392" s="9">
        <v>7.61</v>
      </c>
      <c r="F392" s="9"/>
      <c r="G392" s="9">
        <v>281.26043655599358</v>
      </c>
      <c r="H392" s="9"/>
    </row>
    <row r="393" spans="1:8" x14ac:dyDescent="0.2">
      <c r="A393" s="9" t="str">
        <f t="shared" si="6"/>
        <v>1_392</v>
      </c>
      <c r="B393" s="9">
        <v>1</v>
      </c>
      <c r="C393" s="8">
        <v>43732</v>
      </c>
      <c r="D393" s="9">
        <v>392</v>
      </c>
      <c r="E393" s="9">
        <v>8.18</v>
      </c>
      <c r="F393" s="9"/>
      <c r="G393" s="9">
        <v>193.87391721856264</v>
      </c>
      <c r="H393" s="9"/>
    </row>
    <row r="394" spans="1:8" x14ac:dyDescent="0.2">
      <c r="A394" s="9" t="str">
        <f t="shared" si="6"/>
        <v>1_393</v>
      </c>
      <c r="B394" s="9">
        <v>1</v>
      </c>
      <c r="C394" s="8">
        <v>43732</v>
      </c>
      <c r="D394" s="9">
        <v>393</v>
      </c>
      <c r="E394" s="9">
        <v>3.35</v>
      </c>
      <c r="F394" s="9"/>
      <c r="G394" s="9" t="s">
        <v>271</v>
      </c>
      <c r="H394" s="9" t="s">
        <v>247</v>
      </c>
    </row>
    <row r="395" spans="1:8" x14ac:dyDescent="0.2">
      <c r="A395" s="9" t="str">
        <f t="shared" si="6"/>
        <v>1_394</v>
      </c>
      <c r="B395" s="9">
        <v>1</v>
      </c>
      <c r="C395" s="8">
        <v>43732</v>
      </c>
      <c r="D395" s="9">
        <v>394</v>
      </c>
      <c r="E395" s="9">
        <v>2.65</v>
      </c>
      <c r="F395" s="9"/>
      <c r="G395" s="9">
        <v>15.758224798553121</v>
      </c>
      <c r="H395" s="9"/>
    </row>
    <row r="396" spans="1:8" x14ac:dyDescent="0.2">
      <c r="A396" s="9" t="str">
        <f t="shared" si="6"/>
        <v>1_395</v>
      </c>
      <c r="B396" s="9">
        <v>1</v>
      </c>
      <c r="C396" s="8">
        <v>43732</v>
      </c>
      <c r="D396" s="9">
        <v>395</v>
      </c>
      <c r="E396" s="9">
        <v>1.4</v>
      </c>
      <c r="F396" s="9"/>
      <c r="G396" s="9">
        <v>18.145834616515717</v>
      </c>
      <c r="H396" s="9"/>
    </row>
    <row r="397" spans="1:8" x14ac:dyDescent="0.2">
      <c r="A397" s="9" t="str">
        <f t="shared" si="6"/>
        <v>1_396</v>
      </c>
      <c r="B397" s="9">
        <v>1</v>
      </c>
      <c r="C397" s="8">
        <v>43732</v>
      </c>
      <c r="D397" s="9">
        <v>396</v>
      </c>
      <c r="E397" s="9">
        <v>1.53</v>
      </c>
      <c r="F397" s="9"/>
      <c r="G397" s="9">
        <v>27.999671204603818</v>
      </c>
      <c r="H397" s="9"/>
    </row>
    <row r="398" spans="1:8" x14ac:dyDescent="0.2">
      <c r="A398" s="9" t="str">
        <f t="shared" si="6"/>
        <v>1_397</v>
      </c>
      <c r="B398" s="9">
        <v>1</v>
      </c>
      <c r="C398" s="8">
        <v>43732</v>
      </c>
      <c r="D398" s="9">
        <v>397</v>
      </c>
      <c r="E398" s="9">
        <v>1.1299999999999999</v>
      </c>
      <c r="F398" s="9"/>
      <c r="G398" s="9">
        <v>27.096456004455316</v>
      </c>
      <c r="H398" s="9"/>
    </row>
    <row r="399" spans="1:8" x14ac:dyDescent="0.2">
      <c r="A399" s="9" t="str">
        <f t="shared" si="6"/>
        <v>1_398</v>
      </c>
      <c r="B399" s="9">
        <v>1</v>
      </c>
      <c r="C399" s="8">
        <v>43732</v>
      </c>
      <c r="D399" s="9">
        <v>398</v>
      </c>
      <c r="E399" s="9">
        <v>0.87</v>
      </c>
      <c r="F399" s="9"/>
      <c r="G399" s="9">
        <v>16.709481202747448</v>
      </c>
      <c r="H399" s="9"/>
    </row>
    <row r="400" spans="1:8" x14ac:dyDescent="0.2">
      <c r="A400" s="9" t="str">
        <f t="shared" si="6"/>
        <v>1_399</v>
      </c>
      <c r="B400" s="9">
        <v>1</v>
      </c>
      <c r="C400" s="8">
        <v>43732</v>
      </c>
      <c r="D400" s="9">
        <v>399</v>
      </c>
      <c r="E400" s="9">
        <v>1</v>
      </c>
      <c r="F400" s="9"/>
      <c r="G400" s="9">
        <v>26.644848404381062</v>
      </c>
      <c r="H400" s="9"/>
    </row>
    <row r="401" spans="1:8" x14ac:dyDescent="0.2">
      <c r="A401" s="9" t="str">
        <f t="shared" si="6"/>
        <v>1_400</v>
      </c>
      <c r="B401" s="9">
        <v>1</v>
      </c>
      <c r="C401" s="8">
        <v>43732</v>
      </c>
      <c r="D401" s="9">
        <v>400</v>
      </c>
      <c r="E401" s="9">
        <v>3.99</v>
      </c>
      <c r="F401" s="9"/>
      <c r="G401" s="9">
        <v>14.451443202376169</v>
      </c>
      <c r="H401" s="9"/>
    </row>
    <row r="402" spans="1:8" x14ac:dyDescent="0.2">
      <c r="A402" s="9" t="str">
        <f t="shared" si="6"/>
        <v>1_401</v>
      </c>
      <c r="B402" s="9">
        <v>1</v>
      </c>
      <c r="C402" s="8">
        <v>43732</v>
      </c>
      <c r="D402" s="9">
        <v>401</v>
      </c>
      <c r="E402" s="9">
        <v>3.61</v>
      </c>
      <c r="F402" s="9"/>
      <c r="G402" s="9">
        <v>11.290190001856379</v>
      </c>
      <c r="H402" s="9"/>
    </row>
    <row r="403" spans="1:8" x14ac:dyDescent="0.2">
      <c r="A403" s="9" t="str">
        <f t="shared" si="6"/>
        <v>1_402</v>
      </c>
      <c r="B403" s="9">
        <v>1</v>
      </c>
      <c r="C403" s="8">
        <v>43732</v>
      </c>
      <c r="D403" s="9">
        <v>402</v>
      </c>
      <c r="E403" s="9">
        <v>3.06</v>
      </c>
      <c r="F403" s="9"/>
      <c r="G403" s="9">
        <v>38.3866460063117</v>
      </c>
      <c r="H403" s="9"/>
    </row>
    <row r="404" spans="1:8" x14ac:dyDescent="0.2">
      <c r="A404" s="9" t="str">
        <f t="shared" si="6"/>
        <v>1_403</v>
      </c>
      <c r="B404" s="9">
        <v>1</v>
      </c>
      <c r="C404" s="8">
        <v>43732</v>
      </c>
      <c r="D404" s="9">
        <v>403</v>
      </c>
      <c r="E404" s="9">
        <v>5.25</v>
      </c>
      <c r="F404" s="9"/>
      <c r="G404" s="9">
        <v>37.031823206088937</v>
      </c>
      <c r="H404" s="9"/>
    </row>
    <row r="405" spans="1:8" x14ac:dyDescent="0.2">
      <c r="A405" s="9" t="str">
        <f t="shared" si="6"/>
        <v>1_404</v>
      </c>
      <c r="B405" s="9">
        <v>1</v>
      </c>
      <c r="C405" s="8">
        <v>43732</v>
      </c>
      <c r="D405" s="9">
        <v>404</v>
      </c>
      <c r="E405" s="9">
        <v>4.0199999999999996</v>
      </c>
      <c r="F405" s="9"/>
      <c r="G405" s="9">
        <v>46.967190407722548</v>
      </c>
      <c r="H405" s="9"/>
    </row>
    <row r="406" spans="1:8" x14ac:dyDescent="0.2">
      <c r="A406" s="9" t="str">
        <f t="shared" si="6"/>
        <v>1_405</v>
      </c>
      <c r="B406" s="9">
        <v>1</v>
      </c>
      <c r="C406" s="8">
        <v>43732</v>
      </c>
      <c r="D406" s="9">
        <v>405</v>
      </c>
      <c r="E406" s="9">
        <v>1.89</v>
      </c>
      <c r="F406" s="9"/>
      <c r="G406" s="9">
        <v>29.354494004826591</v>
      </c>
      <c r="H406" s="9"/>
    </row>
    <row r="407" spans="1:8" x14ac:dyDescent="0.2">
      <c r="A407" s="9" t="str">
        <f t="shared" si="6"/>
        <v>1_406</v>
      </c>
      <c r="B407" s="9">
        <v>1</v>
      </c>
      <c r="C407" s="8">
        <v>43732</v>
      </c>
      <c r="D407" s="9">
        <v>406</v>
      </c>
      <c r="E407" s="9">
        <v>1.6</v>
      </c>
      <c r="F407" s="9"/>
      <c r="G407" s="9">
        <v>33.870570005569142</v>
      </c>
      <c r="H407" s="9"/>
    </row>
    <row r="408" spans="1:8" x14ac:dyDescent="0.2">
      <c r="A408" s="9" t="str">
        <f t="shared" si="6"/>
        <v>1_407</v>
      </c>
      <c r="B408" s="9">
        <v>1</v>
      </c>
      <c r="C408" s="8">
        <v>43732</v>
      </c>
      <c r="D408" s="9">
        <v>407</v>
      </c>
      <c r="E408" s="9">
        <v>3.93</v>
      </c>
      <c r="F408" s="9"/>
      <c r="G408" s="9">
        <v>17.161088802821695</v>
      </c>
      <c r="H408" s="9"/>
    </row>
    <row r="409" spans="1:8" x14ac:dyDescent="0.2">
      <c r="A409" s="9" t="str">
        <f t="shared" si="6"/>
        <v>1_408</v>
      </c>
      <c r="B409" s="9">
        <v>1</v>
      </c>
      <c r="C409" s="8">
        <v>43732</v>
      </c>
      <c r="D409" s="9">
        <v>408</v>
      </c>
      <c r="E409" s="9">
        <v>3.43</v>
      </c>
      <c r="F409" s="9"/>
      <c r="G409" s="9">
        <v>18.8675192031187</v>
      </c>
      <c r="H409" s="9"/>
    </row>
    <row r="410" spans="1:8" x14ac:dyDescent="0.2">
      <c r="A410" s="9" t="str">
        <f t="shared" si="6"/>
        <v>1_409</v>
      </c>
      <c r="B410" s="9">
        <v>1</v>
      </c>
      <c r="C410" s="8">
        <v>43732</v>
      </c>
      <c r="D410" s="9">
        <v>409</v>
      </c>
      <c r="E410" s="9">
        <v>2.7</v>
      </c>
      <c r="F410" s="9"/>
      <c r="G410" s="9">
        <v>31.156443637888732</v>
      </c>
      <c r="H410" s="9"/>
    </row>
    <row r="411" spans="1:8" x14ac:dyDescent="0.2">
      <c r="A411" s="9" t="str">
        <f t="shared" si="6"/>
        <v>1_410</v>
      </c>
      <c r="B411" s="9">
        <v>1</v>
      </c>
      <c r="C411" s="8">
        <v>43732</v>
      </c>
      <c r="D411" s="9">
        <v>410</v>
      </c>
      <c r="E411" s="9">
        <v>5.53</v>
      </c>
      <c r="F411" s="9"/>
      <c r="G411" s="9">
        <v>30.660078572926398</v>
      </c>
      <c r="H411" s="9"/>
    </row>
    <row r="412" spans="1:8" x14ac:dyDescent="0.2">
      <c r="A412" s="9" t="str">
        <f t="shared" si="6"/>
        <v>1_411</v>
      </c>
      <c r="B412" s="9">
        <v>1</v>
      </c>
      <c r="C412" s="8">
        <v>43732</v>
      </c>
      <c r="D412" s="9">
        <v>411</v>
      </c>
      <c r="E412" s="9">
        <v>3.6</v>
      </c>
      <c r="F412" s="9"/>
      <c r="G412" s="9">
        <v>15.354658402524679</v>
      </c>
      <c r="H412" s="9"/>
    </row>
    <row r="413" spans="1:8" x14ac:dyDescent="0.2">
      <c r="A413" s="9" t="str">
        <f t="shared" si="6"/>
        <v>1_412</v>
      </c>
      <c r="B413" s="9">
        <v>1</v>
      </c>
      <c r="C413" s="8">
        <v>43732</v>
      </c>
      <c r="D413" s="9">
        <v>412</v>
      </c>
      <c r="E413" s="9">
        <v>1.84</v>
      </c>
      <c r="F413" s="9"/>
      <c r="G413" s="9">
        <v>27.1932408043068</v>
      </c>
      <c r="H413" s="9"/>
    </row>
    <row r="414" spans="1:8" x14ac:dyDescent="0.2">
      <c r="A414" s="9" t="str">
        <f t="shared" si="6"/>
        <v>1_413</v>
      </c>
      <c r="B414" s="9">
        <v>1</v>
      </c>
      <c r="C414" s="8">
        <v>43732</v>
      </c>
      <c r="D414" s="9">
        <v>413</v>
      </c>
      <c r="E414" s="9">
        <v>1.56</v>
      </c>
      <c r="F414" s="9"/>
      <c r="G414" s="9">
        <v>18.967519203118723</v>
      </c>
      <c r="H414" s="9"/>
    </row>
    <row r="415" spans="1:8" x14ac:dyDescent="0.2">
      <c r="A415" s="9" t="str">
        <f t="shared" si="6"/>
        <v>1_414</v>
      </c>
      <c r="B415" s="9">
        <v>1</v>
      </c>
      <c r="C415" s="8">
        <v>43732</v>
      </c>
      <c r="D415" s="9">
        <v>414</v>
      </c>
      <c r="E415" s="9">
        <v>3.6</v>
      </c>
      <c r="F415" s="9"/>
      <c r="G415" s="9">
        <v>32.064139605272125</v>
      </c>
      <c r="H415" s="9"/>
    </row>
    <row r="416" spans="1:8" x14ac:dyDescent="0.2">
      <c r="A416" s="9" t="str">
        <f t="shared" si="6"/>
        <v>1_415</v>
      </c>
      <c r="B416" s="9">
        <v>1</v>
      </c>
      <c r="C416" s="8">
        <v>43732</v>
      </c>
      <c r="D416" s="9">
        <v>415</v>
      </c>
      <c r="E416" s="9">
        <v>3.3</v>
      </c>
      <c r="F416" s="9"/>
      <c r="G416" s="9">
        <v>24.386810404009786</v>
      </c>
      <c r="H416" s="9"/>
    </row>
    <row r="417" spans="1:8" x14ac:dyDescent="0.2">
      <c r="A417" s="9" t="str">
        <f t="shared" si="6"/>
        <v>1_416</v>
      </c>
      <c r="B417" s="9">
        <v>1</v>
      </c>
      <c r="C417" s="8">
        <v>43732</v>
      </c>
      <c r="D417" s="9">
        <v>416</v>
      </c>
      <c r="E417" s="9">
        <v>2.19</v>
      </c>
      <c r="F417" s="9"/>
      <c r="G417" s="9">
        <v>33.418962405494895</v>
      </c>
      <c r="H417" s="9"/>
    </row>
    <row r="418" spans="1:8" x14ac:dyDescent="0.2">
      <c r="A418" s="9" t="str">
        <f t="shared" si="6"/>
        <v>1_417</v>
      </c>
      <c r="B418" s="9">
        <v>1</v>
      </c>
      <c r="C418" s="8">
        <v>43732</v>
      </c>
      <c r="D418" s="9">
        <v>417</v>
      </c>
      <c r="E418" s="9">
        <v>2.06</v>
      </c>
      <c r="F418" s="9"/>
      <c r="G418" s="9">
        <v>25.1932408043068</v>
      </c>
      <c r="H418" s="9"/>
    </row>
    <row r="419" spans="1:8" x14ac:dyDescent="0.2">
      <c r="A419" s="9" t="str">
        <f t="shared" si="6"/>
        <v>1_418</v>
      </c>
      <c r="B419" s="9">
        <v>1</v>
      </c>
      <c r="C419" s="8">
        <v>43732</v>
      </c>
      <c r="D419" s="9">
        <v>418</v>
      </c>
      <c r="E419" s="9">
        <v>1.98</v>
      </c>
      <c r="F419" s="9"/>
      <c r="G419" s="9">
        <v>24.838418004084037</v>
      </c>
      <c r="H419" s="9"/>
    </row>
    <row r="420" spans="1:8" x14ac:dyDescent="0.2">
      <c r="A420" s="9" t="str">
        <f t="shared" si="6"/>
        <v>1_419</v>
      </c>
      <c r="B420" s="9">
        <v>1</v>
      </c>
      <c r="C420" s="8">
        <v>43732</v>
      </c>
      <c r="D420" s="9">
        <v>419</v>
      </c>
      <c r="E420" s="9">
        <v>1.24</v>
      </c>
      <c r="F420" s="9"/>
      <c r="G420" s="9">
        <v>22.128772403638504</v>
      </c>
      <c r="H420" s="9"/>
    </row>
    <row r="421" spans="1:8" x14ac:dyDescent="0.2">
      <c r="A421" s="9" t="str">
        <f t="shared" si="6"/>
        <v>1_420</v>
      </c>
      <c r="B421" s="9">
        <v>1</v>
      </c>
      <c r="C421" s="8">
        <v>43732</v>
      </c>
      <c r="D421" s="9">
        <v>420</v>
      </c>
      <c r="E421" s="9">
        <v>1.2</v>
      </c>
      <c r="F421" s="9"/>
      <c r="G421" s="9">
        <v>26.193240804306807</v>
      </c>
      <c r="H421" s="9"/>
    </row>
    <row r="422" spans="1:8" x14ac:dyDescent="0.2">
      <c r="A422" s="9" t="str">
        <f t="shared" si="6"/>
        <v>1_421</v>
      </c>
      <c r="B422" s="9">
        <v>1</v>
      </c>
      <c r="C422" s="8">
        <v>43732</v>
      </c>
      <c r="D422" s="9">
        <v>421</v>
      </c>
      <c r="E422" s="9">
        <v>3.69</v>
      </c>
      <c r="F422" s="9"/>
      <c r="G422" s="9">
        <v>58.708988009653183</v>
      </c>
      <c r="H422" s="9"/>
    </row>
    <row r="423" spans="1:8" x14ac:dyDescent="0.2">
      <c r="A423" s="9" t="str">
        <f t="shared" si="6"/>
        <v>1_422</v>
      </c>
      <c r="B423" s="9">
        <v>1</v>
      </c>
      <c r="C423" s="8">
        <v>43732</v>
      </c>
      <c r="D423" s="9">
        <v>422</v>
      </c>
      <c r="E423" s="9">
        <v>3.94</v>
      </c>
      <c r="F423" s="9"/>
      <c r="G423" s="9">
        <v>39.838253606385997</v>
      </c>
      <c r="H423" s="9"/>
    </row>
    <row r="424" spans="1:8" x14ac:dyDescent="0.2">
      <c r="A424" s="9" t="str">
        <f t="shared" si="6"/>
        <v>1_423</v>
      </c>
      <c r="B424" s="9">
        <v>1</v>
      </c>
      <c r="C424" s="8">
        <v>43732</v>
      </c>
      <c r="D424" s="9">
        <v>423</v>
      </c>
      <c r="E424" s="9">
        <v>2.4500000000000002</v>
      </c>
      <c r="F424" s="9"/>
      <c r="G424" s="9">
        <v>79.031330012994658</v>
      </c>
      <c r="H424" s="9"/>
    </row>
    <row r="425" spans="1:8" x14ac:dyDescent="0.2">
      <c r="A425" s="9" t="str">
        <f t="shared" si="6"/>
        <v>1_424</v>
      </c>
      <c r="B425" s="9">
        <v>1</v>
      </c>
      <c r="C425" s="8">
        <v>43732</v>
      </c>
      <c r="D425" s="9">
        <v>424</v>
      </c>
      <c r="E425" s="9">
        <v>3.65</v>
      </c>
      <c r="F425" s="9"/>
      <c r="G425" s="9">
        <v>50.580051208316583</v>
      </c>
      <c r="H425" s="9"/>
    </row>
    <row r="426" spans="1:8" x14ac:dyDescent="0.2">
      <c r="A426" s="9" t="str">
        <f t="shared" si="6"/>
        <v>1_425</v>
      </c>
      <c r="B426" s="9">
        <v>1</v>
      </c>
      <c r="C426" s="8">
        <v>43732</v>
      </c>
      <c r="D426" s="9">
        <v>425</v>
      </c>
      <c r="E426" s="9">
        <v>3.68</v>
      </c>
      <c r="F426" s="9"/>
      <c r="G426" s="9">
        <v>52.838089208687855</v>
      </c>
      <c r="H426" s="9"/>
    </row>
    <row r="427" spans="1:8" x14ac:dyDescent="0.2">
      <c r="A427" s="9" t="str">
        <f t="shared" si="6"/>
        <v>1_426</v>
      </c>
      <c r="B427" s="9">
        <v>1</v>
      </c>
      <c r="C427" s="8">
        <v>43732</v>
      </c>
      <c r="D427" s="9">
        <v>426</v>
      </c>
      <c r="E427" s="9">
        <v>2.29</v>
      </c>
      <c r="F427" s="9"/>
      <c r="G427" s="9">
        <v>29.806101604900842</v>
      </c>
      <c r="H427" s="9"/>
    </row>
    <row r="428" spans="1:8" x14ac:dyDescent="0.2">
      <c r="A428" s="9" t="str">
        <f t="shared" si="6"/>
        <v>1_427</v>
      </c>
      <c r="B428" s="9">
        <v>1</v>
      </c>
      <c r="C428" s="8">
        <v>43732</v>
      </c>
      <c r="D428" s="9">
        <v>427</v>
      </c>
      <c r="E428" s="9">
        <v>2.0099999999999998</v>
      </c>
      <c r="F428" s="9"/>
      <c r="G428" s="9">
        <v>32.967354805420634</v>
      </c>
      <c r="H428" s="9"/>
    </row>
    <row r="429" spans="1:8" x14ac:dyDescent="0.2">
      <c r="A429" s="9" t="str">
        <f t="shared" si="6"/>
        <v>1_428</v>
      </c>
      <c r="B429" s="9">
        <v>1</v>
      </c>
      <c r="C429" s="8">
        <v>43732</v>
      </c>
      <c r="D429" s="9">
        <v>428</v>
      </c>
      <c r="E429" s="9">
        <v>3.34</v>
      </c>
      <c r="F429" s="9"/>
      <c r="G429" s="9">
        <v>63.225064010395727</v>
      </c>
      <c r="H429" s="9"/>
    </row>
    <row r="430" spans="1:8" x14ac:dyDescent="0.2">
      <c r="A430" s="9" t="str">
        <f t="shared" si="6"/>
        <v>1_429</v>
      </c>
      <c r="B430" s="9">
        <v>1</v>
      </c>
      <c r="C430" s="8">
        <v>43732</v>
      </c>
      <c r="D430" s="9">
        <v>429</v>
      </c>
      <c r="E430" s="9">
        <v>2.4300000000000002</v>
      </c>
      <c r="F430" s="9"/>
      <c r="G430" s="9">
        <v>35.225392805791905</v>
      </c>
      <c r="H430" s="9"/>
    </row>
    <row r="431" spans="1:8" x14ac:dyDescent="0.2">
      <c r="A431" s="9" t="str">
        <f t="shared" si="6"/>
        <v>1_430</v>
      </c>
      <c r="B431" s="9">
        <v>1</v>
      </c>
      <c r="C431" s="8">
        <v>43732</v>
      </c>
      <c r="D431" s="9">
        <v>430</v>
      </c>
      <c r="E431" s="9">
        <v>2.0499999999999998</v>
      </c>
      <c r="F431" s="9"/>
      <c r="G431" s="9">
        <v>134.6403457208763</v>
      </c>
      <c r="H431" s="9"/>
    </row>
    <row r="432" spans="1:8" x14ac:dyDescent="0.2">
      <c r="A432" s="9" t="str">
        <f t="shared" si="6"/>
        <v>1_431</v>
      </c>
      <c r="B432" s="9">
        <v>1</v>
      </c>
      <c r="C432" s="8">
        <v>43732</v>
      </c>
      <c r="D432" s="9">
        <v>431</v>
      </c>
      <c r="E432" s="9">
        <v>4.41</v>
      </c>
      <c r="F432" s="9"/>
      <c r="G432" s="9">
        <v>130.06298882138549</v>
      </c>
      <c r="H432" s="9"/>
    </row>
    <row r="433" spans="1:8" x14ac:dyDescent="0.2">
      <c r="A433" s="9" t="str">
        <f t="shared" si="6"/>
        <v>1_432</v>
      </c>
      <c r="B433" s="9">
        <v>1</v>
      </c>
      <c r="C433" s="8">
        <v>43732</v>
      </c>
      <c r="D433" s="9">
        <v>432</v>
      </c>
      <c r="E433" s="9">
        <v>6.52</v>
      </c>
      <c r="F433" s="9"/>
      <c r="G433" s="9">
        <v>166.35315442372737</v>
      </c>
      <c r="H433" s="9"/>
    </row>
    <row r="434" spans="1:8" x14ac:dyDescent="0.2">
      <c r="A434" s="9" t="str">
        <f t="shared" si="6"/>
        <v>1_433</v>
      </c>
      <c r="B434" s="9">
        <v>1</v>
      </c>
      <c r="C434" s="8">
        <v>43732</v>
      </c>
      <c r="D434" s="9">
        <v>433</v>
      </c>
      <c r="E434" s="9">
        <v>2.11</v>
      </c>
      <c r="F434" s="9"/>
      <c r="G434" s="9">
        <v>153.54658402524677</v>
      </c>
      <c r="H434" s="9"/>
    </row>
    <row r="435" spans="1:8" x14ac:dyDescent="0.2">
      <c r="A435" s="9" t="str">
        <f t="shared" si="6"/>
        <v>1_434</v>
      </c>
      <c r="B435" s="9">
        <v>1</v>
      </c>
      <c r="C435" s="8">
        <v>43732</v>
      </c>
      <c r="D435" s="9">
        <v>434</v>
      </c>
      <c r="E435" s="9">
        <v>2.1</v>
      </c>
      <c r="F435" s="9"/>
      <c r="G435" s="9">
        <v>128.25655842108847</v>
      </c>
      <c r="H435" s="9"/>
    </row>
    <row r="436" spans="1:8" x14ac:dyDescent="0.2">
      <c r="A436" s="9" t="str">
        <f t="shared" si="6"/>
        <v>1_435</v>
      </c>
      <c r="B436" s="9">
        <v>1</v>
      </c>
      <c r="C436" s="8">
        <v>43732</v>
      </c>
      <c r="D436" s="9">
        <v>435</v>
      </c>
      <c r="E436" s="9">
        <v>3.36</v>
      </c>
      <c r="F436" s="9"/>
      <c r="G436" s="9">
        <v>65.483102010766999</v>
      </c>
      <c r="H436" s="9"/>
    </row>
    <row r="437" spans="1:8" x14ac:dyDescent="0.2">
      <c r="A437" s="9" t="str">
        <f t="shared" si="6"/>
        <v>1_436</v>
      </c>
      <c r="B437" s="9">
        <v>1</v>
      </c>
      <c r="C437" s="8">
        <v>43732</v>
      </c>
      <c r="D437" s="9">
        <v>436</v>
      </c>
      <c r="E437" s="9">
        <v>4.7300000000000004</v>
      </c>
      <c r="F437" s="9"/>
      <c r="G437" s="9">
        <v>83.999013613811471</v>
      </c>
      <c r="H437" s="9"/>
    </row>
    <row r="438" spans="1:8" x14ac:dyDescent="0.2">
      <c r="A438" s="9" t="str">
        <f t="shared" si="6"/>
        <v>1_437</v>
      </c>
      <c r="B438" s="9">
        <v>1</v>
      </c>
      <c r="C438" s="8">
        <v>43732</v>
      </c>
      <c r="D438" s="9">
        <v>437</v>
      </c>
      <c r="E438" s="9">
        <v>5.12</v>
      </c>
      <c r="F438" s="9"/>
      <c r="G438" s="9">
        <v>99.805279616410402</v>
      </c>
      <c r="H438" s="9"/>
    </row>
    <row r="439" spans="1:8" x14ac:dyDescent="0.2">
      <c r="A439" s="9" t="str">
        <f t="shared" si="6"/>
        <v>1_438</v>
      </c>
      <c r="B439" s="9">
        <v>1</v>
      </c>
      <c r="C439" s="8">
        <v>43732</v>
      </c>
      <c r="D439" s="9">
        <v>438</v>
      </c>
      <c r="E439" s="9">
        <v>6.8</v>
      </c>
      <c r="F439" s="9"/>
      <c r="G439" s="9">
        <v>132.77263442183101</v>
      </c>
      <c r="H439" s="9"/>
    </row>
    <row r="440" spans="1:8" x14ac:dyDescent="0.2">
      <c r="A440" s="9" t="str">
        <f t="shared" si="6"/>
        <v>1_439</v>
      </c>
      <c r="B440" s="9">
        <v>1</v>
      </c>
      <c r="C440" s="8">
        <v>43732</v>
      </c>
      <c r="D440" s="9">
        <v>439</v>
      </c>
      <c r="E440" s="9">
        <v>6.28</v>
      </c>
      <c r="F440" s="9"/>
      <c r="G440" s="9">
        <v>89.418304814702552</v>
      </c>
      <c r="H440" s="9"/>
    </row>
    <row r="441" spans="1:8" x14ac:dyDescent="0.2">
      <c r="A441" s="9" t="str">
        <f t="shared" si="6"/>
        <v>1_440</v>
      </c>
      <c r="B441" s="9">
        <v>1</v>
      </c>
      <c r="C441" s="8">
        <v>43732</v>
      </c>
      <c r="D441" s="9">
        <v>440</v>
      </c>
      <c r="E441" s="9">
        <v>2.0099999999999998</v>
      </c>
      <c r="F441" s="9"/>
      <c r="G441" s="9">
        <v>55.096127209059134</v>
      </c>
      <c r="H441" s="9"/>
    </row>
    <row r="442" spans="1:8" x14ac:dyDescent="0.2">
      <c r="A442" s="9" t="str">
        <f t="shared" si="6"/>
        <v>1_441</v>
      </c>
      <c r="B442" s="9">
        <v>1</v>
      </c>
      <c r="C442" s="8">
        <v>43732</v>
      </c>
      <c r="D442" s="9">
        <v>441</v>
      </c>
      <c r="E442" s="9">
        <v>1.6</v>
      </c>
      <c r="F442" s="9"/>
      <c r="G442" s="9">
        <v>38.838253606385955</v>
      </c>
      <c r="H442" s="9"/>
    </row>
    <row r="443" spans="1:8" x14ac:dyDescent="0.2">
      <c r="A443" s="9" t="str">
        <f t="shared" si="6"/>
        <v>1_442</v>
      </c>
      <c r="B443" s="9">
        <v>1</v>
      </c>
      <c r="C443" s="8">
        <v>43732</v>
      </c>
      <c r="D443" s="9">
        <v>442</v>
      </c>
      <c r="E443" s="9">
        <v>2.13</v>
      </c>
      <c r="F443" s="9"/>
      <c r="G443" s="9">
        <v>149.48211562457848</v>
      </c>
      <c r="H443" s="9"/>
    </row>
    <row r="444" spans="1:8" x14ac:dyDescent="0.2">
      <c r="A444" s="9" t="str">
        <f t="shared" si="6"/>
        <v>1_443</v>
      </c>
      <c r="B444" s="9">
        <v>1</v>
      </c>
      <c r="C444" s="8">
        <v>43732</v>
      </c>
      <c r="D444" s="9">
        <v>443</v>
      </c>
      <c r="E444" s="9">
        <v>1.82</v>
      </c>
      <c r="F444" s="9"/>
      <c r="G444" s="9">
        <v>97.095634015964876</v>
      </c>
      <c r="H444" s="9"/>
    </row>
    <row r="445" spans="1:8" x14ac:dyDescent="0.2">
      <c r="A445" s="9" t="str">
        <f t="shared" si="6"/>
        <v>1_444</v>
      </c>
      <c r="B445" s="9">
        <v>1</v>
      </c>
      <c r="C445" s="8">
        <v>43732</v>
      </c>
      <c r="D445" s="9">
        <v>444</v>
      </c>
      <c r="E445" s="9">
        <v>2.06</v>
      </c>
      <c r="F445" s="9"/>
      <c r="G445" s="9">
        <v>310.2544212510133</v>
      </c>
      <c r="H445" s="9"/>
    </row>
    <row r="446" spans="1:8" x14ac:dyDescent="0.2">
      <c r="A446" s="9" t="str">
        <f t="shared" si="6"/>
        <v>1_445</v>
      </c>
      <c r="B446" s="9">
        <v>1</v>
      </c>
      <c r="C446" s="8">
        <v>43732</v>
      </c>
      <c r="D446" s="9">
        <v>445</v>
      </c>
      <c r="E446" s="9">
        <v>6.4</v>
      </c>
      <c r="F446" s="9"/>
      <c r="G446" s="9">
        <v>309.80281365093902</v>
      </c>
      <c r="H446" s="9"/>
    </row>
    <row r="447" spans="1:8" x14ac:dyDescent="0.2">
      <c r="A447" s="9" t="str">
        <f t="shared" si="6"/>
        <v>1_446</v>
      </c>
      <c r="B447" s="9">
        <v>1</v>
      </c>
      <c r="C447" s="8">
        <v>43732</v>
      </c>
      <c r="D447" s="9">
        <v>446</v>
      </c>
      <c r="E447" s="9">
        <v>4.6500000000000004</v>
      </c>
      <c r="F447" s="9"/>
      <c r="G447" s="9">
        <v>210.44914163460291</v>
      </c>
      <c r="H447" s="9"/>
    </row>
    <row r="448" spans="1:8" x14ac:dyDescent="0.2">
      <c r="A448" s="9" t="str">
        <f t="shared" si="6"/>
        <v>1_447</v>
      </c>
      <c r="B448" s="9">
        <v>1</v>
      </c>
      <c r="C448" s="8">
        <v>43732</v>
      </c>
      <c r="D448" s="9">
        <v>447</v>
      </c>
      <c r="E448" s="9">
        <v>1.1200000000000001</v>
      </c>
      <c r="F448" s="9"/>
      <c r="G448" s="9">
        <v>127.80495082101422</v>
      </c>
      <c r="H448" s="9"/>
    </row>
    <row r="449" spans="1:8" x14ac:dyDescent="0.2">
      <c r="A449" s="9" t="str">
        <f t="shared" si="6"/>
        <v>1_448</v>
      </c>
      <c r="B449" s="9">
        <v>1</v>
      </c>
      <c r="C449" s="8">
        <v>43732</v>
      </c>
      <c r="D449" s="9">
        <v>448</v>
      </c>
      <c r="E449" s="9">
        <v>1.1399999999999999</v>
      </c>
      <c r="F449" s="9"/>
      <c r="G449" s="9">
        <v>135.48228002227657</v>
      </c>
      <c r="H449" s="9"/>
    </row>
    <row r="450" spans="1:8" x14ac:dyDescent="0.2">
      <c r="A450" s="9" t="str">
        <f t="shared" ref="A450:A513" si="7">CONCATENATE(B450, "_", D450)</f>
        <v>1_449</v>
      </c>
      <c r="B450" s="9">
        <v>1</v>
      </c>
      <c r="C450" s="8">
        <v>43732</v>
      </c>
      <c r="D450" s="9">
        <v>449</v>
      </c>
      <c r="E450" s="9">
        <v>1.81</v>
      </c>
      <c r="F450" s="9"/>
      <c r="G450" s="9">
        <v>59.16059560972743</v>
      </c>
      <c r="H450" s="9"/>
    </row>
    <row r="451" spans="1:8" x14ac:dyDescent="0.2">
      <c r="A451" s="9" t="str">
        <f t="shared" si="7"/>
        <v>1_450</v>
      </c>
      <c r="B451" s="9">
        <v>1</v>
      </c>
      <c r="C451" s="8">
        <v>43732</v>
      </c>
      <c r="D451" s="9">
        <v>450</v>
      </c>
      <c r="E451" s="9">
        <v>2.15</v>
      </c>
      <c r="F451" s="9"/>
      <c r="G451" s="9">
        <v>59.612203209801685</v>
      </c>
      <c r="H451" s="9"/>
    </row>
    <row r="452" spans="1:8" x14ac:dyDescent="0.2">
      <c r="A452" s="9" t="str">
        <f t="shared" si="7"/>
        <v>1_451</v>
      </c>
      <c r="B452" s="9">
        <v>1</v>
      </c>
      <c r="C452" s="8">
        <v>43732</v>
      </c>
      <c r="D452" s="9">
        <v>451</v>
      </c>
      <c r="E452" s="9">
        <v>0.96</v>
      </c>
      <c r="F452" s="9"/>
      <c r="G452" s="9">
        <v>43.805937207202753</v>
      </c>
      <c r="H452" s="9"/>
    </row>
    <row r="453" spans="1:8" x14ac:dyDescent="0.2">
      <c r="A453" s="9" t="str">
        <f t="shared" si="7"/>
        <v>1_452</v>
      </c>
      <c r="B453" s="9">
        <v>1</v>
      </c>
      <c r="C453" s="8">
        <v>43732</v>
      </c>
      <c r="D453" s="9">
        <v>452</v>
      </c>
      <c r="E453" s="9">
        <v>0.93</v>
      </c>
      <c r="F453" s="9"/>
      <c r="G453" s="9">
        <v>40.193076406608718</v>
      </c>
      <c r="H453" s="9"/>
    </row>
    <row r="454" spans="1:8" x14ac:dyDescent="0.2">
      <c r="A454" s="9" t="str">
        <f t="shared" si="7"/>
        <v>1_453</v>
      </c>
      <c r="B454" s="9">
        <v>1</v>
      </c>
      <c r="C454" s="8">
        <v>43732</v>
      </c>
      <c r="D454" s="9">
        <v>453</v>
      </c>
      <c r="E454" s="9">
        <v>0.91</v>
      </c>
      <c r="F454" s="9"/>
      <c r="G454" s="9">
        <v>67.547570411435302</v>
      </c>
      <c r="H454" s="9"/>
    </row>
    <row r="455" spans="1:8" x14ac:dyDescent="0.2">
      <c r="A455" s="9" t="str">
        <f t="shared" si="7"/>
        <v>1_454</v>
      </c>
      <c r="B455" s="9">
        <v>1</v>
      </c>
      <c r="C455" s="8">
        <v>43732</v>
      </c>
      <c r="D455" s="9">
        <v>454</v>
      </c>
      <c r="E455" s="9">
        <v>0.87</v>
      </c>
      <c r="F455" s="9"/>
      <c r="G455" s="9">
        <v>81.28936801336593</v>
      </c>
      <c r="H455" s="9"/>
    </row>
    <row r="456" spans="1:8" x14ac:dyDescent="0.2">
      <c r="A456" s="9" t="str">
        <f t="shared" si="7"/>
        <v>1_455</v>
      </c>
      <c r="B456" s="9">
        <v>1</v>
      </c>
      <c r="C456" s="8">
        <v>43732</v>
      </c>
      <c r="D456" s="9">
        <v>455</v>
      </c>
      <c r="E456" s="9">
        <v>0.9</v>
      </c>
      <c r="F456" s="9"/>
      <c r="G456" s="9">
        <v>37.935038406237446</v>
      </c>
      <c r="H456" s="9"/>
    </row>
    <row r="457" spans="1:8" x14ac:dyDescent="0.2">
      <c r="A457" s="9" t="str">
        <f t="shared" si="7"/>
        <v>1_456</v>
      </c>
      <c r="B457" s="9">
        <v>1</v>
      </c>
      <c r="C457" s="8">
        <v>43732</v>
      </c>
      <c r="D457" s="9">
        <v>456</v>
      </c>
      <c r="E457" s="9">
        <v>2.15</v>
      </c>
      <c r="F457" s="9"/>
      <c r="G457" s="9">
        <v>152.19176122502398</v>
      </c>
      <c r="H457" s="9"/>
    </row>
    <row r="458" spans="1:8" x14ac:dyDescent="0.2">
      <c r="A458" s="9" t="str">
        <f t="shared" si="7"/>
        <v>1_457</v>
      </c>
      <c r="B458" s="9">
        <v>1</v>
      </c>
      <c r="C458" s="8">
        <v>43732</v>
      </c>
      <c r="D458" s="9">
        <v>457</v>
      </c>
      <c r="E458" s="9">
        <v>1.94</v>
      </c>
      <c r="F458" s="9"/>
      <c r="G458" s="9">
        <v>139.99835602301911</v>
      </c>
      <c r="H458" s="9"/>
    </row>
    <row r="459" spans="1:8" x14ac:dyDescent="0.2">
      <c r="A459" s="9" t="str">
        <f t="shared" si="7"/>
        <v>1_458</v>
      </c>
      <c r="B459" s="9">
        <v>1</v>
      </c>
      <c r="C459" s="8">
        <v>43732</v>
      </c>
      <c r="D459" s="9">
        <v>458</v>
      </c>
      <c r="E459" s="9">
        <v>1.56</v>
      </c>
      <c r="F459" s="9"/>
      <c r="G459" s="9">
        <v>227.61023043742463</v>
      </c>
      <c r="H459" s="9"/>
    </row>
    <row r="460" spans="1:8" x14ac:dyDescent="0.2">
      <c r="A460" s="9" t="str">
        <f t="shared" si="7"/>
        <v>1_459</v>
      </c>
      <c r="B460" s="9">
        <v>1</v>
      </c>
      <c r="C460" s="8">
        <v>43732</v>
      </c>
      <c r="D460" s="9">
        <v>459</v>
      </c>
      <c r="E460" s="9">
        <v>1.76</v>
      </c>
      <c r="F460" s="9"/>
      <c r="G460" s="9">
        <v>215.86843283549399</v>
      </c>
      <c r="H460" s="9"/>
    </row>
    <row r="461" spans="1:8" x14ac:dyDescent="0.2">
      <c r="A461" s="9" t="str">
        <f t="shared" si="7"/>
        <v>1_460</v>
      </c>
      <c r="B461" s="9">
        <v>1</v>
      </c>
      <c r="C461" s="8">
        <v>43732</v>
      </c>
      <c r="D461" s="9">
        <v>460</v>
      </c>
      <c r="E461" s="9">
        <v>1.67</v>
      </c>
      <c r="F461" s="9"/>
      <c r="G461" s="9">
        <v>164.83677402710313</v>
      </c>
      <c r="H461" s="9"/>
    </row>
    <row r="462" spans="1:8" x14ac:dyDescent="0.2">
      <c r="A462" s="9" t="str">
        <f t="shared" si="7"/>
        <v>1_461</v>
      </c>
      <c r="B462" s="9">
        <v>1</v>
      </c>
      <c r="C462" s="8">
        <v>43732</v>
      </c>
      <c r="D462" s="9">
        <v>461</v>
      </c>
      <c r="E462" s="9">
        <v>1.27</v>
      </c>
      <c r="F462" s="9"/>
      <c r="G462" s="9">
        <v>190.57840723133575</v>
      </c>
      <c r="H462" s="9"/>
    </row>
    <row r="463" spans="1:8" x14ac:dyDescent="0.2">
      <c r="A463" s="9" t="str">
        <f t="shared" si="7"/>
        <v>1_462</v>
      </c>
      <c r="B463" s="9">
        <v>1</v>
      </c>
      <c r="C463" s="8">
        <v>43732</v>
      </c>
      <c r="D463" s="9">
        <v>462</v>
      </c>
      <c r="E463" s="9">
        <v>1.1200000000000001</v>
      </c>
      <c r="F463" s="9"/>
      <c r="G463" s="9">
        <v>195.09448323207829</v>
      </c>
      <c r="H463" s="9"/>
    </row>
    <row r="464" spans="1:8" x14ac:dyDescent="0.2">
      <c r="A464" s="9" t="str">
        <f t="shared" si="7"/>
        <v>1_463</v>
      </c>
      <c r="B464" s="9">
        <v>1</v>
      </c>
      <c r="C464" s="8">
        <v>43732</v>
      </c>
      <c r="D464" s="9">
        <v>463</v>
      </c>
      <c r="E464" s="9">
        <v>3.19</v>
      </c>
      <c r="F464" s="9"/>
      <c r="G464" s="9">
        <v>123.28887482027169</v>
      </c>
      <c r="H464" s="9"/>
    </row>
    <row r="465" spans="1:8" x14ac:dyDescent="0.2">
      <c r="A465" s="9" t="str">
        <f t="shared" si="7"/>
        <v>1_464</v>
      </c>
      <c r="B465" s="9">
        <v>1</v>
      </c>
      <c r="C465" s="8">
        <v>43732</v>
      </c>
      <c r="D465" s="9">
        <v>464</v>
      </c>
      <c r="E465" s="9">
        <v>2.58</v>
      </c>
      <c r="F465" s="9"/>
      <c r="G465" s="9">
        <v>128.70816602116273</v>
      </c>
      <c r="H465" s="9"/>
    </row>
    <row r="466" spans="1:8" x14ac:dyDescent="0.2">
      <c r="A466" s="9" t="str">
        <f t="shared" si="7"/>
        <v>1_465</v>
      </c>
      <c r="B466" s="9">
        <v>1</v>
      </c>
      <c r="C466" s="8">
        <v>43732</v>
      </c>
      <c r="D466" s="9">
        <v>465</v>
      </c>
      <c r="E466" s="9">
        <v>1.03</v>
      </c>
      <c r="F466" s="9"/>
      <c r="G466" s="9">
        <v>144.96603962383597</v>
      </c>
      <c r="H466" s="9"/>
    </row>
    <row r="467" spans="1:8" x14ac:dyDescent="0.2">
      <c r="A467" s="9" t="str">
        <f t="shared" si="7"/>
        <v>1_466</v>
      </c>
      <c r="B467" s="9">
        <v>1</v>
      </c>
      <c r="C467" s="8">
        <v>43732</v>
      </c>
      <c r="D467" s="9">
        <v>466</v>
      </c>
      <c r="E467" s="9">
        <v>0.94</v>
      </c>
      <c r="F467" s="9"/>
      <c r="G467" s="9">
        <v>170.25606522799421</v>
      </c>
      <c r="H467" s="9"/>
    </row>
    <row r="468" spans="1:8" x14ac:dyDescent="0.2">
      <c r="A468" s="9" t="str">
        <f t="shared" si="7"/>
        <v>1_467</v>
      </c>
      <c r="B468" s="9">
        <v>1</v>
      </c>
      <c r="C468" s="8">
        <v>43732</v>
      </c>
      <c r="D468" s="9">
        <v>467</v>
      </c>
      <c r="E468" s="9">
        <v>1.04</v>
      </c>
      <c r="F468" s="9"/>
      <c r="G468" s="9">
        <v>77.224899612697627</v>
      </c>
      <c r="H468" s="9"/>
    </row>
    <row r="469" spans="1:8" x14ac:dyDescent="0.2">
      <c r="A469" s="9" t="str">
        <f t="shared" si="7"/>
        <v>1_468</v>
      </c>
      <c r="B469" s="9">
        <v>1</v>
      </c>
      <c r="C469" s="8">
        <v>43732</v>
      </c>
      <c r="D469" s="9">
        <v>468</v>
      </c>
      <c r="E469" s="9">
        <v>0.68</v>
      </c>
      <c r="F469" s="9"/>
      <c r="G469" s="9">
        <v>94.38598841551935</v>
      </c>
      <c r="H469" s="9"/>
    </row>
    <row r="470" spans="1:8" x14ac:dyDescent="0.2">
      <c r="A470" s="9" t="str">
        <f t="shared" si="7"/>
        <v>1_469</v>
      </c>
      <c r="B470" s="9">
        <v>1</v>
      </c>
      <c r="C470" s="8">
        <v>43732</v>
      </c>
      <c r="D470" s="9">
        <v>469</v>
      </c>
      <c r="E470" s="9">
        <v>0.57999999999999996</v>
      </c>
      <c r="F470" s="9"/>
      <c r="G470" s="9">
        <v>69.547570411435316</v>
      </c>
      <c r="H470" s="9"/>
    </row>
    <row r="471" spans="1:8" x14ac:dyDescent="0.2">
      <c r="A471" s="9" t="str">
        <f t="shared" si="7"/>
        <v>2_1</v>
      </c>
      <c r="B471" s="9">
        <v>2</v>
      </c>
      <c r="C471" s="8">
        <v>43802</v>
      </c>
      <c r="D471" s="9">
        <v>1</v>
      </c>
      <c r="E471" s="9">
        <v>2.0699999999999998</v>
      </c>
      <c r="F471" s="9"/>
      <c r="G471" s="9">
        <v>59.138519790076224</v>
      </c>
      <c r="H471" s="9"/>
    </row>
    <row r="472" spans="1:8" x14ac:dyDescent="0.2">
      <c r="A472" s="9" t="str">
        <f t="shared" si="7"/>
        <v>2_2</v>
      </c>
      <c r="B472" s="9">
        <v>2</v>
      </c>
      <c r="C472" s="8">
        <v>43802</v>
      </c>
      <c r="D472" s="9">
        <v>2</v>
      </c>
      <c r="E472" s="9">
        <v>1.78</v>
      </c>
      <c r="F472" s="9"/>
      <c r="G472" s="9">
        <v>65.709466433418029</v>
      </c>
      <c r="H472" s="9"/>
    </row>
    <row r="473" spans="1:8" x14ac:dyDescent="0.2">
      <c r="A473" s="9" t="str">
        <f t="shared" si="7"/>
        <v>2_3</v>
      </c>
      <c r="B473" s="9">
        <v>2</v>
      </c>
      <c r="C473" s="8">
        <v>43802</v>
      </c>
      <c r="D473" s="9">
        <v>3</v>
      </c>
      <c r="E473" s="9">
        <v>1.17</v>
      </c>
      <c r="F473" s="9">
        <v>1.1299999999999999</v>
      </c>
      <c r="G473" s="9">
        <v>85.927763797546632</v>
      </c>
      <c r="H473" s="9"/>
    </row>
    <row r="474" spans="1:8" x14ac:dyDescent="0.2">
      <c r="A474" s="9" t="str">
        <f t="shared" si="7"/>
        <v>2_4</v>
      </c>
      <c r="B474" s="9">
        <v>2</v>
      </c>
      <c r="C474" s="8">
        <v>43802</v>
      </c>
      <c r="D474" s="9">
        <v>4</v>
      </c>
      <c r="E474" s="9">
        <v>1.08</v>
      </c>
      <c r="F474" s="9"/>
      <c r="G474" s="9">
        <v>69.753125906243753</v>
      </c>
      <c r="H474" s="9"/>
    </row>
    <row r="475" spans="1:8" x14ac:dyDescent="0.2">
      <c r="A475" s="9" t="str">
        <f t="shared" si="7"/>
        <v>2_5</v>
      </c>
      <c r="B475" s="9">
        <v>2</v>
      </c>
      <c r="C475" s="8">
        <v>43802</v>
      </c>
      <c r="D475" s="9">
        <v>5</v>
      </c>
      <c r="E475" s="9">
        <v>0.89</v>
      </c>
      <c r="F475" s="9"/>
      <c r="G475" s="9">
        <v>72.280413076759814</v>
      </c>
      <c r="H475" s="9"/>
    </row>
    <row r="476" spans="1:8" x14ac:dyDescent="0.2">
      <c r="A476" s="9" t="str">
        <f t="shared" si="7"/>
        <v>2_6</v>
      </c>
      <c r="B476" s="9">
        <v>2</v>
      </c>
      <c r="C476" s="8">
        <v>43802</v>
      </c>
      <c r="D476" s="9">
        <v>6</v>
      </c>
      <c r="E476" s="9">
        <v>0.87</v>
      </c>
      <c r="F476" s="9"/>
      <c r="G476" s="9">
        <v>111.20063550270744</v>
      </c>
      <c r="H476" s="9"/>
    </row>
    <row r="477" spans="1:8" x14ac:dyDescent="0.2">
      <c r="A477" s="9" t="str">
        <f t="shared" si="7"/>
        <v>2_7</v>
      </c>
      <c r="B477" s="9">
        <v>2</v>
      </c>
      <c r="C477" s="8">
        <v>43802</v>
      </c>
      <c r="D477" s="9">
        <v>7</v>
      </c>
      <c r="E477" s="9">
        <v>0.65</v>
      </c>
      <c r="F477" s="9"/>
      <c r="G477" s="9">
        <v>76.829529983688772</v>
      </c>
      <c r="H477" s="9"/>
    </row>
    <row r="478" spans="1:8" x14ac:dyDescent="0.2">
      <c r="A478" s="9" t="str">
        <f t="shared" si="7"/>
        <v>2_8</v>
      </c>
      <c r="B478" s="9">
        <v>2</v>
      </c>
      <c r="C478" s="8">
        <v>43802</v>
      </c>
      <c r="D478" s="9">
        <v>8</v>
      </c>
      <c r="E478" s="9">
        <v>2.17</v>
      </c>
      <c r="F478" s="9"/>
      <c r="G478" s="9">
        <v>74.807700247275903</v>
      </c>
      <c r="H478" s="9"/>
    </row>
    <row r="479" spans="1:8" x14ac:dyDescent="0.2">
      <c r="A479" s="9" t="str">
        <f t="shared" si="7"/>
        <v>2_9</v>
      </c>
      <c r="B479" s="9">
        <v>2</v>
      </c>
      <c r="C479" s="8">
        <v>43802</v>
      </c>
      <c r="D479" s="9">
        <v>9</v>
      </c>
      <c r="E479" s="9">
        <v>2.06</v>
      </c>
      <c r="F479" s="9"/>
      <c r="G479" s="9">
        <v>93.004167874991666</v>
      </c>
      <c r="H479" s="9"/>
    </row>
    <row r="480" spans="1:8" x14ac:dyDescent="0.2">
      <c r="A480" s="9" t="str">
        <f t="shared" si="7"/>
        <v>2_10</v>
      </c>
      <c r="B480" s="9">
        <v>2</v>
      </c>
      <c r="C480" s="8">
        <v>43802</v>
      </c>
      <c r="D480" s="9">
        <v>10</v>
      </c>
      <c r="E480" s="9">
        <v>1.47</v>
      </c>
      <c r="F480" s="9"/>
      <c r="G480" s="9">
        <v>103.6187739911592</v>
      </c>
      <c r="H480" s="9"/>
    </row>
    <row r="481" spans="1:8" x14ac:dyDescent="0.2">
      <c r="A481" s="9" t="str">
        <f t="shared" si="7"/>
        <v>2_11</v>
      </c>
      <c r="B481" s="9">
        <v>2</v>
      </c>
      <c r="C481" s="8">
        <v>43802</v>
      </c>
      <c r="D481" s="9">
        <v>11</v>
      </c>
      <c r="E481" s="9">
        <v>1.55</v>
      </c>
      <c r="F481" s="9"/>
      <c r="G481" s="9">
        <v>96.542369913714168</v>
      </c>
      <c r="H481" s="9"/>
    </row>
    <row r="482" spans="1:8" x14ac:dyDescent="0.2">
      <c r="A482" s="9" t="str">
        <f t="shared" si="7"/>
        <v>2_12</v>
      </c>
      <c r="B482" s="9">
        <v>2</v>
      </c>
      <c r="C482" s="8">
        <v>43802</v>
      </c>
      <c r="D482" s="9">
        <v>12</v>
      </c>
      <c r="E482" s="9">
        <v>1.24</v>
      </c>
      <c r="F482" s="9"/>
      <c r="G482" s="9">
        <v>88.960508402165928</v>
      </c>
      <c r="H482" s="9"/>
    </row>
    <row r="483" spans="1:8" x14ac:dyDescent="0.2">
      <c r="A483" s="9" t="str">
        <f t="shared" si="7"/>
        <v>2_13</v>
      </c>
      <c r="B483" s="9">
        <v>2</v>
      </c>
      <c r="C483" s="8">
        <v>43802</v>
      </c>
      <c r="D483" s="9">
        <v>13</v>
      </c>
      <c r="E483" s="9">
        <v>0.87</v>
      </c>
      <c r="F483" s="9">
        <v>0.85</v>
      </c>
      <c r="G483" s="9">
        <v>143.54991128531319</v>
      </c>
      <c r="H483" s="9"/>
    </row>
    <row r="484" spans="1:8" x14ac:dyDescent="0.2">
      <c r="A484" s="9" t="str">
        <f t="shared" si="7"/>
        <v>2_14</v>
      </c>
      <c r="B484" s="9">
        <v>2</v>
      </c>
      <c r="C484" s="8">
        <v>43802</v>
      </c>
      <c r="D484" s="9">
        <v>14</v>
      </c>
      <c r="E484" s="9">
        <v>0.75</v>
      </c>
      <c r="F484" s="9"/>
      <c r="G484" s="9">
        <v>89.465965836269149</v>
      </c>
      <c r="H484" s="9"/>
    </row>
    <row r="485" spans="1:8" x14ac:dyDescent="0.2">
      <c r="A485" s="9" t="str">
        <f t="shared" si="7"/>
        <v>2_15</v>
      </c>
      <c r="B485" s="9">
        <v>2</v>
      </c>
      <c r="C485" s="8">
        <v>43802</v>
      </c>
      <c r="D485" s="9">
        <v>15</v>
      </c>
      <c r="E485" s="9">
        <v>4.12</v>
      </c>
      <c r="F485" s="9"/>
      <c r="G485" s="9">
        <v>364.43480998841841</v>
      </c>
      <c r="H485" s="9"/>
    </row>
    <row r="486" spans="1:8" x14ac:dyDescent="0.2">
      <c r="A486" s="9" t="str">
        <f t="shared" si="7"/>
        <v>2_16</v>
      </c>
      <c r="B486" s="9">
        <v>2</v>
      </c>
      <c r="C486" s="8">
        <v>43802</v>
      </c>
      <c r="D486" s="9">
        <v>16</v>
      </c>
      <c r="E486" s="9">
        <v>4.07</v>
      </c>
      <c r="F486" s="9">
        <v>3.48</v>
      </c>
      <c r="G486" s="9">
        <v>154.66997483558396</v>
      </c>
      <c r="H486" s="9"/>
    </row>
    <row r="487" spans="1:8" x14ac:dyDescent="0.2">
      <c r="A487" s="9" t="str">
        <f t="shared" si="7"/>
        <v>2_17</v>
      </c>
      <c r="B487" s="9">
        <v>2</v>
      </c>
      <c r="C487" s="8">
        <v>43802</v>
      </c>
      <c r="D487" s="9">
        <v>17</v>
      </c>
      <c r="E487" s="9">
        <v>2.27</v>
      </c>
      <c r="F487" s="9"/>
      <c r="G487" s="9">
        <v>353.31474643814767</v>
      </c>
      <c r="H487" s="9"/>
    </row>
    <row r="488" spans="1:8" x14ac:dyDescent="0.2">
      <c r="A488" s="9" t="str">
        <f t="shared" si="7"/>
        <v>2_18</v>
      </c>
      <c r="B488" s="9">
        <v>2</v>
      </c>
      <c r="C488" s="8">
        <v>43802</v>
      </c>
      <c r="D488" s="9">
        <v>18</v>
      </c>
      <c r="E488" s="9">
        <v>1.91</v>
      </c>
      <c r="F488" s="9"/>
      <c r="G488" s="9">
        <v>158.71363430840967</v>
      </c>
      <c r="H488" s="9"/>
    </row>
    <row r="489" spans="1:8" x14ac:dyDescent="0.2">
      <c r="A489" s="9" t="str">
        <f t="shared" si="7"/>
        <v>2_19</v>
      </c>
      <c r="B489" s="9">
        <v>2</v>
      </c>
      <c r="C489" s="8">
        <v>43802</v>
      </c>
      <c r="D489" s="9">
        <v>19</v>
      </c>
      <c r="E489" s="9">
        <v>2.11</v>
      </c>
      <c r="F489" s="9"/>
      <c r="G489" s="9">
        <v>112.21155037091387</v>
      </c>
      <c r="H489" s="9"/>
    </row>
    <row r="490" spans="1:8" x14ac:dyDescent="0.2">
      <c r="A490" s="9" t="str">
        <f t="shared" si="7"/>
        <v>2_20</v>
      </c>
      <c r="B490" s="9">
        <v>2</v>
      </c>
      <c r="C490" s="8">
        <v>43802</v>
      </c>
      <c r="D490" s="9">
        <v>20</v>
      </c>
      <c r="E490" s="9">
        <v>1.45</v>
      </c>
      <c r="F490" s="9"/>
      <c r="G490" s="9">
        <v>126.86981595990713</v>
      </c>
      <c r="H490" s="9"/>
    </row>
    <row r="491" spans="1:8" x14ac:dyDescent="0.2">
      <c r="A491" s="9" t="str">
        <f t="shared" si="7"/>
        <v>2_21</v>
      </c>
      <c r="B491" s="9">
        <v>2</v>
      </c>
      <c r="C491" s="8">
        <v>43802</v>
      </c>
      <c r="D491" s="9">
        <v>21</v>
      </c>
      <c r="E491" s="9">
        <v>2.48</v>
      </c>
      <c r="F491" s="9"/>
      <c r="G491" s="9">
        <v>98.564199650127037</v>
      </c>
      <c r="H491" s="9"/>
    </row>
    <row r="492" spans="1:8" x14ac:dyDescent="0.2">
      <c r="A492" s="9" t="str">
        <f t="shared" si="7"/>
        <v>2_22</v>
      </c>
      <c r="B492" s="9">
        <v>2</v>
      </c>
      <c r="C492" s="8">
        <v>43802</v>
      </c>
      <c r="D492" s="9">
        <v>22</v>
      </c>
      <c r="E492" s="9">
        <v>7.39</v>
      </c>
      <c r="F492" s="9"/>
      <c r="G492" s="9">
        <v>45.996626503392619</v>
      </c>
      <c r="H492" s="9"/>
    </row>
    <row r="493" spans="1:8" x14ac:dyDescent="0.2">
      <c r="A493" s="9" t="str">
        <f t="shared" si="7"/>
        <v>2_23</v>
      </c>
      <c r="B493" s="9">
        <v>2</v>
      </c>
      <c r="C493" s="8">
        <v>43802</v>
      </c>
      <c r="D493" s="9">
        <v>23</v>
      </c>
      <c r="E493" s="9">
        <v>14.61</v>
      </c>
      <c r="F493" s="9">
        <v>14.46</v>
      </c>
      <c r="G493" s="9">
        <v>52.567573146734425</v>
      </c>
      <c r="H493" s="9"/>
    </row>
    <row r="494" spans="1:8" x14ac:dyDescent="0.2">
      <c r="A494" s="9" t="str">
        <f t="shared" si="7"/>
        <v>2_24</v>
      </c>
      <c r="B494" s="9">
        <v>2</v>
      </c>
      <c r="C494" s="8">
        <v>43802</v>
      </c>
      <c r="D494" s="9">
        <v>24</v>
      </c>
      <c r="E494" s="9">
        <v>8.92</v>
      </c>
      <c r="F494" s="9"/>
      <c r="G494" s="9">
        <v>69.247668472140532</v>
      </c>
      <c r="H494" s="9"/>
    </row>
    <row r="495" spans="1:8" x14ac:dyDescent="0.2">
      <c r="A495" s="9" t="str">
        <f t="shared" si="7"/>
        <v>2_25</v>
      </c>
      <c r="B495" s="9">
        <v>2</v>
      </c>
      <c r="C495" s="8">
        <v>43802</v>
      </c>
      <c r="D495" s="9">
        <v>25</v>
      </c>
      <c r="E495" s="9">
        <v>11.65</v>
      </c>
      <c r="F495" s="9"/>
      <c r="G495" s="9">
        <v>55.600317751353714</v>
      </c>
      <c r="H495" s="9"/>
    </row>
    <row r="496" spans="1:8" x14ac:dyDescent="0.2">
      <c r="A496" s="9" t="str">
        <f t="shared" si="7"/>
        <v>2_26</v>
      </c>
      <c r="B496" s="9">
        <v>2</v>
      </c>
      <c r="C496" s="8">
        <v>43802</v>
      </c>
      <c r="D496" s="9">
        <v>26</v>
      </c>
      <c r="E496" s="9">
        <v>9.7799999999999994</v>
      </c>
      <c r="F496" s="9"/>
      <c r="G496" s="9">
        <v>43.974796766979757</v>
      </c>
      <c r="H496" s="9"/>
    </row>
    <row r="497" spans="1:8" x14ac:dyDescent="0.2">
      <c r="A497" s="9" t="str">
        <f t="shared" si="7"/>
        <v>2_27</v>
      </c>
      <c r="B497" s="9">
        <v>2</v>
      </c>
      <c r="C497" s="8">
        <v>43802</v>
      </c>
      <c r="D497" s="9">
        <v>27</v>
      </c>
      <c r="E497" s="9">
        <v>3.58</v>
      </c>
      <c r="F497" s="9"/>
      <c r="G497" s="9">
        <v>35.382020387225097</v>
      </c>
      <c r="H497" s="9"/>
    </row>
    <row r="498" spans="1:8" x14ac:dyDescent="0.2">
      <c r="A498" s="9" t="str">
        <f t="shared" si="7"/>
        <v>2_28</v>
      </c>
      <c r="B498" s="9">
        <v>2</v>
      </c>
      <c r="C498" s="8">
        <v>43802</v>
      </c>
      <c r="D498" s="9">
        <v>28</v>
      </c>
      <c r="E498" s="9">
        <v>2.68</v>
      </c>
      <c r="F498" s="9"/>
      <c r="G498" s="9">
        <v>39.931137294154034</v>
      </c>
      <c r="H498" s="9"/>
    </row>
    <row r="499" spans="1:8" x14ac:dyDescent="0.2">
      <c r="A499" s="9" t="str">
        <f t="shared" si="7"/>
        <v>2_29</v>
      </c>
      <c r="B499" s="9">
        <v>2</v>
      </c>
      <c r="C499" s="8">
        <v>43802</v>
      </c>
      <c r="D499" s="9">
        <v>29</v>
      </c>
      <c r="E499" s="9">
        <v>2.2999999999999998</v>
      </c>
      <c r="F499" s="9"/>
      <c r="G499" s="9">
        <v>36.392935255431524</v>
      </c>
      <c r="H499" s="9"/>
    </row>
    <row r="500" spans="1:8" x14ac:dyDescent="0.2">
      <c r="A500" s="9" t="str">
        <f t="shared" si="7"/>
        <v>2_30</v>
      </c>
      <c r="B500" s="9">
        <v>2</v>
      </c>
      <c r="C500" s="8">
        <v>43802</v>
      </c>
      <c r="D500" s="9">
        <v>30</v>
      </c>
      <c r="E500" s="9">
        <v>2.34</v>
      </c>
      <c r="F500" s="9"/>
      <c r="G500" s="9">
        <v>29.316531177986509</v>
      </c>
      <c r="H500" s="9"/>
    </row>
    <row r="501" spans="1:8" x14ac:dyDescent="0.2">
      <c r="A501" s="9" t="str">
        <f t="shared" si="7"/>
        <v>2_31</v>
      </c>
      <c r="B501" s="9">
        <v>2</v>
      </c>
      <c r="C501" s="8">
        <v>43802</v>
      </c>
      <c r="D501" s="9">
        <v>31</v>
      </c>
      <c r="E501" s="9">
        <v>3.15</v>
      </c>
      <c r="F501" s="9"/>
      <c r="G501" s="9">
        <v>73.291327944966255</v>
      </c>
      <c r="H501" s="9"/>
    </row>
    <row r="502" spans="1:8" x14ac:dyDescent="0.2">
      <c r="A502" s="9" t="str">
        <f t="shared" si="7"/>
        <v>2_32</v>
      </c>
      <c r="B502" s="9">
        <v>2</v>
      </c>
      <c r="C502" s="8">
        <v>43802</v>
      </c>
      <c r="D502" s="9">
        <v>32</v>
      </c>
      <c r="E502" s="9">
        <v>8.25</v>
      </c>
      <c r="F502" s="9"/>
      <c r="G502" s="9">
        <v>63.182179262901954</v>
      </c>
      <c r="H502" s="9"/>
    </row>
    <row r="503" spans="1:8" x14ac:dyDescent="0.2">
      <c r="A503" s="9" t="str">
        <f t="shared" si="7"/>
        <v>2_33</v>
      </c>
      <c r="B503" s="9">
        <v>2</v>
      </c>
      <c r="C503" s="8">
        <v>43802</v>
      </c>
      <c r="D503" s="9">
        <v>33</v>
      </c>
      <c r="E503" s="9">
        <v>10.42</v>
      </c>
      <c r="F503" s="9">
        <v>10.73</v>
      </c>
      <c r="G503" s="9">
        <v>48.018456239805481</v>
      </c>
      <c r="H503" s="9"/>
    </row>
    <row r="504" spans="1:8" x14ac:dyDescent="0.2">
      <c r="A504" s="9" t="str">
        <f t="shared" si="7"/>
        <v>2_34</v>
      </c>
      <c r="B504" s="9">
        <v>2</v>
      </c>
      <c r="C504" s="8">
        <v>43802</v>
      </c>
      <c r="D504" s="9">
        <v>34</v>
      </c>
      <c r="E504" s="9">
        <v>2.63</v>
      </c>
      <c r="F504" s="9"/>
      <c r="G504" s="9">
        <v>37.403850123637952</v>
      </c>
      <c r="H504" s="9"/>
    </row>
    <row r="505" spans="1:8" x14ac:dyDescent="0.2">
      <c r="A505" s="9" t="str">
        <f t="shared" si="7"/>
        <v>2_35</v>
      </c>
      <c r="B505" s="9">
        <v>2</v>
      </c>
      <c r="C505" s="8">
        <v>43802</v>
      </c>
      <c r="D505" s="9">
        <v>35</v>
      </c>
      <c r="E505" s="9">
        <v>2.2200000000000002</v>
      </c>
      <c r="F505" s="9"/>
      <c r="G505" s="9">
        <v>35.302020387225099</v>
      </c>
      <c r="H505" s="9"/>
    </row>
    <row r="506" spans="1:8" x14ac:dyDescent="0.2">
      <c r="A506" s="9" t="str">
        <f t="shared" si="7"/>
        <v>2_36</v>
      </c>
      <c r="B506" s="9">
        <v>2</v>
      </c>
      <c r="C506" s="8">
        <v>43802</v>
      </c>
      <c r="D506" s="9">
        <v>36</v>
      </c>
      <c r="E506" s="9">
        <v>5.36</v>
      </c>
      <c r="F506" s="9"/>
      <c r="G506" s="9">
        <v>93.509625309094872</v>
      </c>
      <c r="H506" s="9"/>
    </row>
    <row r="507" spans="1:8" x14ac:dyDescent="0.2">
      <c r="A507" s="9" t="str">
        <f t="shared" si="7"/>
        <v>2_37</v>
      </c>
      <c r="B507" s="9">
        <v>2</v>
      </c>
      <c r="C507" s="8">
        <v>43802</v>
      </c>
      <c r="D507" s="9">
        <v>37</v>
      </c>
      <c r="E507" s="9">
        <v>3.91</v>
      </c>
      <c r="F507" s="9"/>
      <c r="G507" s="9">
        <v>66.720381301624457</v>
      </c>
      <c r="H507" s="9"/>
    </row>
    <row r="508" spans="1:8" x14ac:dyDescent="0.2">
      <c r="A508" s="9" t="str">
        <f t="shared" si="7"/>
        <v>2_38</v>
      </c>
      <c r="B508" s="9">
        <v>2</v>
      </c>
      <c r="C508" s="8">
        <v>43802</v>
      </c>
      <c r="D508" s="9">
        <v>38</v>
      </c>
      <c r="E508" s="9">
        <v>3.77</v>
      </c>
      <c r="F508" s="9">
        <v>3.64</v>
      </c>
      <c r="G508" s="9">
        <v>133.94622003735213</v>
      </c>
      <c r="H508" s="9"/>
    </row>
    <row r="509" spans="1:8" x14ac:dyDescent="0.2">
      <c r="A509" s="9" t="str">
        <f t="shared" si="7"/>
        <v>2_39</v>
      </c>
      <c r="B509" s="9">
        <v>2</v>
      </c>
      <c r="C509" s="8">
        <v>43802</v>
      </c>
      <c r="D509" s="9">
        <v>39</v>
      </c>
      <c r="E509" s="9">
        <v>9.52</v>
      </c>
      <c r="F509" s="9"/>
      <c r="G509" s="9">
        <v>131.41893286683606</v>
      </c>
      <c r="H509" s="9"/>
    </row>
    <row r="510" spans="1:8" x14ac:dyDescent="0.2">
      <c r="A510" s="9" t="str">
        <f t="shared" si="7"/>
        <v>2_40</v>
      </c>
      <c r="B510" s="9">
        <v>2</v>
      </c>
      <c r="C510" s="8">
        <v>43802</v>
      </c>
      <c r="D510" s="9">
        <v>40</v>
      </c>
      <c r="E510" s="9">
        <v>16.55</v>
      </c>
      <c r="F510" s="9"/>
      <c r="G510" s="9">
        <v>78.851359720101627</v>
      </c>
      <c r="H510" s="9"/>
    </row>
    <row r="511" spans="1:8" x14ac:dyDescent="0.2">
      <c r="A511" s="9" t="str">
        <f t="shared" si="7"/>
        <v>2_41</v>
      </c>
      <c r="B511" s="9">
        <v>2</v>
      </c>
      <c r="C511" s="8">
        <v>43802</v>
      </c>
      <c r="D511" s="9">
        <v>41</v>
      </c>
      <c r="E511" s="9">
        <v>4.1900000000000004</v>
      </c>
      <c r="F511" s="9"/>
      <c r="G511" s="9">
        <v>126.809815959907</v>
      </c>
      <c r="H511" s="9"/>
    </row>
    <row r="512" spans="1:8" x14ac:dyDescent="0.2">
      <c r="A512" s="9" t="str">
        <f t="shared" si="7"/>
        <v>2_42</v>
      </c>
      <c r="B512" s="9">
        <v>2</v>
      </c>
      <c r="C512" s="8">
        <v>43802</v>
      </c>
      <c r="D512" s="9">
        <v>42</v>
      </c>
      <c r="E512" s="9">
        <v>3.45</v>
      </c>
      <c r="F512" s="9"/>
      <c r="G512" s="9">
        <v>99.575114518333478</v>
      </c>
      <c r="H512" s="9"/>
    </row>
    <row r="513" spans="1:8" x14ac:dyDescent="0.2">
      <c r="A513" s="9" t="str">
        <f t="shared" si="7"/>
        <v>2_43</v>
      </c>
      <c r="B513" s="9">
        <v>2</v>
      </c>
      <c r="C513" s="8">
        <v>43802</v>
      </c>
      <c r="D513" s="9">
        <v>43</v>
      </c>
      <c r="E513" s="9">
        <v>14.75</v>
      </c>
      <c r="F513" s="9"/>
      <c r="G513" s="9">
        <v>243.12502580364668</v>
      </c>
      <c r="H513" s="9"/>
    </row>
    <row r="514" spans="1:8" x14ac:dyDescent="0.2">
      <c r="A514" s="9" t="str">
        <f t="shared" ref="A514:A577" si="8">CONCATENATE(B514, "_", D514)</f>
        <v>2_44</v>
      </c>
      <c r="B514" s="9">
        <v>2</v>
      </c>
      <c r="C514" s="8">
        <v>43802</v>
      </c>
      <c r="D514" s="9">
        <v>44</v>
      </c>
      <c r="E514" s="9">
        <v>15.71</v>
      </c>
      <c r="F514" s="9"/>
      <c r="G514" s="9">
        <v>219.36852640079562</v>
      </c>
      <c r="H514" s="9"/>
    </row>
    <row r="515" spans="1:8" x14ac:dyDescent="0.2">
      <c r="A515" s="9" t="str">
        <f t="shared" si="8"/>
        <v>2_45</v>
      </c>
      <c r="B515" s="9">
        <v>2</v>
      </c>
      <c r="C515" s="8">
        <v>43802</v>
      </c>
      <c r="D515" s="9">
        <v>45</v>
      </c>
      <c r="E515" s="9">
        <v>10.62</v>
      </c>
      <c r="F515" s="9"/>
      <c r="G515" s="9">
        <v>265.36515290418822</v>
      </c>
      <c r="H515" s="9"/>
    </row>
    <row r="516" spans="1:8" x14ac:dyDescent="0.2">
      <c r="A516" s="9" t="str">
        <f t="shared" si="8"/>
        <v>2_46</v>
      </c>
      <c r="B516" s="9">
        <v>2</v>
      </c>
      <c r="C516" s="8">
        <v>43802</v>
      </c>
      <c r="D516" s="9">
        <v>46</v>
      </c>
      <c r="E516" s="9" t="s">
        <v>271</v>
      </c>
      <c r="F516" s="9" t="s">
        <v>246</v>
      </c>
      <c r="G516" s="9" t="s">
        <v>271</v>
      </c>
      <c r="H516" s="9" t="s">
        <v>246</v>
      </c>
    </row>
    <row r="517" spans="1:8" x14ac:dyDescent="0.2">
      <c r="A517" s="9" t="str">
        <f t="shared" si="8"/>
        <v>2_47</v>
      </c>
      <c r="B517" s="9">
        <v>2</v>
      </c>
      <c r="C517" s="8">
        <v>43802</v>
      </c>
      <c r="D517" s="9">
        <v>47</v>
      </c>
      <c r="E517" s="9">
        <v>12.94</v>
      </c>
      <c r="F517" s="9"/>
      <c r="G517" s="9">
        <v>188.53562292049938</v>
      </c>
      <c r="H517" s="9"/>
    </row>
    <row r="518" spans="1:8" x14ac:dyDescent="0.2">
      <c r="A518" s="9" t="str">
        <f t="shared" si="8"/>
        <v>2_48</v>
      </c>
      <c r="B518" s="9">
        <v>2</v>
      </c>
      <c r="C518" s="8">
        <v>43802</v>
      </c>
      <c r="D518" s="9">
        <v>48</v>
      </c>
      <c r="E518" s="9">
        <v>4.59</v>
      </c>
      <c r="F518" s="9"/>
      <c r="G518" s="9">
        <v>203.19388850949264</v>
      </c>
      <c r="H518" s="9"/>
    </row>
    <row r="519" spans="1:8" x14ac:dyDescent="0.2">
      <c r="A519" s="9" t="str">
        <f t="shared" si="8"/>
        <v>2_49</v>
      </c>
      <c r="B519" s="9">
        <v>2</v>
      </c>
      <c r="C519" s="8">
        <v>43802</v>
      </c>
      <c r="D519" s="9">
        <v>49</v>
      </c>
      <c r="E519" s="9">
        <v>4.26</v>
      </c>
      <c r="F519" s="9"/>
      <c r="G519" s="9">
        <v>111.290635502707</v>
      </c>
      <c r="H519" s="9"/>
    </row>
    <row r="520" spans="1:8" x14ac:dyDescent="0.2">
      <c r="A520" s="9" t="str">
        <f t="shared" si="8"/>
        <v>2_50</v>
      </c>
      <c r="B520" s="9">
        <v>2</v>
      </c>
      <c r="C520" s="8">
        <v>43802</v>
      </c>
      <c r="D520" s="9">
        <v>50</v>
      </c>
      <c r="E520" s="9">
        <v>0.81</v>
      </c>
      <c r="F520" s="9"/>
      <c r="G520" s="9">
        <v>41.952967030566889</v>
      </c>
      <c r="H520" s="9"/>
    </row>
    <row r="521" spans="1:8" x14ac:dyDescent="0.2">
      <c r="A521" s="9" t="str">
        <f t="shared" si="8"/>
        <v>2_51</v>
      </c>
      <c r="B521" s="9">
        <v>2</v>
      </c>
      <c r="C521" s="8">
        <v>43802</v>
      </c>
      <c r="D521" s="9">
        <v>51</v>
      </c>
      <c r="E521" s="9">
        <v>1.3</v>
      </c>
      <c r="F521" s="9">
        <v>1.21</v>
      </c>
      <c r="G521" s="9">
        <v>41.447509596463675</v>
      </c>
      <c r="H521" s="9"/>
    </row>
    <row r="522" spans="1:8" x14ac:dyDescent="0.2">
      <c r="A522" s="9" t="str">
        <f t="shared" si="8"/>
        <v>2_52</v>
      </c>
      <c r="B522" s="9">
        <v>2</v>
      </c>
      <c r="C522" s="8">
        <v>43802</v>
      </c>
      <c r="D522" s="9">
        <v>52</v>
      </c>
      <c r="E522" s="9">
        <v>2.2400000000000002</v>
      </c>
      <c r="F522" s="9">
        <v>2.1800000000000002</v>
      </c>
      <c r="G522" s="9">
        <v>89.97142327037237</v>
      </c>
      <c r="H522" s="9"/>
    </row>
    <row r="523" spans="1:8" x14ac:dyDescent="0.2">
      <c r="A523" s="9" t="str">
        <f t="shared" si="8"/>
        <v>2_53</v>
      </c>
      <c r="B523" s="9">
        <v>2</v>
      </c>
      <c r="C523" s="8">
        <v>43802</v>
      </c>
      <c r="D523" s="9">
        <v>53</v>
      </c>
      <c r="E523" s="9">
        <v>3.02</v>
      </c>
      <c r="F523" s="9"/>
      <c r="G523" s="9">
        <v>82.389561758824129</v>
      </c>
      <c r="H523" s="9"/>
    </row>
    <row r="524" spans="1:8" x14ac:dyDescent="0.2">
      <c r="A524" s="9" t="str">
        <f t="shared" si="8"/>
        <v>2_54</v>
      </c>
      <c r="B524" s="9">
        <v>2</v>
      </c>
      <c r="C524" s="8">
        <v>43802</v>
      </c>
      <c r="D524" s="9">
        <v>54</v>
      </c>
      <c r="E524" s="9">
        <v>3.07</v>
      </c>
      <c r="F524" s="9"/>
      <c r="G524" s="9">
        <v>50.040285976218343</v>
      </c>
      <c r="H524" s="9"/>
    </row>
    <row r="525" spans="1:8" x14ac:dyDescent="0.2">
      <c r="A525" s="9" t="str">
        <f t="shared" si="8"/>
        <v>2_55</v>
      </c>
      <c r="B525" s="9">
        <v>2</v>
      </c>
      <c r="C525" s="8">
        <v>43802</v>
      </c>
      <c r="D525" s="9">
        <v>55</v>
      </c>
      <c r="E525" s="9">
        <v>1.25</v>
      </c>
      <c r="F525" s="9"/>
      <c r="G525" s="9">
        <v>34.876562953121876</v>
      </c>
      <c r="H525" s="9"/>
    </row>
    <row r="526" spans="1:8" x14ac:dyDescent="0.2">
      <c r="A526" s="9" t="str">
        <f t="shared" si="8"/>
        <v>2_56</v>
      </c>
      <c r="B526" s="9">
        <v>2</v>
      </c>
      <c r="C526" s="8">
        <v>43802</v>
      </c>
      <c r="D526" s="9">
        <v>56</v>
      </c>
      <c r="E526" s="9">
        <v>2.08</v>
      </c>
      <c r="F526" s="9"/>
      <c r="G526" s="9">
        <v>62.17126439469552</v>
      </c>
      <c r="H526" s="9"/>
    </row>
    <row r="527" spans="1:8" x14ac:dyDescent="0.2">
      <c r="A527" s="9" t="str">
        <f t="shared" si="8"/>
        <v>2_57</v>
      </c>
      <c r="B527" s="9">
        <v>2</v>
      </c>
      <c r="C527" s="8">
        <v>43802</v>
      </c>
      <c r="D527" s="9">
        <v>57</v>
      </c>
      <c r="E527" s="9">
        <v>4.2699999999999996</v>
      </c>
      <c r="F527" s="9"/>
      <c r="G527" s="9">
        <v>156.18634713789362</v>
      </c>
      <c r="H527" s="9"/>
    </row>
    <row r="528" spans="1:8" x14ac:dyDescent="0.2">
      <c r="A528" s="9" t="str">
        <f t="shared" si="8"/>
        <v>2_58</v>
      </c>
      <c r="B528" s="9">
        <v>2</v>
      </c>
      <c r="C528" s="8">
        <v>43802</v>
      </c>
      <c r="D528" s="9">
        <v>58</v>
      </c>
      <c r="E528" s="9">
        <v>4.53</v>
      </c>
      <c r="F528" s="9"/>
      <c r="G528" s="9">
        <v>155.6808897037904</v>
      </c>
      <c r="H528" s="9"/>
    </row>
    <row r="529" spans="1:8" x14ac:dyDescent="0.2">
      <c r="A529" s="9" t="str">
        <f t="shared" si="8"/>
        <v>2_59</v>
      </c>
      <c r="B529" s="9">
        <v>2</v>
      </c>
      <c r="C529" s="8">
        <v>43802</v>
      </c>
      <c r="D529" s="9">
        <v>59</v>
      </c>
      <c r="E529" s="9">
        <v>7.01</v>
      </c>
      <c r="F529" s="9"/>
      <c r="G529" s="9">
        <v>440.75888253800389</v>
      </c>
      <c r="H529" s="9"/>
    </row>
    <row r="530" spans="1:8" x14ac:dyDescent="0.2">
      <c r="A530" s="9" t="str">
        <f t="shared" si="8"/>
        <v>2_60</v>
      </c>
      <c r="B530" s="9">
        <v>2</v>
      </c>
      <c r="C530" s="8">
        <v>43802</v>
      </c>
      <c r="D530" s="9">
        <v>60</v>
      </c>
      <c r="E530" s="9">
        <v>13.91</v>
      </c>
      <c r="F530" s="9"/>
      <c r="G530" s="9">
        <v>249.69597244698852</v>
      </c>
      <c r="H530" s="9"/>
    </row>
    <row r="531" spans="1:8" x14ac:dyDescent="0.2">
      <c r="A531" s="9" t="str">
        <f t="shared" si="8"/>
        <v>2_61</v>
      </c>
      <c r="B531" s="9">
        <v>2</v>
      </c>
      <c r="C531" s="8">
        <v>43802</v>
      </c>
      <c r="D531" s="9">
        <v>61</v>
      </c>
      <c r="E531" s="9">
        <v>12.01</v>
      </c>
      <c r="F531" s="9"/>
      <c r="G531" s="9">
        <v>221.39035613720847</v>
      </c>
      <c r="H531" s="9"/>
    </row>
    <row r="532" spans="1:8" x14ac:dyDescent="0.2">
      <c r="A532" s="9" t="str">
        <f t="shared" si="8"/>
        <v>2_62</v>
      </c>
      <c r="B532" s="9">
        <v>2</v>
      </c>
      <c r="C532" s="8">
        <v>43802</v>
      </c>
      <c r="D532" s="9">
        <v>62</v>
      </c>
      <c r="E532" s="9">
        <v>3.66</v>
      </c>
      <c r="F532" s="9"/>
      <c r="G532" s="9">
        <v>105.64060372757206</v>
      </c>
      <c r="H532" s="9"/>
    </row>
    <row r="533" spans="1:8" x14ac:dyDescent="0.2">
      <c r="A533" s="9" t="str">
        <f t="shared" si="8"/>
        <v>2_63</v>
      </c>
      <c r="B533" s="9">
        <v>2</v>
      </c>
      <c r="C533" s="8">
        <v>43802</v>
      </c>
      <c r="D533" s="9">
        <v>63</v>
      </c>
      <c r="E533" s="9">
        <v>2.84</v>
      </c>
      <c r="F533" s="9"/>
      <c r="G533" s="9">
        <v>174.38281476560934</v>
      </c>
      <c r="H533" s="9"/>
    </row>
    <row r="534" spans="1:8" x14ac:dyDescent="0.2">
      <c r="A534" s="9" t="str">
        <f t="shared" si="8"/>
        <v>2_64</v>
      </c>
      <c r="B534" s="9">
        <v>2</v>
      </c>
      <c r="C534" s="8">
        <v>43802</v>
      </c>
      <c r="D534" s="9">
        <v>64</v>
      </c>
      <c r="E534" s="9">
        <v>1.86</v>
      </c>
      <c r="F534" s="9"/>
      <c r="G534" s="9">
        <v>49.534828542115122</v>
      </c>
      <c r="H534" s="9"/>
    </row>
    <row r="535" spans="1:8" x14ac:dyDescent="0.2">
      <c r="A535" s="9" t="str">
        <f t="shared" si="8"/>
        <v>2_65</v>
      </c>
      <c r="B535" s="9">
        <v>2</v>
      </c>
      <c r="C535" s="8">
        <v>43802</v>
      </c>
      <c r="D535" s="9">
        <v>65</v>
      </c>
      <c r="E535" s="9">
        <v>1.87</v>
      </c>
      <c r="F535" s="9"/>
      <c r="G535" s="9">
        <v>54.083945449044066</v>
      </c>
      <c r="H535" s="9"/>
    </row>
    <row r="536" spans="1:8" x14ac:dyDescent="0.2">
      <c r="A536" s="9" t="str">
        <f t="shared" si="8"/>
        <v>2_66</v>
      </c>
      <c r="B536" s="9">
        <v>2</v>
      </c>
      <c r="C536" s="8">
        <v>43802</v>
      </c>
      <c r="D536" s="9">
        <v>66</v>
      </c>
      <c r="E536" s="9">
        <v>3.19</v>
      </c>
      <c r="F536" s="9"/>
      <c r="G536" s="9">
        <v>181.4592188430544</v>
      </c>
      <c r="H536" s="9"/>
    </row>
    <row r="537" spans="1:8" x14ac:dyDescent="0.2">
      <c r="A537" s="9" t="str">
        <f t="shared" si="8"/>
        <v>2_67</v>
      </c>
      <c r="B537" s="9">
        <v>2</v>
      </c>
      <c r="C537" s="8">
        <v>43802</v>
      </c>
      <c r="D537" s="9">
        <v>67</v>
      </c>
      <c r="E537" s="9">
        <v>8.24</v>
      </c>
      <c r="F537" s="9"/>
      <c r="G537" s="9">
        <v>155.17543226968718</v>
      </c>
      <c r="H537" s="9"/>
    </row>
    <row r="538" spans="1:8" x14ac:dyDescent="0.2">
      <c r="A538" s="9" t="str">
        <f t="shared" si="8"/>
        <v>2_68</v>
      </c>
      <c r="B538" s="9">
        <v>2</v>
      </c>
      <c r="C538" s="8">
        <v>43802</v>
      </c>
      <c r="D538" s="9">
        <v>68</v>
      </c>
      <c r="E538" s="9">
        <v>7.32</v>
      </c>
      <c r="F538" s="9"/>
      <c r="G538" s="9">
        <v>70.258583340346959</v>
      </c>
      <c r="H538" s="9"/>
    </row>
    <row r="539" spans="1:8" x14ac:dyDescent="0.2">
      <c r="A539" s="9" t="str">
        <f t="shared" si="8"/>
        <v>2_69</v>
      </c>
      <c r="B539" s="9">
        <v>2</v>
      </c>
      <c r="C539" s="8">
        <v>43802</v>
      </c>
      <c r="D539" s="9">
        <v>69</v>
      </c>
      <c r="E539" s="9">
        <v>2.29</v>
      </c>
      <c r="F539" s="9"/>
      <c r="G539" s="9">
        <v>116.76066727784278</v>
      </c>
      <c r="H539" s="9"/>
    </row>
    <row r="540" spans="1:8" x14ac:dyDescent="0.2">
      <c r="A540" s="9" t="str">
        <f t="shared" si="8"/>
        <v>2_70</v>
      </c>
      <c r="B540" s="9">
        <v>2</v>
      </c>
      <c r="C540" s="8">
        <v>43802</v>
      </c>
      <c r="D540" s="9">
        <v>70</v>
      </c>
      <c r="E540" s="9">
        <v>1.91</v>
      </c>
      <c r="F540" s="9"/>
      <c r="G540" s="9">
        <v>86.433221231649853</v>
      </c>
      <c r="H540" s="9"/>
    </row>
    <row r="541" spans="1:8" x14ac:dyDescent="0.2">
      <c r="A541" s="9" t="str">
        <f t="shared" si="8"/>
        <v>2_71</v>
      </c>
      <c r="B541" s="9">
        <v>2</v>
      </c>
      <c r="C541" s="8">
        <v>43802</v>
      </c>
      <c r="D541" s="9">
        <v>71</v>
      </c>
      <c r="E541" s="9">
        <v>23.11</v>
      </c>
      <c r="F541" s="9"/>
      <c r="G541" s="9">
        <v>68.742211038037325</v>
      </c>
      <c r="H541" s="9"/>
    </row>
    <row r="542" spans="1:8" x14ac:dyDescent="0.2">
      <c r="A542" s="9" t="str">
        <f t="shared" si="8"/>
        <v>2_72</v>
      </c>
      <c r="B542" s="9">
        <v>2</v>
      </c>
      <c r="C542" s="8">
        <v>43802</v>
      </c>
      <c r="D542" s="9">
        <v>72</v>
      </c>
      <c r="E542" s="9">
        <v>27.94</v>
      </c>
      <c r="F542" s="9">
        <v>26.83</v>
      </c>
      <c r="G542" s="9">
        <v>63.687636697005161</v>
      </c>
      <c r="H542" s="9"/>
    </row>
    <row r="543" spans="1:8" x14ac:dyDescent="0.2">
      <c r="A543" s="9" t="str">
        <f t="shared" si="8"/>
        <v>2_73</v>
      </c>
      <c r="B543" s="9">
        <v>2</v>
      </c>
      <c r="C543" s="8">
        <v>43802</v>
      </c>
      <c r="D543" s="9">
        <v>73</v>
      </c>
      <c r="E543" s="9">
        <v>18.010000000000002</v>
      </c>
      <c r="F543" s="9"/>
      <c r="G543" s="9">
        <v>94.520540177301328</v>
      </c>
      <c r="H543" s="9"/>
    </row>
    <row r="544" spans="1:8" x14ac:dyDescent="0.2">
      <c r="A544" s="9" t="str">
        <f t="shared" si="8"/>
        <v>2_74</v>
      </c>
      <c r="B544" s="9">
        <v>2</v>
      </c>
      <c r="C544" s="8">
        <v>43802</v>
      </c>
      <c r="D544" s="9">
        <v>74</v>
      </c>
      <c r="E544" s="9">
        <v>24.35</v>
      </c>
      <c r="F544" s="9"/>
      <c r="G544" s="9">
        <v>130.91347543273284</v>
      </c>
      <c r="H544" s="9"/>
    </row>
    <row r="545" spans="1:8" x14ac:dyDescent="0.2">
      <c r="A545" s="9" t="str">
        <f t="shared" si="8"/>
        <v>2_75</v>
      </c>
      <c r="B545" s="9">
        <v>2</v>
      </c>
      <c r="C545" s="8">
        <v>43802</v>
      </c>
      <c r="D545" s="9">
        <v>75</v>
      </c>
      <c r="E545" s="9">
        <v>21.54</v>
      </c>
      <c r="F545" s="9">
        <v>19.75</v>
      </c>
      <c r="G545" s="9">
        <v>136.47350720786821</v>
      </c>
      <c r="H545" s="9"/>
    </row>
    <row r="546" spans="1:8" x14ac:dyDescent="0.2">
      <c r="A546" s="9" t="str">
        <f t="shared" si="8"/>
        <v>2_76</v>
      </c>
      <c r="B546" s="9">
        <v>2</v>
      </c>
      <c r="C546" s="8">
        <v>43802</v>
      </c>
      <c r="D546" s="9">
        <v>76</v>
      </c>
      <c r="E546" s="9">
        <v>7.26</v>
      </c>
      <c r="F546" s="9"/>
      <c r="G546" s="9">
        <v>179.43738910664152</v>
      </c>
      <c r="H546" s="9"/>
    </row>
    <row r="547" spans="1:8" x14ac:dyDescent="0.2">
      <c r="A547" s="9" t="str">
        <f t="shared" si="8"/>
        <v>2_77</v>
      </c>
      <c r="B547" s="9">
        <v>2</v>
      </c>
      <c r="C547" s="8">
        <v>43802</v>
      </c>
      <c r="D547" s="9">
        <v>77</v>
      </c>
      <c r="E547" s="9">
        <v>5.95</v>
      </c>
      <c r="F547" s="9"/>
      <c r="G547" s="9">
        <v>135.46259233966177</v>
      </c>
      <c r="H547" s="9"/>
    </row>
    <row r="548" spans="1:8" x14ac:dyDescent="0.2">
      <c r="A548" s="9" t="str">
        <f t="shared" si="8"/>
        <v>2_78</v>
      </c>
      <c r="B548" s="9">
        <v>2</v>
      </c>
      <c r="C548" s="8">
        <v>43802</v>
      </c>
      <c r="D548" s="9">
        <v>78</v>
      </c>
      <c r="E548" s="9">
        <v>5.8</v>
      </c>
      <c r="F548" s="9"/>
      <c r="G548" s="9">
        <v>135.96804977376496</v>
      </c>
      <c r="H548" s="9"/>
    </row>
    <row r="549" spans="1:8" x14ac:dyDescent="0.2">
      <c r="A549" s="9" t="str">
        <f t="shared" si="8"/>
        <v>2_79</v>
      </c>
      <c r="B549" s="9">
        <v>2</v>
      </c>
      <c r="C549" s="8">
        <v>43802</v>
      </c>
      <c r="D549" s="9">
        <v>79</v>
      </c>
      <c r="E549" s="9">
        <v>6.83</v>
      </c>
      <c r="F549" s="9"/>
      <c r="G549" s="9">
        <v>115.24429497553318</v>
      </c>
      <c r="H549" s="9"/>
    </row>
    <row r="550" spans="1:8" x14ac:dyDescent="0.2">
      <c r="A550" s="9" t="str">
        <f t="shared" si="8"/>
        <v>2_80</v>
      </c>
      <c r="B550" s="9">
        <v>2</v>
      </c>
      <c r="C550" s="8">
        <v>43802</v>
      </c>
      <c r="D550" s="9">
        <v>80</v>
      </c>
      <c r="E550" s="9">
        <v>4.67</v>
      </c>
      <c r="F550" s="9"/>
      <c r="G550" s="9">
        <v>410.43143649181104</v>
      </c>
      <c r="H550" s="9"/>
    </row>
    <row r="551" spans="1:8" x14ac:dyDescent="0.2">
      <c r="A551" s="9" t="str">
        <f t="shared" si="8"/>
        <v>2_81</v>
      </c>
      <c r="B551" s="9">
        <v>2</v>
      </c>
      <c r="C551" s="8">
        <v>43802</v>
      </c>
      <c r="D551" s="9">
        <v>81</v>
      </c>
      <c r="E551" s="9">
        <v>6.58</v>
      </c>
      <c r="F551" s="9"/>
      <c r="G551" s="9">
        <v>223.3453774875382</v>
      </c>
      <c r="H551" s="9"/>
    </row>
    <row r="552" spans="1:8" x14ac:dyDescent="0.2">
      <c r="A552" s="9" t="str">
        <f t="shared" si="8"/>
        <v>2_82</v>
      </c>
      <c r="B552" s="9">
        <v>2</v>
      </c>
      <c r="C552" s="8">
        <v>43802</v>
      </c>
      <c r="D552" s="9">
        <v>82</v>
      </c>
      <c r="E552" s="9">
        <v>6.03</v>
      </c>
      <c r="F552" s="9"/>
      <c r="G552" s="9">
        <v>242.47449546679493</v>
      </c>
      <c r="H552" s="9"/>
    </row>
    <row r="553" spans="1:8" x14ac:dyDescent="0.2">
      <c r="A553" s="9" t="str">
        <f t="shared" si="8"/>
        <v>2_83</v>
      </c>
      <c r="B553" s="9">
        <v>2</v>
      </c>
      <c r="C553" s="8">
        <v>43802</v>
      </c>
      <c r="D553" s="9">
        <v>83</v>
      </c>
      <c r="E553" s="9">
        <v>2.08</v>
      </c>
      <c r="F553" s="9"/>
      <c r="G553" s="9">
        <v>89.958554821369546</v>
      </c>
      <c r="H553" s="9"/>
    </row>
    <row r="554" spans="1:8" x14ac:dyDescent="0.2">
      <c r="A554" s="9" t="str">
        <f t="shared" si="8"/>
        <v>2_84</v>
      </c>
      <c r="B554" s="9">
        <v>2</v>
      </c>
      <c r="C554" s="8">
        <v>43802</v>
      </c>
      <c r="D554" s="9">
        <v>84</v>
      </c>
      <c r="E554" s="9">
        <v>1.61</v>
      </c>
      <c r="F554" s="9"/>
      <c r="G554" s="9">
        <v>77.03347510565554</v>
      </c>
      <c r="H554" s="9"/>
    </row>
    <row r="555" spans="1:8" x14ac:dyDescent="0.2">
      <c r="A555" s="9" t="str">
        <f t="shared" si="8"/>
        <v>2_85</v>
      </c>
      <c r="B555" s="9">
        <v>2</v>
      </c>
      <c r="C555" s="8">
        <v>43802</v>
      </c>
      <c r="D555" s="9">
        <v>85</v>
      </c>
      <c r="E555" s="9">
        <v>8.9600000000000009</v>
      </c>
      <c r="F555" s="9"/>
      <c r="G555" s="9">
        <v>69.278427276227134</v>
      </c>
      <c r="H555" s="9"/>
    </row>
    <row r="556" spans="1:8" x14ac:dyDescent="0.2">
      <c r="A556" s="9" t="str">
        <f t="shared" si="8"/>
        <v>2_86</v>
      </c>
      <c r="B556" s="9">
        <v>2</v>
      </c>
      <c r="C556" s="8">
        <v>43802</v>
      </c>
      <c r="D556" s="9">
        <v>86</v>
      </c>
      <c r="E556" s="9">
        <v>9.85</v>
      </c>
      <c r="F556" s="9"/>
      <c r="G556" s="9">
        <v>66.693411333084327</v>
      </c>
      <c r="H556" s="9"/>
    </row>
    <row r="557" spans="1:8" x14ac:dyDescent="0.2">
      <c r="A557" s="9" t="str">
        <f t="shared" si="8"/>
        <v>2_87</v>
      </c>
      <c r="B557" s="9">
        <v>2</v>
      </c>
      <c r="C557" s="8">
        <v>43802</v>
      </c>
      <c r="D557" s="9">
        <v>87</v>
      </c>
      <c r="E557" s="9">
        <v>4.1399999999999997</v>
      </c>
      <c r="F557" s="9"/>
      <c r="G557" s="9">
        <v>139.5908609297114</v>
      </c>
      <c r="H557" s="9"/>
    </row>
    <row r="558" spans="1:8" x14ac:dyDescent="0.2">
      <c r="A558" s="9" t="str">
        <f t="shared" si="8"/>
        <v>2_88</v>
      </c>
      <c r="B558" s="9">
        <v>2</v>
      </c>
      <c r="C558" s="8">
        <v>43802</v>
      </c>
      <c r="D558" s="9">
        <v>88</v>
      </c>
      <c r="E558" s="9">
        <v>3.82</v>
      </c>
      <c r="F558" s="9"/>
      <c r="G558" s="9">
        <v>88.407545255483853</v>
      </c>
      <c r="H558" s="9"/>
    </row>
    <row r="559" spans="1:8" x14ac:dyDescent="0.2">
      <c r="A559" s="9" t="str">
        <f t="shared" si="8"/>
        <v>2_89</v>
      </c>
      <c r="B559" s="9">
        <v>2</v>
      </c>
      <c r="C559" s="8">
        <v>43802</v>
      </c>
      <c r="D559" s="9">
        <v>89</v>
      </c>
      <c r="E559" s="9">
        <v>3.24</v>
      </c>
      <c r="F559" s="9"/>
      <c r="G559" s="9">
        <v>90.99256119862666</v>
      </c>
      <c r="H559" s="9"/>
    </row>
    <row r="560" spans="1:8" x14ac:dyDescent="0.2">
      <c r="A560" s="9" t="str">
        <f t="shared" si="8"/>
        <v>2_90</v>
      </c>
      <c r="B560" s="9">
        <v>2</v>
      </c>
      <c r="C560" s="8">
        <v>43802</v>
      </c>
      <c r="D560" s="9">
        <v>90</v>
      </c>
      <c r="E560" s="9">
        <v>2.38</v>
      </c>
      <c r="F560" s="9"/>
      <c r="G560" s="9">
        <v>79.618491048798347</v>
      </c>
      <c r="H560" s="9"/>
    </row>
    <row r="561" spans="1:8" x14ac:dyDescent="0.2">
      <c r="A561" s="9" t="str">
        <f t="shared" si="8"/>
        <v>2_91</v>
      </c>
      <c r="B561" s="9">
        <v>2</v>
      </c>
      <c r="C561" s="8">
        <v>43802</v>
      </c>
      <c r="D561" s="9">
        <v>91</v>
      </c>
      <c r="E561" s="9">
        <v>1.95</v>
      </c>
      <c r="F561" s="9"/>
      <c r="G561" s="9">
        <v>66.176408144455763</v>
      </c>
      <c r="H561" s="9"/>
    </row>
    <row r="562" spans="1:8" x14ac:dyDescent="0.2">
      <c r="A562" s="9" t="str">
        <f t="shared" si="8"/>
        <v>2_92</v>
      </c>
      <c r="B562" s="9">
        <v>2</v>
      </c>
      <c r="C562" s="8">
        <v>43802</v>
      </c>
      <c r="D562" s="9">
        <v>92</v>
      </c>
      <c r="E562" s="9">
        <v>3.49</v>
      </c>
      <c r="F562" s="9"/>
      <c r="G562" s="9">
        <v>140.10786411833996</v>
      </c>
      <c r="H562" s="9"/>
    </row>
    <row r="563" spans="1:8" x14ac:dyDescent="0.2">
      <c r="A563" s="9" t="str">
        <f t="shared" si="8"/>
        <v>2_93</v>
      </c>
      <c r="B563" s="9">
        <v>2</v>
      </c>
      <c r="C563" s="8">
        <v>43802</v>
      </c>
      <c r="D563" s="9">
        <v>93</v>
      </c>
      <c r="E563" s="9">
        <v>3.21</v>
      </c>
      <c r="F563" s="9"/>
      <c r="G563" s="9">
        <v>116.84272063005473</v>
      </c>
      <c r="H563" s="9"/>
    </row>
    <row r="564" spans="1:8" x14ac:dyDescent="0.2">
      <c r="A564" s="9" t="str">
        <f t="shared" si="8"/>
        <v>2_94</v>
      </c>
      <c r="B564" s="9">
        <v>2</v>
      </c>
      <c r="C564" s="8">
        <v>43802</v>
      </c>
      <c r="D564" s="9">
        <v>94</v>
      </c>
      <c r="E564" s="9">
        <v>1.8</v>
      </c>
      <c r="F564" s="9"/>
      <c r="G564" s="9">
        <v>169.57704587016792</v>
      </c>
      <c r="H564" s="9"/>
    </row>
    <row r="565" spans="1:8" x14ac:dyDescent="0.2">
      <c r="A565" s="9" t="str">
        <f t="shared" si="8"/>
        <v>2_95</v>
      </c>
      <c r="B565" s="9">
        <v>2</v>
      </c>
      <c r="C565" s="8">
        <v>43802</v>
      </c>
      <c r="D565" s="9">
        <v>95</v>
      </c>
      <c r="E565" s="9">
        <v>1.97</v>
      </c>
      <c r="F565" s="9"/>
      <c r="G565" s="9">
        <v>172.16206181331071</v>
      </c>
      <c r="H565" s="9"/>
    </row>
    <row r="566" spans="1:8" x14ac:dyDescent="0.2">
      <c r="A566" s="9" t="str">
        <f t="shared" si="8"/>
        <v>2_96</v>
      </c>
      <c r="B566" s="9">
        <v>2</v>
      </c>
      <c r="C566" s="8">
        <v>43802</v>
      </c>
      <c r="D566" s="9">
        <v>96</v>
      </c>
      <c r="E566" s="9">
        <v>1.52</v>
      </c>
      <c r="F566" s="9"/>
      <c r="G566" s="9">
        <v>153.54994702268249</v>
      </c>
      <c r="H566" s="9"/>
    </row>
    <row r="567" spans="1:8" x14ac:dyDescent="0.2">
      <c r="A567" s="9" t="str">
        <f t="shared" si="8"/>
        <v>2_97</v>
      </c>
      <c r="B567" s="9">
        <v>2</v>
      </c>
      <c r="C567" s="8">
        <v>43802</v>
      </c>
      <c r="D567" s="9">
        <v>97</v>
      </c>
      <c r="E567" s="9">
        <v>0.93</v>
      </c>
      <c r="F567" s="9"/>
      <c r="G567" s="9">
        <v>125.23177483674</v>
      </c>
      <c r="H567" s="9"/>
    </row>
    <row r="568" spans="1:8" x14ac:dyDescent="0.2">
      <c r="A568" s="9" t="str">
        <f t="shared" si="8"/>
        <v>2_98</v>
      </c>
      <c r="B568" s="9">
        <v>2</v>
      </c>
      <c r="C568" s="8">
        <v>43802</v>
      </c>
      <c r="D568" s="9">
        <v>98</v>
      </c>
      <c r="E568" s="9">
        <v>0.88</v>
      </c>
      <c r="F568" s="9"/>
      <c r="G568" s="9">
        <v>179.40010645411053</v>
      </c>
      <c r="H568" s="9"/>
    </row>
    <row r="569" spans="1:8" x14ac:dyDescent="0.2">
      <c r="A569" s="9" t="str">
        <f t="shared" si="8"/>
        <v>2_99</v>
      </c>
      <c r="B569" s="9">
        <v>2</v>
      </c>
      <c r="C569" s="8">
        <v>43802</v>
      </c>
      <c r="D569" s="9">
        <v>99</v>
      </c>
      <c r="E569" s="9">
        <v>4.91</v>
      </c>
      <c r="F569" s="9"/>
      <c r="G569" s="9">
        <v>62.557385824055842</v>
      </c>
      <c r="H569" s="9"/>
    </row>
    <row r="570" spans="1:8" x14ac:dyDescent="0.2">
      <c r="A570" s="9" t="str">
        <f t="shared" si="8"/>
        <v>2_100</v>
      </c>
      <c r="B570" s="9">
        <v>2</v>
      </c>
      <c r="C570" s="8">
        <v>43802</v>
      </c>
      <c r="D570" s="9">
        <v>100</v>
      </c>
      <c r="E570" s="9">
        <v>4.29</v>
      </c>
      <c r="F570" s="9"/>
      <c r="G570" s="9">
        <v>55.319341183255993</v>
      </c>
      <c r="H570" s="9"/>
    </row>
    <row r="571" spans="1:8" x14ac:dyDescent="0.2">
      <c r="A571" s="9" t="str">
        <f t="shared" si="8"/>
        <v>2_101</v>
      </c>
      <c r="B571" s="9">
        <v>2</v>
      </c>
      <c r="C571" s="8">
        <v>43802</v>
      </c>
      <c r="D571" s="9">
        <v>101</v>
      </c>
      <c r="E571" s="9">
        <v>1.84</v>
      </c>
      <c r="F571" s="9"/>
      <c r="G571" s="9">
        <v>302.44686534770796</v>
      </c>
      <c r="H571" s="9"/>
    </row>
    <row r="572" spans="1:8" x14ac:dyDescent="0.2">
      <c r="A572" s="9" t="str">
        <f t="shared" si="8"/>
        <v>2_102</v>
      </c>
      <c r="B572" s="9">
        <v>2</v>
      </c>
      <c r="C572" s="8">
        <v>43802</v>
      </c>
      <c r="D572" s="9">
        <v>102</v>
      </c>
      <c r="E572" s="9">
        <v>3.05</v>
      </c>
      <c r="F572" s="9"/>
      <c r="G572" s="9">
        <v>131.3188099116544</v>
      </c>
      <c r="H572" s="9"/>
    </row>
    <row r="573" spans="1:8" x14ac:dyDescent="0.2">
      <c r="A573" s="9" t="str">
        <f t="shared" si="8"/>
        <v>2_103</v>
      </c>
      <c r="B573" s="9">
        <v>2</v>
      </c>
      <c r="C573" s="8">
        <v>43802</v>
      </c>
      <c r="D573" s="9">
        <v>103</v>
      </c>
      <c r="E573" s="9">
        <v>3.16</v>
      </c>
      <c r="F573" s="9"/>
      <c r="G573" s="9">
        <v>107.53666323474062</v>
      </c>
      <c r="H573" s="9"/>
    </row>
    <row r="574" spans="1:8" x14ac:dyDescent="0.2">
      <c r="A574" s="9" t="str">
        <f t="shared" si="8"/>
        <v>2_104</v>
      </c>
      <c r="B574" s="9">
        <v>2</v>
      </c>
      <c r="C574" s="8">
        <v>43802</v>
      </c>
      <c r="D574" s="9">
        <v>104</v>
      </c>
      <c r="E574" s="9">
        <v>1.71</v>
      </c>
      <c r="F574" s="9"/>
      <c r="G574" s="9">
        <v>70.312433653484263</v>
      </c>
      <c r="H574" s="9"/>
    </row>
    <row r="575" spans="1:8" x14ac:dyDescent="0.2">
      <c r="A575" s="9" t="str">
        <f t="shared" si="8"/>
        <v>2_105</v>
      </c>
      <c r="B575" s="9">
        <v>2</v>
      </c>
      <c r="C575" s="8">
        <v>43802</v>
      </c>
      <c r="D575" s="9">
        <v>105</v>
      </c>
      <c r="E575" s="9">
        <v>1.32</v>
      </c>
      <c r="F575" s="9"/>
      <c r="G575" s="9">
        <v>125.63177483674022</v>
      </c>
      <c r="H575" s="9"/>
    </row>
    <row r="576" spans="1:8" x14ac:dyDescent="0.2">
      <c r="A576" s="9" t="str">
        <f t="shared" si="8"/>
        <v>2_106</v>
      </c>
      <c r="B576" s="9">
        <v>2</v>
      </c>
      <c r="C576" s="8">
        <v>43802</v>
      </c>
      <c r="D576" s="9">
        <v>106</v>
      </c>
      <c r="E576" s="9">
        <v>3.38</v>
      </c>
      <c r="F576" s="9"/>
      <c r="G576" s="9">
        <v>145.27789600462557</v>
      </c>
      <c r="H576" s="9"/>
    </row>
    <row r="577" spans="1:8" x14ac:dyDescent="0.2">
      <c r="A577" s="9" t="str">
        <f t="shared" si="8"/>
        <v>2_107</v>
      </c>
      <c r="B577" s="9">
        <v>2</v>
      </c>
      <c r="C577" s="8">
        <v>43802</v>
      </c>
      <c r="D577" s="9">
        <v>107</v>
      </c>
      <c r="E577" s="9">
        <v>3.18</v>
      </c>
      <c r="F577" s="9"/>
      <c r="G577" s="9">
        <v>122.52975570496888</v>
      </c>
      <c r="H577" s="9"/>
    </row>
    <row r="578" spans="1:8" x14ac:dyDescent="0.2">
      <c r="A578" s="9" t="str">
        <f t="shared" ref="A578:A641" si="9">CONCATENATE(B578, "_", D578)</f>
        <v>2_108</v>
      </c>
      <c r="B578" s="9">
        <v>2</v>
      </c>
      <c r="C578" s="8">
        <v>43802</v>
      </c>
      <c r="D578" s="9">
        <v>108</v>
      </c>
      <c r="E578" s="9">
        <v>3.07</v>
      </c>
      <c r="F578" s="9"/>
      <c r="G578" s="9">
        <v>244.54250822130916</v>
      </c>
      <c r="H578" s="9"/>
    </row>
    <row r="579" spans="1:8" x14ac:dyDescent="0.2">
      <c r="A579" s="9" t="str">
        <f t="shared" si="9"/>
        <v>2_109</v>
      </c>
      <c r="B579" s="9">
        <v>2</v>
      </c>
      <c r="C579" s="8">
        <v>43802</v>
      </c>
      <c r="D579" s="9">
        <v>109</v>
      </c>
      <c r="E579" s="9">
        <v>2.78</v>
      </c>
      <c r="F579" s="9"/>
      <c r="G579" s="9">
        <v>135.97183860931148</v>
      </c>
      <c r="H579" s="9"/>
    </row>
    <row r="580" spans="1:8" x14ac:dyDescent="0.2">
      <c r="A580" s="9" t="str">
        <f t="shared" si="9"/>
        <v>2_110</v>
      </c>
      <c r="B580" s="9">
        <v>2</v>
      </c>
      <c r="C580" s="8">
        <v>43802</v>
      </c>
      <c r="D580" s="9">
        <v>110</v>
      </c>
      <c r="E580" s="9">
        <v>2.54</v>
      </c>
      <c r="F580" s="9"/>
      <c r="G580" s="9">
        <v>113.74070149828336</v>
      </c>
      <c r="H580" s="9"/>
    </row>
    <row r="581" spans="1:8" x14ac:dyDescent="0.2">
      <c r="A581" s="9" t="str">
        <f t="shared" si="9"/>
        <v>2_111</v>
      </c>
      <c r="B581" s="9">
        <v>2</v>
      </c>
      <c r="C581" s="8">
        <v>43802</v>
      </c>
      <c r="D581" s="9">
        <v>111</v>
      </c>
      <c r="E581" s="9">
        <v>2.0699999999999998</v>
      </c>
      <c r="F581" s="9"/>
      <c r="G581" s="9">
        <v>98.747609028055081</v>
      </c>
      <c r="H581" s="9"/>
    </row>
    <row r="582" spans="1:8" x14ac:dyDescent="0.2">
      <c r="A582" s="9" t="str">
        <f t="shared" si="9"/>
        <v>2_112</v>
      </c>
      <c r="B582" s="9">
        <v>2</v>
      </c>
      <c r="C582" s="8">
        <v>43802</v>
      </c>
      <c r="D582" s="9">
        <v>112</v>
      </c>
      <c r="E582" s="9">
        <v>1.56</v>
      </c>
      <c r="F582" s="9"/>
      <c r="G582" s="9">
        <v>87.373538878226768</v>
      </c>
      <c r="H582" s="9"/>
    </row>
    <row r="583" spans="1:8" x14ac:dyDescent="0.2">
      <c r="A583" s="9" t="str">
        <f t="shared" si="9"/>
        <v>2_113</v>
      </c>
      <c r="B583" s="9">
        <v>2</v>
      </c>
      <c r="C583" s="8">
        <v>43802</v>
      </c>
      <c r="D583" s="9">
        <v>113</v>
      </c>
      <c r="E583" s="9">
        <v>4.3</v>
      </c>
      <c r="F583" s="9"/>
      <c r="G583" s="9">
        <v>296.75983027279375</v>
      </c>
      <c r="H583" s="9"/>
    </row>
    <row r="584" spans="1:8" x14ac:dyDescent="0.2">
      <c r="A584" s="9" t="str">
        <f t="shared" si="9"/>
        <v>2_114</v>
      </c>
      <c r="B584" s="9">
        <v>2</v>
      </c>
      <c r="C584" s="8">
        <v>43802</v>
      </c>
      <c r="D584" s="9">
        <v>114</v>
      </c>
      <c r="E584" s="9">
        <v>4.05</v>
      </c>
      <c r="F584" s="9"/>
      <c r="G584" s="9">
        <v>261.60361344605172</v>
      </c>
      <c r="H584" s="9"/>
    </row>
    <row r="585" spans="1:8" x14ac:dyDescent="0.2">
      <c r="A585" s="9" t="str">
        <f t="shared" si="9"/>
        <v>2_115</v>
      </c>
      <c r="B585" s="9">
        <v>2</v>
      </c>
      <c r="C585" s="8">
        <v>43802</v>
      </c>
      <c r="D585" s="9">
        <v>115</v>
      </c>
      <c r="E585" s="9">
        <v>2.85</v>
      </c>
      <c r="F585" s="9"/>
      <c r="G585" s="9">
        <v>359.31721609684962</v>
      </c>
      <c r="H585" s="9"/>
    </row>
    <row r="586" spans="1:8" x14ac:dyDescent="0.2">
      <c r="A586" s="9" t="str">
        <f t="shared" si="9"/>
        <v>2_116</v>
      </c>
      <c r="B586" s="9">
        <v>2</v>
      </c>
      <c r="C586" s="8">
        <v>43802</v>
      </c>
      <c r="D586" s="9">
        <v>116</v>
      </c>
      <c r="E586" s="9">
        <v>3.89</v>
      </c>
      <c r="F586" s="9"/>
      <c r="G586" s="9">
        <v>229.549415751081</v>
      </c>
      <c r="H586" s="9"/>
    </row>
    <row r="587" spans="1:8" x14ac:dyDescent="0.2">
      <c r="A587" s="9" t="str">
        <f t="shared" si="9"/>
        <v>2_117</v>
      </c>
      <c r="B587" s="9">
        <v>2</v>
      </c>
      <c r="C587" s="8">
        <v>43802</v>
      </c>
      <c r="D587" s="9">
        <v>117</v>
      </c>
      <c r="E587" s="9">
        <v>4</v>
      </c>
      <c r="F587" s="9"/>
      <c r="G587" s="9">
        <v>260.05260388016603</v>
      </c>
      <c r="H587" s="9"/>
    </row>
    <row r="588" spans="1:8" x14ac:dyDescent="0.2">
      <c r="A588" s="9" t="str">
        <f t="shared" si="9"/>
        <v>2_118</v>
      </c>
      <c r="B588" s="9">
        <v>2</v>
      </c>
      <c r="C588" s="8">
        <v>43802</v>
      </c>
      <c r="D588" s="9">
        <v>118</v>
      </c>
      <c r="E588" s="9">
        <v>1.8</v>
      </c>
      <c r="F588" s="9"/>
      <c r="G588" s="9">
        <v>255.91657837113752</v>
      </c>
      <c r="H588" s="9"/>
    </row>
    <row r="589" spans="1:8" x14ac:dyDescent="0.2">
      <c r="A589" s="9" t="str">
        <f t="shared" si="9"/>
        <v>2_119</v>
      </c>
      <c r="B589" s="9">
        <v>2</v>
      </c>
      <c r="C589" s="8">
        <v>43802</v>
      </c>
      <c r="D589" s="9">
        <v>119</v>
      </c>
      <c r="E589" s="9">
        <v>1.51</v>
      </c>
      <c r="F589" s="9"/>
      <c r="G589" s="9">
        <v>307.09989404536498</v>
      </c>
      <c r="H589" s="9"/>
    </row>
    <row r="590" spans="1:8" x14ac:dyDescent="0.2">
      <c r="A590" s="9" t="str">
        <f t="shared" si="9"/>
        <v>2_120</v>
      </c>
      <c r="B590" s="9">
        <v>2</v>
      </c>
      <c r="C590" s="8">
        <v>43802</v>
      </c>
      <c r="D590" s="9">
        <v>120</v>
      </c>
      <c r="E590" s="9">
        <v>0.9</v>
      </c>
      <c r="F590" s="9"/>
      <c r="G590" s="9">
        <v>92.026567575883803</v>
      </c>
      <c r="H590" s="9"/>
    </row>
    <row r="591" spans="1:8" x14ac:dyDescent="0.2">
      <c r="A591" s="9" t="str">
        <f t="shared" si="9"/>
        <v>2_121</v>
      </c>
      <c r="B591" s="9">
        <v>2</v>
      </c>
      <c r="C591" s="8">
        <v>43802</v>
      </c>
      <c r="D591" s="9">
        <v>121</v>
      </c>
      <c r="E591" s="9">
        <v>0.99</v>
      </c>
      <c r="F591" s="9"/>
      <c r="G591" s="9">
        <v>109.60467598925489</v>
      </c>
      <c r="H591" s="9"/>
    </row>
    <row r="592" spans="1:8" x14ac:dyDescent="0.2">
      <c r="A592" s="9" t="str">
        <f t="shared" si="9"/>
        <v>2_122</v>
      </c>
      <c r="B592" s="9">
        <v>2</v>
      </c>
      <c r="C592" s="8">
        <v>43802</v>
      </c>
      <c r="D592" s="9">
        <v>122</v>
      </c>
      <c r="E592" s="9">
        <v>1.83</v>
      </c>
      <c r="F592" s="9"/>
      <c r="G592" s="9">
        <v>123.56376208222599</v>
      </c>
      <c r="H592" s="9"/>
    </row>
    <row r="593" spans="1:8" x14ac:dyDescent="0.2">
      <c r="A593" s="9" t="str">
        <f t="shared" si="9"/>
        <v>2_123</v>
      </c>
      <c r="B593" s="9">
        <v>2</v>
      </c>
      <c r="C593" s="8">
        <v>43802</v>
      </c>
      <c r="D593" s="9">
        <v>123</v>
      </c>
      <c r="E593" s="9">
        <v>1.87</v>
      </c>
      <c r="F593" s="9"/>
      <c r="G593" s="9">
        <v>111.055685555141</v>
      </c>
      <c r="H593" s="9"/>
    </row>
    <row r="594" spans="1:8" x14ac:dyDescent="0.2">
      <c r="A594" s="9" t="str">
        <f t="shared" si="9"/>
        <v>2_124</v>
      </c>
      <c r="B594" s="9">
        <v>2</v>
      </c>
      <c r="C594" s="8">
        <v>43802</v>
      </c>
      <c r="D594" s="9">
        <v>124</v>
      </c>
      <c r="E594" s="9">
        <v>1.91</v>
      </c>
      <c r="F594" s="9"/>
      <c r="G594" s="9">
        <v>53.251328428741751</v>
      </c>
      <c r="H594" s="9"/>
    </row>
    <row r="595" spans="1:8" x14ac:dyDescent="0.2">
      <c r="A595" s="9" t="str">
        <f t="shared" si="9"/>
        <v>2_125</v>
      </c>
      <c r="B595" s="9">
        <v>2</v>
      </c>
      <c r="C595" s="8">
        <v>43802</v>
      </c>
      <c r="D595" s="9">
        <v>125</v>
      </c>
      <c r="E595" s="9">
        <v>0.79</v>
      </c>
      <c r="F595" s="9"/>
      <c r="G595" s="9">
        <v>61.523379446798714</v>
      </c>
      <c r="H595" s="9"/>
    </row>
    <row r="596" spans="1:8" x14ac:dyDescent="0.2">
      <c r="A596" s="9" t="str">
        <f t="shared" si="9"/>
        <v>2_126</v>
      </c>
      <c r="B596" s="9">
        <v>2</v>
      </c>
      <c r="C596" s="8">
        <v>43802</v>
      </c>
      <c r="D596" s="9">
        <v>126</v>
      </c>
      <c r="E596" s="9">
        <v>0.62</v>
      </c>
      <c r="F596" s="9"/>
      <c r="G596" s="9">
        <v>53.728331617370301</v>
      </c>
      <c r="H596" s="9"/>
    </row>
    <row r="597" spans="1:8" x14ac:dyDescent="0.2">
      <c r="A597" s="9" t="str">
        <f t="shared" si="9"/>
        <v>2_127</v>
      </c>
      <c r="B597" s="9">
        <v>2</v>
      </c>
      <c r="C597" s="8">
        <v>43802</v>
      </c>
      <c r="D597" s="9">
        <v>127</v>
      </c>
      <c r="E597" s="9">
        <v>3.43</v>
      </c>
      <c r="F597" s="9"/>
      <c r="G597" s="9">
        <v>187.67215747216753</v>
      </c>
      <c r="H597" s="9"/>
    </row>
    <row r="598" spans="1:8" x14ac:dyDescent="0.2">
      <c r="A598" s="9" t="str">
        <f t="shared" si="9"/>
        <v>2_128</v>
      </c>
      <c r="B598" s="9">
        <v>2</v>
      </c>
      <c r="C598" s="8">
        <v>43802</v>
      </c>
      <c r="D598" s="9">
        <v>128</v>
      </c>
      <c r="E598" s="9">
        <v>4.17</v>
      </c>
      <c r="F598" s="9"/>
      <c r="G598" s="9">
        <v>141.65887368422563</v>
      </c>
      <c r="H598" s="9"/>
    </row>
    <row r="599" spans="1:8" x14ac:dyDescent="0.2">
      <c r="A599" s="9" t="str">
        <f t="shared" si="9"/>
        <v>2_129</v>
      </c>
      <c r="B599" s="9">
        <v>2</v>
      </c>
      <c r="C599" s="8">
        <v>43802</v>
      </c>
      <c r="D599" s="9">
        <v>129</v>
      </c>
      <c r="E599" s="9">
        <v>5.59</v>
      </c>
      <c r="F599" s="9"/>
      <c r="G599" s="9">
        <v>492.18703557438971</v>
      </c>
      <c r="H599" s="9"/>
    </row>
    <row r="600" spans="1:8" x14ac:dyDescent="0.2">
      <c r="A600" s="9" t="str">
        <f t="shared" si="9"/>
        <v>2_130</v>
      </c>
      <c r="B600" s="9">
        <v>2</v>
      </c>
      <c r="C600" s="8">
        <v>43802</v>
      </c>
      <c r="D600" s="9">
        <v>130</v>
      </c>
      <c r="E600" s="9">
        <v>8.34</v>
      </c>
      <c r="F600" s="9"/>
      <c r="G600" s="9">
        <v>341.22210449485004</v>
      </c>
      <c r="H600" s="9"/>
    </row>
    <row r="601" spans="1:8" x14ac:dyDescent="0.2">
      <c r="A601" s="9" t="str">
        <f t="shared" si="9"/>
        <v>2_131</v>
      </c>
      <c r="B601" s="9">
        <v>2</v>
      </c>
      <c r="C601" s="8">
        <v>43802</v>
      </c>
      <c r="D601" s="9">
        <v>131</v>
      </c>
      <c r="E601" s="9">
        <v>6.24</v>
      </c>
      <c r="F601" s="9"/>
      <c r="G601" s="9">
        <v>201.11424037651008</v>
      </c>
      <c r="H601" s="9"/>
    </row>
    <row r="602" spans="1:8" x14ac:dyDescent="0.2">
      <c r="A602" s="9" t="str">
        <f t="shared" si="9"/>
        <v>2_132</v>
      </c>
      <c r="B602" s="9">
        <v>2</v>
      </c>
      <c r="C602" s="8">
        <v>43802</v>
      </c>
      <c r="D602" s="9">
        <v>132</v>
      </c>
      <c r="E602" s="9">
        <v>2.29</v>
      </c>
      <c r="F602" s="9"/>
      <c r="G602" s="9">
        <v>174.74707775645348</v>
      </c>
      <c r="H602" s="9"/>
    </row>
    <row r="603" spans="1:8" x14ac:dyDescent="0.2">
      <c r="A603" s="9" t="str">
        <f t="shared" si="9"/>
        <v>2_133</v>
      </c>
      <c r="B603" s="9">
        <v>2</v>
      </c>
      <c r="C603" s="8">
        <v>43802</v>
      </c>
      <c r="D603" s="9">
        <v>133</v>
      </c>
      <c r="E603" s="9">
        <v>2.0299999999999998</v>
      </c>
      <c r="F603" s="9"/>
      <c r="G603" s="9">
        <v>181.98512239725332</v>
      </c>
      <c r="H603" s="9"/>
    </row>
    <row r="604" spans="1:8" x14ac:dyDescent="0.2">
      <c r="A604" s="9" t="str">
        <f t="shared" si="9"/>
        <v>2_134</v>
      </c>
      <c r="B604" s="9">
        <v>2</v>
      </c>
      <c r="C604" s="8">
        <v>43802</v>
      </c>
      <c r="D604" s="9">
        <v>134</v>
      </c>
      <c r="E604" s="9">
        <v>9.61</v>
      </c>
      <c r="F604" s="9"/>
      <c r="G604" s="9">
        <v>111.15568555514056</v>
      </c>
      <c r="H604" s="9"/>
    </row>
    <row r="605" spans="1:8" x14ac:dyDescent="0.2">
      <c r="A605" s="9" t="str">
        <f t="shared" si="9"/>
        <v>2_135</v>
      </c>
      <c r="B605" s="9">
        <v>2</v>
      </c>
      <c r="C605" s="8">
        <v>43802</v>
      </c>
      <c r="D605" s="9">
        <v>135</v>
      </c>
      <c r="E605" s="9">
        <v>7.98</v>
      </c>
      <c r="F605" s="9"/>
      <c r="G605" s="9">
        <v>102.88363453708357</v>
      </c>
      <c r="H605" s="9"/>
    </row>
    <row r="606" spans="1:8" x14ac:dyDescent="0.2">
      <c r="A606" s="9" t="str">
        <f t="shared" si="9"/>
        <v>2_136</v>
      </c>
      <c r="B606" s="9">
        <v>2</v>
      </c>
      <c r="C606" s="8">
        <v>43802</v>
      </c>
      <c r="D606" s="9">
        <v>136</v>
      </c>
      <c r="E606" s="9">
        <v>3.13</v>
      </c>
      <c r="F606" s="9"/>
      <c r="G606" s="9">
        <v>128.21679077988307</v>
      </c>
      <c r="H606" s="9"/>
    </row>
    <row r="607" spans="1:8" x14ac:dyDescent="0.2">
      <c r="A607" s="9" t="str">
        <f t="shared" si="9"/>
        <v>2_137</v>
      </c>
      <c r="B607" s="9">
        <v>2</v>
      </c>
      <c r="C607" s="8">
        <v>43802</v>
      </c>
      <c r="D607" s="9">
        <v>137</v>
      </c>
      <c r="E607" s="9">
        <v>3.61</v>
      </c>
      <c r="F607" s="9"/>
      <c r="G607" s="9">
        <v>148.37991513639687</v>
      </c>
      <c r="H607" s="9"/>
    </row>
    <row r="608" spans="1:8" x14ac:dyDescent="0.2">
      <c r="A608" s="9" t="str">
        <f t="shared" si="9"/>
        <v>2_138</v>
      </c>
      <c r="B608" s="9">
        <v>2</v>
      </c>
      <c r="C608" s="8">
        <v>43802</v>
      </c>
      <c r="D608" s="9">
        <v>138</v>
      </c>
      <c r="E608" s="9">
        <v>3.28</v>
      </c>
      <c r="F608" s="9"/>
      <c r="G608" s="9">
        <v>124.59776845948312</v>
      </c>
      <c r="H608" s="9"/>
    </row>
    <row r="609" spans="1:8" x14ac:dyDescent="0.2">
      <c r="A609" s="9" t="str">
        <f t="shared" si="9"/>
        <v>2_139</v>
      </c>
      <c r="B609" s="9">
        <v>2</v>
      </c>
      <c r="C609" s="8">
        <v>43802</v>
      </c>
      <c r="D609" s="9">
        <v>139</v>
      </c>
      <c r="E609" s="9">
        <v>1.74</v>
      </c>
      <c r="F609" s="9"/>
      <c r="G609" s="9">
        <v>99.781615405312209</v>
      </c>
      <c r="H609" s="9"/>
    </row>
    <row r="610" spans="1:8" x14ac:dyDescent="0.2">
      <c r="A610" s="9" t="str">
        <f t="shared" si="9"/>
        <v>2_140</v>
      </c>
      <c r="B610" s="9">
        <v>2</v>
      </c>
      <c r="C610" s="8">
        <v>43802</v>
      </c>
      <c r="D610" s="9">
        <v>140</v>
      </c>
      <c r="E610" s="9">
        <v>1.68</v>
      </c>
      <c r="F610" s="9"/>
      <c r="G610" s="9">
        <v>121.49574932771175</v>
      </c>
      <c r="H610" s="9"/>
    </row>
    <row r="611" spans="1:8" x14ac:dyDescent="0.2">
      <c r="A611" s="9" t="str">
        <f t="shared" si="9"/>
        <v>2_141</v>
      </c>
      <c r="B611" s="9">
        <v>2</v>
      </c>
      <c r="C611" s="8">
        <v>43802</v>
      </c>
      <c r="D611" s="9">
        <v>141</v>
      </c>
      <c r="E611" s="9">
        <v>8.02</v>
      </c>
      <c r="F611" s="9"/>
      <c r="G611" s="9">
        <v>46.530286976570459</v>
      </c>
      <c r="H611" s="9"/>
    </row>
    <row r="612" spans="1:8" x14ac:dyDescent="0.2">
      <c r="A612" s="9" t="str">
        <f t="shared" si="9"/>
        <v>2_142</v>
      </c>
      <c r="B612" s="9">
        <v>2</v>
      </c>
      <c r="C612" s="8">
        <v>43802</v>
      </c>
      <c r="D612" s="9">
        <v>142</v>
      </c>
      <c r="E612" s="9">
        <v>9.6300000000000008</v>
      </c>
      <c r="F612" s="9"/>
      <c r="G612" s="9">
        <v>89.475522947110662</v>
      </c>
      <c r="H612" s="9"/>
    </row>
    <row r="613" spans="1:8" x14ac:dyDescent="0.2">
      <c r="A613" s="9" t="str">
        <f t="shared" si="9"/>
        <v>2_143</v>
      </c>
      <c r="B613" s="9">
        <v>2</v>
      </c>
      <c r="C613" s="8">
        <v>43802</v>
      </c>
      <c r="D613" s="9">
        <v>143</v>
      </c>
      <c r="E613" s="9">
        <v>7.68</v>
      </c>
      <c r="F613" s="9"/>
      <c r="G613" s="9">
        <v>61.006376258170157</v>
      </c>
      <c r="H613" s="9"/>
    </row>
    <row r="614" spans="1:8" x14ac:dyDescent="0.2">
      <c r="A614" s="9" t="str">
        <f t="shared" si="9"/>
        <v>2_144</v>
      </c>
      <c r="B614" s="9">
        <v>2</v>
      </c>
      <c r="C614" s="8">
        <v>43802</v>
      </c>
      <c r="D614" s="9">
        <v>144</v>
      </c>
      <c r="E614" s="9">
        <v>7.45</v>
      </c>
      <c r="F614" s="9"/>
      <c r="G614" s="9">
        <v>60.007536347762844</v>
      </c>
      <c r="H614" s="9"/>
    </row>
    <row r="615" spans="1:8" x14ac:dyDescent="0.2">
      <c r="A615" s="9" t="str">
        <f t="shared" si="9"/>
        <v>2_145</v>
      </c>
      <c r="B615" s="9">
        <v>2</v>
      </c>
      <c r="C615" s="8">
        <v>43802</v>
      </c>
      <c r="D615" s="9">
        <v>145</v>
      </c>
      <c r="E615" s="9">
        <v>5.4</v>
      </c>
      <c r="F615" s="9"/>
      <c r="G615" s="9">
        <v>48.081296542456144</v>
      </c>
      <c r="H615" s="9"/>
    </row>
    <row r="616" spans="1:8" x14ac:dyDescent="0.2">
      <c r="A616" s="9" t="str">
        <f t="shared" si="9"/>
        <v>2_146</v>
      </c>
      <c r="B616" s="9">
        <v>2</v>
      </c>
      <c r="C616" s="8">
        <v>43802</v>
      </c>
      <c r="D616" s="9">
        <v>146</v>
      </c>
      <c r="E616" s="9">
        <v>2.91</v>
      </c>
      <c r="F616" s="9"/>
      <c r="G616" s="9">
        <v>53.768331617370315</v>
      </c>
      <c r="H616" s="9"/>
    </row>
    <row r="617" spans="1:8" x14ac:dyDescent="0.2">
      <c r="A617" s="9" t="str">
        <f t="shared" si="9"/>
        <v>2_147</v>
      </c>
      <c r="B617" s="9">
        <v>2</v>
      </c>
      <c r="C617" s="8">
        <v>43802</v>
      </c>
      <c r="D617" s="9">
        <v>147</v>
      </c>
      <c r="E617" s="9">
        <v>2.31</v>
      </c>
      <c r="F617" s="9"/>
      <c r="G617" s="9">
        <v>47.564293353827573</v>
      </c>
      <c r="H617" s="9"/>
    </row>
    <row r="618" spans="1:8" x14ac:dyDescent="0.2">
      <c r="A618" s="9" t="str">
        <f t="shared" si="9"/>
        <v>2_148</v>
      </c>
      <c r="B618" s="9">
        <v>2</v>
      </c>
      <c r="C618" s="8">
        <v>43802</v>
      </c>
      <c r="D618" s="9">
        <v>148</v>
      </c>
      <c r="E618" s="9">
        <v>1.75</v>
      </c>
      <c r="F618" s="9"/>
      <c r="G618" s="9">
        <v>220.76036154439541</v>
      </c>
      <c r="H618" s="9"/>
    </row>
    <row r="619" spans="1:8" x14ac:dyDescent="0.2">
      <c r="A619" s="9" t="str">
        <f t="shared" si="9"/>
        <v>2_149</v>
      </c>
      <c r="B619" s="9">
        <v>2</v>
      </c>
      <c r="C619" s="8">
        <v>43802</v>
      </c>
      <c r="D619" s="9">
        <v>149</v>
      </c>
      <c r="E619" s="9">
        <v>1.41</v>
      </c>
      <c r="F619" s="9"/>
      <c r="G619" s="9">
        <v>147.86291194776837</v>
      </c>
      <c r="H619" s="9"/>
    </row>
    <row r="620" spans="1:8" x14ac:dyDescent="0.2">
      <c r="A620" s="9" t="str">
        <f t="shared" si="9"/>
        <v>2_150</v>
      </c>
      <c r="B620" s="9">
        <v>2</v>
      </c>
      <c r="C620" s="8">
        <v>43802</v>
      </c>
      <c r="D620" s="9">
        <v>150</v>
      </c>
      <c r="E620" s="9">
        <v>11.25</v>
      </c>
      <c r="F620" s="9"/>
      <c r="G620" s="9">
        <v>29.469181751827957</v>
      </c>
      <c r="H620" s="9"/>
    </row>
    <row r="621" spans="1:8" x14ac:dyDescent="0.2">
      <c r="A621" s="9" t="str">
        <f t="shared" si="9"/>
        <v>2_151</v>
      </c>
      <c r="B621" s="9">
        <v>2</v>
      </c>
      <c r="C621" s="8">
        <v>43802</v>
      </c>
      <c r="D621" s="9">
        <v>151</v>
      </c>
      <c r="E621" s="9">
        <v>0.9</v>
      </c>
      <c r="F621" s="9"/>
      <c r="G621" s="9">
        <v>175.78108413371066</v>
      </c>
      <c r="H621" s="9"/>
    </row>
    <row r="622" spans="1:8" x14ac:dyDescent="0.2">
      <c r="A622" s="9" t="str">
        <f t="shared" si="9"/>
        <v>2_152</v>
      </c>
      <c r="B622" s="9">
        <v>2</v>
      </c>
      <c r="C622" s="8">
        <v>43802</v>
      </c>
      <c r="D622" s="9">
        <v>152</v>
      </c>
      <c r="E622" s="9">
        <v>0.89</v>
      </c>
      <c r="F622" s="9"/>
      <c r="G622" s="9">
        <v>75.482465539769848</v>
      </c>
      <c r="H622" s="9"/>
    </row>
    <row r="623" spans="1:8" x14ac:dyDescent="0.2">
      <c r="A623" s="9" t="str">
        <f t="shared" si="9"/>
        <v>2_153</v>
      </c>
      <c r="B623" s="9">
        <v>2</v>
      </c>
      <c r="C623" s="8">
        <v>43802</v>
      </c>
      <c r="D623" s="9">
        <v>153</v>
      </c>
      <c r="E623" s="9">
        <v>0.84</v>
      </c>
      <c r="F623" s="9"/>
      <c r="G623" s="9">
        <v>47.047290165199023</v>
      </c>
      <c r="H623" s="9"/>
    </row>
    <row r="624" spans="1:8" x14ac:dyDescent="0.2">
      <c r="A624" s="9" t="str">
        <f t="shared" si="9"/>
        <v>2_154</v>
      </c>
      <c r="B624" s="9">
        <v>2</v>
      </c>
      <c r="C624" s="8">
        <v>43802</v>
      </c>
      <c r="D624" s="9">
        <v>154</v>
      </c>
      <c r="E624" s="9">
        <v>1.03</v>
      </c>
      <c r="F624" s="9"/>
      <c r="G624" s="9">
        <v>215.59032965810982</v>
      </c>
      <c r="H624" s="9"/>
    </row>
    <row r="625" spans="1:8" x14ac:dyDescent="0.2">
      <c r="A625" s="9" t="str">
        <f t="shared" si="9"/>
        <v>2_155</v>
      </c>
      <c r="B625" s="9">
        <v>2</v>
      </c>
      <c r="C625" s="8">
        <v>43802</v>
      </c>
      <c r="D625" s="9">
        <v>155</v>
      </c>
      <c r="E625" s="9">
        <v>11.47</v>
      </c>
      <c r="F625" s="9"/>
      <c r="G625" s="9">
        <v>71.346440030741377</v>
      </c>
      <c r="H625" s="9"/>
    </row>
    <row r="626" spans="1:8" x14ac:dyDescent="0.2">
      <c r="A626" s="9" t="str">
        <f t="shared" si="9"/>
        <v>2_156</v>
      </c>
      <c r="B626" s="9">
        <v>2</v>
      </c>
      <c r="C626" s="8">
        <v>43802</v>
      </c>
      <c r="D626" s="9">
        <v>156</v>
      </c>
      <c r="E626" s="9">
        <v>14.09</v>
      </c>
      <c r="F626" s="9"/>
      <c r="G626" s="9">
        <v>25.850159431428033</v>
      </c>
      <c r="H626" s="9"/>
    </row>
    <row r="627" spans="1:8" x14ac:dyDescent="0.2">
      <c r="A627" s="9" t="str">
        <f t="shared" si="9"/>
        <v>2_157</v>
      </c>
      <c r="B627" s="9">
        <v>2</v>
      </c>
      <c r="C627" s="8">
        <v>43802</v>
      </c>
      <c r="D627" s="9">
        <v>157</v>
      </c>
      <c r="E627" s="9">
        <v>0.94</v>
      </c>
      <c r="F627" s="9"/>
      <c r="G627" s="9">
        <v>181.585122397253</v>
      </c>
      <c r="H627" s="9"/>
    </row>
    <row r="628" spans="1:8" x14ac:dyDescent="0.2">
      <c r="A628" s="9" t="str">
        <f t="shared" si="9"/>
        <v>2_158</v>
      </c>
      <c r="B628" s="9">
        <v>2</v>
      </c>
      <c r="C628" s="8">
        <v>43802</v>
      </c>
      <c r="D628" s="9">
        <v>158</v>
      </c>
      <c r="E628" s="9">
        <v>10.75</v>
      </c>
      <c r="F628" s="9"/>
      <c r="G628" s="9">
        <v>35.156216826742124</v>
      </c>
      <c r="H628" s="9"/>
    </row>
    <row r="629" spans="1:8" x14ac:dyDescent="0.2">
      <c r="A629" s="9" t="str">
        <f t="shared" si="9"/>
        <v>2_159</v>
      </c>
      <c r="B629" s="9">
        <v>2</v>
      </c>
      <c r="C629" s="8">
        <v>43802</v>
      </c>
      <c r="D629" s="9">
        <v>159</v>
      </c>
      <c r="E629" s="9">
        <v>8.4499999999999993</v>
      </c>
      <c r="F629" s="9"/>
      <c r="G629" s="9">
        <v>21.19713073377099</v>
      </c>
      <c r="H629" s="9"/>
    </row>
    <row r="630" spans="1:8" x14ac:dyDescent="0.2">
      <c r="A630" s="9" t="str">
        <f t="shared" si="9"/>
        <v>2_160</v>
      </c>
      <c r="B630" s="9">
        <v>2</v>
      </c>
      <c r="C630" s="8">
        <v>43802</v>
      </c>
      <c r="D630" s="9">
        <v>160</v>
      </c>
      <c r="E630" s="9">
        <v>5.51</v>
      </c>
      <c r="F630" s="9"/>
      <c r="G630" s="9">
        <v>18.752355108675889</v>
      </c>
      <c r="H630" s="9"/>
    </row>
    <row r="631" spans="1:8" x14ac:dyDescent="0.2">
      <c r="A631" s="9" t="str">
        <f t="shared" si="9"/>
        <v>2_161</v>
      </c>
      <c r="B631" s="9">
        <v>2</v>
      </c>
      <c r="C631" s="8">
        <v>43802</v>
      </c>
      <c r="D631" s="9">
        <v>161</v>
      </c>
      <c r="E631" s="9">
        <v>4.3899999999999997</v>
      </c>
      <c r="F631" s="9"/>
      <c r="G631" s="9">
        <v>12.322976214272725</v>
      </c>
      <c r="H631" s="9"/>
    </row>
    <row r="632" spans="1:8" x14ac:dyDescent="0.2">
      <c r="A632" s="9" t="str">
        <f t="shared" si="9"/>
        <v>2_162</v>
      </c>
      <c r="B632" s="9">
        <v>2</v>
      </c>
      <c r="C632" s="8">
        <v>43802</v>
      </c>
      <c r="D632" s="9">
        <v>162</v>
      </c>
      <c r="E632" s="9">
        <v>1.8</v>
      </c>
      <c r="F632" s="9"/>
      <c r="G632" s="9">
        <v>7.388082365420134</v>
      </c>
      <c r="H632" s="9"/>
    </row>
    <row r="633" spans="1:8" x14ac:dyDescent="0.2">
      <c r="A633" s="9" t="str">
        <f t="shared" si="9"/>
        <v>2_163</v>
      </c>
      <c r="B633" s="9">
        <v>2</v>
      </c>
      <c r="C633" s="8">
        <v>43802</v>
      </c>
      <c r="D633" s="9">
        <v>163</v>
      </c>
      <c r="E633" s="9">
        <v>1.71</v>
      </c>
      <c r="F633" s="9"/>
      <c r="G633" s="9">
        <v>5.1578157453359701</v>
      </c>
      <c r="H633" s="9"/>
    </row>
    <row r="634" spans="1:8" x14ac:dyDescent="0.2">
      <c r="A634" s="9" t="str">
        <f t="shared" si="9"/>
        <v>2_164</v>
      </c>
      <c r="B634" s="9">
        <v>2</v>
      </c>
      <c r="C634" s="8">
        <v>43802</v>
      </c>
      <c r="D634" s="9">
        <v>164</v>
      </c>
      <c r="E634" s="9">
        <v>0.92</v>
      </c>
      <c r="F634" s="9"/>
      <c r="G634" s="9">
        <v>21.67170827189906</v>
      </c>
      <c r="H634" s="9"/>
    </row>
    <row r="635" spans="1:8" x14ac:dyDescent="0.2">
      <c r="A635" s="9" t="str">
        <f t="shared" si="9"/>
        <v>2_165</v>
      </c>
      <c r="B635" s="9">
        <v>2</v>
      </c>
      <c r="C635" s="8">
        <v>43802</v>
      </c>
      <c r="D635" s="9">
        <v>165</v>
      </c>
      <c r="E635" s="9">
        <v>0.79</v>
      </c>
      <c r="F635" s="9"/>
      <c r="G635" s="9">
        <v>6.40300471669745</v>
      </c>
      <c r="H635" s="9"/>
    </row>
    <row r="636" spans="1:8" x14ac:dyDescent="0.2">
      <c r="A636" s="9" t="str">
        <f t="shared" si="9"/>
        <v>2_166</v>
      </c>
      <c r="B636" s="9">
        <v>2</v>
      </c>
      <c r="C636" s="8">
        <v>43802</v>
      </c>
      <c r="D636" s="9">
        <v>166</v>
      </c>
      <c r="E636" s="9">
        <v>0.81</v>
      </c>
      <c r="F636" s="9"/>
      <c r="G636" s="9">
        <v>8.8656988385041604</v>
      </c>
      <c r="H636" s="9"/>
    </row>
    <row r="637" spans="1:8" x14ac:dyDescent="0.2">
      <c r="A637" s="9" t="str">
        <f t="shared" si="9"/>
        <v>2_167</v>
      </c>
      <c r="B637" s="9">
        <v>2</v>
      </c>
      <c r="C637" s="8">
        <v>43802</v>
      </c>
      <c r="D637" s="9">
        <v>167</v>
      </c>
      <c r="E637" s="9">
        <v>0.65</v>
      </c>
      <c r="F637" s="9"/>
      <c r="G637" s="9">
        <v>9.3582376628655037</v>
      </c>
      <c r="H637" s="9"/>
    </row>
    <row r="638" spans="1:8" x14ac:dyDescent="0.2">
      <c r="A638" s="9" t="str">
        <f t="shared" si="9"/>
        <v>2_168</v>
      </c>
      <c r="B638" s="9">
        <v>2</v>
      </c>
      <c r="C638" s="8">
        <v>43802</v>
      </c>
      <c r="D638" s="9">
        <v>168</v>
      </c>
      <c r="E638" s="9">
        <v>0.96</v>
      </c>
      <c r="F638" s="9"/>
      <c r="G638" s="9">
        <v>13.394539363339916</v>
      </c>
      <c r="H638" s="9"/>
    </row>
    <row r="639" spans="1:8" x14ac:dyDescent="0.2">
      <c r="A639" s="9" t="str">
        <f t="shared" si="9"/>
        <v>2_169</v>
      </c>
      <c r="B639" s="9">
        <v>2</v>
      </c>
      <c r="C639" s="8">
        <v>43802</v>
      </c>
      <c r="D639" s="9">
        <v>169</v>
      </c>
      <c r="E639" s="9">
        <v>3.52</v>
      </c>
      <c r="F639" s="9"/>
      <c r="G639" s="9">
        <v>24.134402393705773</v>
      </c>
      <c r="H639" s="9"/>
    </row>
    <row r="640" spans="1:8" x14ac:dyDescent="0.2">
      <c r="A640" s="9" t="str">
        <f t="shared" si="9"/>
        <v>2_170</v>
      </c>
      <c r="B640" s="9">
        <v>2</v>
      </c>
      <c r="C640" s="8">
        <v>43802</v>
      </c>
      <c r="D640" s="9">
        <v>170</v>
      </c>
      <c r="E640" s="9">
        <v>3.47</v>
      </c>
      <c r="F640" s="9"/>
      <c r="G640" s="9">
        <v>26.243297152146202</v>
      </c>
      <c r="H640" s="9"/>
    </row>
    <row r="641" spans="1:8" x14ac:dyDescent="0.2">
      <c r="A641" s="9" t="str">
        <f t="shared" si="9"/>
        <v>2_171</v>
      </c>
      <c r="B641" s="9">
        <v>2</v>
      </c>
      <c r="C641" s="8">
        <v>43802</v>
      </c>
      <c r="D641" s="9">
        <v>171</v>
      </c>
      <c r="E641" s="9">
        <v>2.23</v>
      </c>
      <c r="F641" s="9"/>
      <c r="G641" s="9">
        <v>30.537407110403226</v>
      </c>
      <c r="H641" s="9"/>
    </row>
    <row r="642" spans="1:8" x14ac:dyDescent="0.2">
      <c r="A642" s="9" t="str">
        <f t="shared" ref="A642:A705" si="10">CONCATENATE(B642, "_", D642)</f>
        <v>2_172</v>
      </c>
      <c r="B642" s="9">
        <v>2</v>
      </c>
      <c r="C642" s="8">
        <v>43802</v>
      </c>
      <c r="D642" s="9">
        <v>172</v>
      </c>
      <c r="E642" s="9">
        <v>1.9</v>
      </c>
      <c r="F642" s="9"/>
      <c r="G642" s="9">
        <v>35.462795354016642</v>
      </c>
      <c r="H642" s="9"/>
    </row>
    <row r="643" spans="1:8" x14ac:dyDescent="0.2">
      <c r="A643" s="9" t="str">
        <f t="shared" si="10"/>
        <v>2_173</v>
      </c>
      <c r="B643" s="9">
        <v>2</v>
      </c>
      <c r="C643" s="8">
        <v>43802</v>
      </c>
      <c r="D643" s="9">
        <v>173</v>
      </c>
      <c r="E643" s="9">
        <v>1.77</v>
      </c>
      <c r="F643" s="9"/>
      <c r="G643" s="9">
        <v>22.164247096260404</v>
      </c>
      <c r="H643" s="9"/>
    </row>
    <row r="644" spans="1:8" x14ac:dyDescent="0.2">
      <c r="A644" s="9" t="str">
        <f t="shared" si="10"/>
        <v>2_174</v>
      </c>
      <c r="B644" s="9">
        <v>2</v>
      </c>
      <c r="C644" s="8">
        <v>43802</v>
      </c>
      <c r="D644" s="9">
        <v>174</v>
      </c>
      <c r="E644" s="9">
        <v>1.74</v>
      </c>
      <c r="F644" s="9"/>
      <c r="G644" s="9">
        <v>23.14932474498309</v>
      </c>
      <c r="H644" s="9"/>
    </row>
    <row r="645" spans="1:8" x14ac:dyDescent="0.2">
      <c r="A645" s="9" t="str">
        <f t="shared" si="10"/>
        <v>2_175</v>
      </c>
      <c r="B645" s="9">
        <v>2</v>
      </c>
      <c r="C645" s="8">
        <v>43802</v>
      </c>
      <c r="D645" s="9">
        <v>175</v>
      </c>
      <c r="E645" s="9">
        <v>1.99</v>
      </c>
      <c r="F645" s="9"/>
      <c r="G645" s="9">
        <v>15.761242379562955</v>
      </c>
      <c r="H645" s="9"/>
    </row>
    <row r="646" spans="1:8" x14ac:dyDescent="0.2">
      <c r="A646" s="9" t="str">
        <f t="shared" si="10"/>
        <v>2_176</v>
      </c>
      <c r="B646" s="9">
        <v>2</v>
      </c>
      <c r="C646" s="8">
        <v>43802</v>
      </c>
      <c r="D646" s="9">
        <v>176</v>
      </c>
      <c r="E646" s="9">
        <v>3.16</v>
      </c>
      <c r="F646" s="9"/>
      <c r="G646" s="9">
        <v>124.6123225634196</v>
      </c>
      <c r="H646" s="9"/>
    </row>
    <row r="647" spans="1:8" x14ac:dyDescent="0.2">
      <c r="A647" s="9" t="str">
        <f t="shared" si="10"/>
        <v>2_177</v>
      </c>
      <c r="B647" s="9">
        <v>2</v>
      </c>
      <c r="C647" s="8">
        <v>43802</v>
      </c>
      <c r="D647" s="9">
        <v>177</v>
      </c>
      <c r="E647" s="9">
        <v>2.59</v>
      </c>
      <c r="F647" s="9"/>
      <c r="G647" s="9">
        <v>95.5525319261004</v>
      </c>
      <c r="H647" s="9"/>
    </row>
    <row r="648" spans="1:8" x14ac:dyDescent="0.2">
      <c r="A648" s="9" t="str">
        <f t="shared" si="10"/>
        <v>2_178</v>
      </c>
      <c r="B648" s="9">
        <v>2</v>
      </c>
      <c r="C648" s="8">
        <v>43802</v>
      </c>
      <c r="D648" s="9">
        <v>178</v>
      </c>
      <c r="E648" s="9">
        <v>1.31</v>
      </c>
      <c r="F648" s="9"/>
      <c r="G648" s="9">
        <v>83.239061317066842</v>
      </c>
      <c r="H648" s="9"/>
    </row>
    <row r="649" spans="1:8" x14ac:dyDescent="0.2">
      <c r="A649" s="9" t="str">
        <f t="shared" si="10"/>
        <v>2_179</v>
      </c>
      <c r="B649" s="9">
        <v>2</v>
      </c>
      <c r="C649" s="8">
        <v>43802</v>
      </c>
      <c r="D649" s="9">
        <v>179</v>
      </c>
      <c r="E649" s="9">
        <v>1.57</v>
      </c>
      <c r="F649" s="9"/>
      <c r="G649" s="9">
        <v>130.03024963139438</v>
      </c>
      <c r="H649" s="9"/>
    </row>
    <row r="650" spans="1:8" x14ac:dyDescent="0.2">
      <c r="A650" s="9" t="str">
        <f t="shared" si="10"/>
        <v>2_180</v>
      </c>
      <c r="B650" s="9">
        <v>2</v>
      </c>
      <c r="C650" s="8">
        <v>43802</v>
      </c>
      <c r="D650" s="9">
        <v>180</v>
      </c>
      <c r="E650" s="9">
        <v>1.52</v>
      </c>
      <c r="F650" s="9"/>
      <c r="G650" s="9">
        <v>58.612120098999725</v>
      </c>
      <c r="H650" s="9"/>
    </row>
    <row r="651" spans="1:8" x14ac:dyDescent="0.2">
      <c r="A651" s="9" t="str">
        <f t="shared" si="10"/>
        <v>2_181</v>
      </c>
      <c r="B651" s="9">
        <v>2</v>
      </c>
      <c r="C651" s="8">
        <v>43802</v>
      </c>
      <c r="D651" s="9">
        <v>181</v>
      </c>
      <c r="E651" s="9">
        <v>2.23</v>
      </c>
      <c r="F651" s="9"/>
      <c r="G651" s="9">
        <v>68.462896586226577</v>
      </c>
      <c r="H651" s="9"/>
    </row>
    <row r="652" spans="1:8" x14ac:dyDescent="0.2">
      <c r="A652" s="9" t="str">
        <f t="shared" si="10"/>
        <v>2_182</v>
      </c>
      <c r="B652" s="9">
        <v>2</v>
      </c>
      <c r="C652" s="8">
        <v>43802</v>
      </c>
      <c r="D652" s="9">
        <v>182</v>
      </c>
      <c r="E652" s="9">
        <v>2.2599999999999998</v>
      </c>
      <c r="F652" s="9"/>
      <c r="G652" s="9">
        <v>47.28372713868886</v>
      </c>
      <c r="H652" s="9"/>
    </row>
    <row r="653" spans="1:8" x14ac:dyDescent="0.2">
      <c r="A653" s="9" t="str">
        <f t="shared" si="10"/>
        <v>2_183</v>
      </c>
      <c r="B653" s="9">
        <v>2</v>
      </c>
      <c r="C653" s="8">
        <v>43802</v>
      </c>
      <c r="D653" s="9">
        <v>183</v>
      </c>
      <c r="E653" s="9">
        <v>1.94</v>
      </c>
      <c r="F653" s="9"/>
      <c r="G653" s="9">
        <v>167.46320028285638</v>
      </c>
      <c r="H653" s="9"/>
    </row>
    <row r="654" spans="1:8" x14ac:dyDescent="0.2">
      <c r="A654" s="9" t="str">
        <f t="shared" si="10"/>
        <v>2_184</v>
      </c>
      <c r="B654" s="9">
        <v>2</v>
      </c>
      <c r="C654" s="8">
        <v>43802</v>
      </c>
      <c r="D654" s="9">
        <v>184</v>
      </c>
      <c r="E654" s="9">
        <v>1.75</v>
      </c>
      <c r="F654" s="9"/>
      <c r="G654" s="9">
        <v>127.07501668522632</v>
      </c>
      <c r="H654" s="9"/>
    </row>
    <row r="655" spans="1:8" x14ac:dyDescent="0.2">
      <c r="A655" s="9" t="str">
        <f t="shared" si="10"/>
        <v>2_185</v>
      </c>
      <c r="B655" s="9">
        <v>2</v>
      </c>
      <c r="C655" s="8">
        <v>43802</v>
      </c>
      <c r="D655" s="9">
        <v>185</v>
      </c>
      <c r="E655" s="9">
        <v>1.18</v>
      </c>
      <c r="F655" s="9"/>
      <c r="G655" s="9">
        <v>147.26910848404134</v>
      </c>
      <c r="H655" s="9"/>
    </row>
    <row r="656" spans="1:8" x14ac:dyDescent="0.2">
      <c r="A656" s="9" t="str">
        <f t="shared" si="10"/>
        <v>2_186</v>
      </c>
      <c r="B656" s="9">
        <v>2</v>
      </c>
      <c r="C656" s="8">
        <v>43802</v>
      </c>
      <c r="D656" s="9">
        <v>186</v>
      </c>
      <c r="E656" s="9">
        <v>1.1599999999999999</v>
      </c>
      <c r="F656" s="9"/>
      <c r="G656" s="9">
        <v>139.38848729425987</v>
      </c>
      <c r="H656" s="9"/>
    </row>
    <row r="657" spans="1:8" x14ac:dyDescent="0.2">
      <c r="A657" s="9" t="str">
        <f t="shared" si="10"/>
        <v>2_187</v>
      </c>
      <c r="B657" s="9">
        <v>2</v>
      </c>
      <c r="C657" s="8">
        <v>43802</v>
      </c>
      <c r="D657" s="9">
        <v>187</v>
      </c>
      <c r="E657" s="9">
        <v>1.1100000000000001</v>
      </c>
      <c r="F657" s="9"/>
      <c r="G657" s="9">
        <v>153.17957437637745</v>
      </c>
      <c r="H657" s="9"/>
    </row>
    <row r="658" spans="1:8" x14ac:dyDescent="0.2">
      <c r="A658" s="9" t="str">
        <f t="shared" si="10"/>
        <v>2_188</v>
      </c>
      <c r="B658" s="9">
        <v>2</v>
      </c>
      <c r="C658" s="8">
        <v>43802</v>
      </c>
      <c r="D658" s="9">
        <v>188</v>
      </c>
      <c r="E658" s="9">
        <v>0.9</v>
      </c>
      <c r="F658" s="9"/>
      <c r="G658" s="9">
        <v>120.1794731441675</v>
      </c>
      <c r="H658" s="9"/>
    </row>
    <row r="659" spans="1:8" x14ac:dyDescent="0.2">
      <c r="A659" s="9" t="str">
        <f t="shared" si="10"/>
        <v>2_189</v>
      </c>
      <c r="B659" s="9">
        <v>2</v>
      </c>
      <c r="C659" s="8">
        <v>43802</v>
      </c>
      <c r="D659" s="9">
        <v>189</v>
      </c>
      <c r="E659" s="9">
        <v>1.23</v>
      </c>
      <c r="F659" s="9"/>
      <c r="G659" s="9">
        <v>117.7167790223608</v>
      </c>
      <c r="H659" s="9"/>
    </row>
    <row r="660" spans="1:8" x14ac:dyDescent="0.2">
      <c r="A660" s="9" t="str">
        <f t="shared" si="10"/>
        <v>2_190</v>
      </c>
      <c r="B660" s="9">
        <v>2</v>
      </c>
      <c r="C660" s="8">
        <v>43802</v>
      </c>
      <c r="D660" s="9">
        <v>190</v>
      </c>
      <c r="E660" s="9">
        <v>5.32</v>
      </c>
      <c r="F660" s="9"/>
      <c r="G660" s="9">
        <v>106.88092488641129</v>
      </c>
      <c r="H660" s="9"/>
    </row>
    <row r="661" spans="1:8" x14ac:dyDescent="0.2">
      <c r="A661" s="9" t="str">
        <f t="shared" si="10"/>
        <v>2_191</v>
      </c>
      <c r="B661" s="9">
        <v>2</v>
      </c>
      <c r="C661" s="8">
        <v>43802</v>
      </c>
      <c r="D661" s="9">
        <v>191</v>
      </c>
      <c r="E661" s="9">
        <v>4.6500000000000004</v>
      </c>
      <c r="F661" s="9"/>
      <c r="G661" s="9">
        <v>85.209216614512201</v>
      </c>
      <c r="H661" s="9"/>
    </row>
    <row r="662" spans="1:8" x14ac:dyDescent="0.2">
      <c r="A662" s="9" t="str">
        <f t="shared" si="10"/>
        <v>2_192</v>
      </c>
      <c r="B662" s="9">
        <v>2</v>
      </c>
      <c r="C662" s="8">
        <v>43802</v>
      </c>
      <c r="D662" s="9">
        <v>192</v>
      </c>
      <c r="E662" s="9">
        <v>2.2799999999999998</v>
      </c>
      <c r="F662" s="9"/>
      <c r="G662" s="9">
        <v>76.343517776008056</v>
      </c>
      <c r="H662" s="9"/>
    </row>
    <row r="663" spans="1:8" x14ac:dyDescent="0.2">
      <c r="A663" s="9" t="str">
        <f t="shared" si="10"/>
        <v>2_193</v>
      </c>
      <c r="B663" s="9">
        <v>2</v>
      </c>
      <c r="C663" s="8">
        <v>43802</v>
      </c>
      <c r="D663" s="9">
        <v>193</v>
      </c>
      <c r="E663" s="9">
        <v>1.98</v>
      </c>
      <c r="F663" s="9"/>
      <c r="G663" s="9">
        <v>69.940513059310604</v>
      </c>
      <c r="H663" s="9"/>
    </row>
    <row r="664" spans="1:8" x14ac:dyDescent="0.2">
      <c r="A664" s="9" t="str">
        <f t="shared" si="10"/>
        <v>2_194</v>
      </c>
      <c r="B664" s="9">
        <v>2</v>
      </c>
      <c r="C664" s="8">
        <v>43802</v>
      </c>
      <c r="D664" s="9">
        <v>194</v>
      </c>
      <c r="E664" s="9">
        <v>1.72</v>
      </c>
      <c r="F664" s="9"/>
      <c r="G664" s="9">
        <v>59.5471977477224</v>
      </c>
      <c r="H664" s="9"/>
    </row>
    <row r="665" spans="1:8" x14ac:dyDescent="0.2">
      <c r="A665" s="9" t="str">
        <f t="shared" si="10"/>
        <v>2_195</v>
      </c>
      <c r="B665" s="9">
        <v>2</v>
      </c>
      <c r="C665" s="8">
        <v>43802</v>
      </c>
      <c r="D665" s="9">
        <v>195</v>
      </c>
      <c r="E665" s="9">
        <v>1.17</v>
      </c>
      <c r="F665" s="9"/>
      <c r="G665" s="9">
        <v>54.671809504109</v>
      </c>
      <c r="H665" s="9"/>
    </row>
    <row r="666" spans="1:8" x14ac:dyDescent="0.2">
      <c r="A666" s="9" t="str">
        <f t="shared" si="10"/>
        <v>2_196</v>
      </c>
      <c r="B666" s="9">
        <v>2</v>
      </c>
      <c r="C666" s="8">
        <v>43802</v>
      </c>
      <c r="D666" s="9">
        <v>196</v>
      </c>
      <c r="E666" s="9">
        <v>0.99</v>
      </c>
      <c r="F666" s="9"/>
      <c r="G666" s="9">
        <v>51.2240377335796</v>
      </c>
      <c r="H666" s="9"/>
    </row>
    <row r="667" spans="1:8" x14ac:dyDescent="0.2">
      <c r="A667" s="9" t="str">
        <f t="shared" si="10"/>
        <v>2_197</v>
      </c>
      <c r="B667" s="9">
        <v>2</v>
      </c>
      <c r="C667" s="8">
        <v>43802</v>
      </c>
      <c r="D667" s="9">
        <v>197</v>
      </c>
      <c r="E667" s="9">
        <v>2.73</v>
      </c>
      <c r="F667" s="9"/>
      <c r="G667" s="9">
        <v>66.985280113142551</v>
      </c>
      <c r="H667" s="9"/>
    </row>
    <row r="668" spans="1:8" x14ac:dyDescent="0.2">
      <c r="A668" s="9" t="str">
        <f t="shared" si="10"/>
        <v>2_198</v>
      </c>
      <c r="B668" s="9">
        <v>2</v>
      </c>
      <c r="C668" s="8">
        <v>43802</v>
      </c>
      <c r="D668" s="9">
        <v>198</v>
      </c>
      <c r="E668" s="9">
        <v>2.29</v>
      </c>
      <c r="F668" s="9"/>
      <c r="G668" s="9">
        <v>59.597197747722412</v>
      </c>
      <c r="H668" s="9"/>
    </row>
    <row r="669" spans="1:8" x14ac:dyDescent="0.2">
      <c r="A669" s="9" t="str">
        <f t="shared" si="10"/>
        <v>2_199</v>
      </c>
      <c r="B669" s="9">
        <v>2</v>
      </c>
      <c r="C669" s="8">
        <v>43802</v>
      </c>
      <c r="D669" s="9">
        <v>199</v>
      </c>
      <c r="E669" s="9">
        <v>1.9</v>
      </c>
      <c r="F669" s="9"/>
      <c r="G669" s="9">
        <v>91.119682506848321</v>
      </c>
      <c r="H669" s="9"/>
    </row>
    <row r="670" spans="1:8" x14ac:dyDescent="0.2">
      <c r="A670" s="9" t="str">
        <f t="shared" si="10"/>
        <v>2_200</v>
      </c>
      <c r="B670" s="9">
        <v>2</v>
      </c>
      <c r="C670" s="8">
        <v>43802</v>
      </c>
      <c r="D670" s="9">
        <v>200</v>
      </c>
      <c r="E670" s="9">
        <v>2.73</v>
      </c>
      <c r="F670" s="9"/>
      <c r="G670" s="9">
        <v>71.910668356755963</v>
      </c>
      <c r="H670" s="9"/>
    </row>
    <row r="671" spans="1:8" x14ac:dyDescent="0.2">
      <c r="A671" s="9" t="str">
        <f t="shared" si="10"/>
        <v>2_201</v>
      </c>
      <c r="B671" s="9">
        <v>2</v>
      </c>
      <c r="C671" s="8">
        <v>43802</v>
      </c>
      <c r="D671" s="9">
        <v>201</v>
      </c>
      <c r="E671" s="9">
        <v>2.1800000000000002</v>
      </c>
      <c r="F671" s="9"/>
      <c r="G671" s="9">
        <v>65.507663640058524</v>
      </c>
      <c r="H671" s="9"/>
    </row>
    <row r="672" spans="1:8" x14ac:dyDescent="0.2">
      <c r="A672" s="9" t="str">
        <f t="shared" si="10"/>
        <v>2_202</v>
      </c>
      <c r="B672" s="9">
        <v>2</v>
      </c>
      <c r="C672" s="8">
        <v>43802</v>
      </c>
      <c r="D672" s="9">
        <v>202</v>
      </c>
      <c r="E672" s="9">
        <v>1.1499999999999999</v>
      </c>
      <c r="F672" s="9"/>
      <c r="G672" s="9">
        <v>83.73160014142816</v>
      </c>
      <c r="H672" s="9"/>
    </row>
    <row r="673" spans="1:8" x14ac:dyDescent="0.2">
      <c r="A673" s="9" t="str">
        <f t="shared" si="10"/>
        <v>2_203</v>
      </c>
      <c r="B673" s="9">
        <v>2</v>
      </c>
      <c r="C673" s="8">
        <v>43802</v>
      </c>
      <c r="D673" s="9">
        <v>203</v>
      </c>
      <c r="E673" s="9">
        <v>0.94</v>
      </c>
      <c r="F673" s="9"/>
      <c r="G673" s="9">
        <v>82.746522492705509</v>
      </c>
      <c r="H673" s="9"/>
    </row>
    <row r="674" spans="1:8" x14ac:dyDescent="0.2">
      <c r="A674" s="9" t="str">
        <f t="shared" si="10"/>
        <v>2_204</v>
      </c>
      <c r="B674" s="9">
        <v>2</v>
      </c>
      <c r="C674" s="8">
        <v>43802</v>
      </c>
      <c r="D674" s="9">
        <v>204</v>
      </c>
      <c r="E674" s="9">
        <v>2.3199999999999998</v>
      </c>
      <c r="F674" s="9"/>
      <c r="G674" s="9">
        <v>66.000202464419871</v>
      </c>
      <c r="H674" s="9"/>
    </row>
    <row r="675" spans="1:8" x14ac:dyDescent="0.2">
      <c r="A675" s="9" t="str">
        <f t="shared" si="10"/>
        <v>2_205</v>
      </c>
      <c r="B675" s="9">
        <v>2</v>
      </c>
      <c r="C675" s="8">
        <v>43802</v>
      </c>
      <c r="D675" s="9">
        <v>205</v>
      </c>
      <c r="E675" s="9">
        <v>3.48</v>
      </c>
      <c r="F675" s="9"/>
      <c r="G675" s="9">
        <v>71.258949412968377</v>
      </c>
      <c r="H675" s="9"/>
    </row>
    <row r="676" spans="1:8" x14ac:dyDescent="0.2">
      <c r="A676" s="9" t="str">
        <f t="shared" si="10"/>
        <v>2_206</v>
      </c>
      <c r="B676" s="9">
        <v>2</v>
      </c>
      <c r="C676" s="8">
        <v>43802</v>
      </c>
      <c r="D676" s="9">
        <v>206</v>
      </c>
      <c r="E676" s="9">
        <v>5.21</v>
      </c>
      <c r="F676" s="9"/>
      <c r="G676" s="9">
        <v>63.75800736949801</v>
      </c>
      <c r="H676" s="9"/>
    </row>
    <row r="677" spans="1:8" x14ac:dyDescent="0.2">
      <c r="A677" s="9" t="str">
        <f t="shared" si="10"/>
        <v>2_207</v>
      </c>
      <c r="B677" s="9">
        <v>2</v>
      </c>
      <c r="C677" s="8">
        <v>43802</v>
      </c>
      <c r="D677" s="9">
        <v>207</v>
      </c>
      <c r="E677" s="9">
        <v>4.57</v>
      </c>
      <c r="F677" s="9"/>
      <c r="G677" s="9">
        <v>92.104760155571029</v>
      </c>
      <c r="H677" s="9"/>
    </row>
    <row r="678" spans="1:8" x14ac:dyDescent="0.2">
      <c r="A678" s="9" t="str">
        <f t="shared" si="10"/>
        <v>2_208</v>
      </c>
      <c r="B678" s="9">
        <v>2</v>
      </c>
      <c r="C678" s="8">
        <v>43802</v>
      </c>
      <c r="D678" s="9">
        <v>208</v>
      </c>
      <c r="E678" s="9">
        <v>3.99</v>
      </c>
      <c r="F678" s="9"/>
      <c r="G678" s="9">
        <v>100.97045899407517</v>
      </c>
      <c r="H678" s="9"/>
    </row>
    <row r="679" spans="1:8" x14ac:dyDescent="0.2">
      <c r="A679" s="9" t="str">
        <f t="shared" si="10"/>
        <v>2_209</v>
      </c>
      <c r="B679" s="9">
        <v>2</v>
      </c>
      <c r="C679" s="8">
        <v>43802</v>
      </c>
      <c r="D679" s="9">
        <v>209</v>
      </c>
      <c r="E679" s="9">
        <v>2.48</v>
      </c>
      <c r="F679" s="9"/>
      <c r="G679" s="9">
        <v>53.686731855386313</v>
      </c>
      <c r="H679" s="9"/>
    </row>
    <row r="680" spans="1:8" x14ac:dyDescent="0.2">
      <c r="A680" s="9" t="str">
        <f t="shared" si="10"/>
        <v>2_210</v>
      </c>
      <c r="B680" s="9">
        <v>2</v>
      </c>
      <c r="C680" s="8">
        <v>43802</v>
      </c>
      <c r="D680" s="9">
        <v>210</v>
      </c>
      <c r="E680" s="9">
        <v>2.15</v>
      </c>
      <c r="F680" s="9"/>
      <c r="G680" s="9">
        <v>63.044969518251818</v>
      </c>
      <c r="H680" s="9"/>
    </row>
    <row r="681" spans="1:8" x14ac:dyDescent="0.2">
      <c r="A681" s="9" t="str">
        <f t="shared" si="10"/>
        <v>2_211</v>
      </c>
      <c r="B681" s="9">
        <v>2</v>
      </c>
      <c r="C681" s="8">
        <v>43802</v>
      </c>
      <c r="D681" s="9">
        <v>211</v>
      </c>
      <c r="E681" s="9">
        <v>3.53</v>
      </c>
      <c r="F681" s="9"/>
      <c r="G681" s="9">
        <v>43.343416543798121</v>
      </c>
      <c r="H681" s="9"/>
    </row>
    <row r="682" spans="1:8" x14ac:dyDescent="0.2">
      <c r="A682" s="9" t="str">
        <f t="shared" si="10"/>
        <v>2_212</v>
      </c>
      <c r="B682" s="9">
        <v>2</v>
      </c>
      <c r="C682" s="8">
        <v>43802</v>
      </c>
      <c r="D682" s="9">
        <v>212</v>
      </c>
      <c r="E682" s="9">
        <v>3.11</v>
      </c>
      <c r="F682" s="9"/>
      <c r="G682" s="9">
        <v>52.209115382302294</v>
      </c>
      <c r="H682" s="9"/>
    </row>
    <row r="683" spans="1:8" x14ac:dyDescent="0.2">
      <c r="A683" s="9" t="str">
        <f t="shared" si="10"/>
        <v>2_213</v>
      </c>
      <c r="B683" s="9">
        <v>2</v>
      </c>
      <c r="C683" s="8">
        <v>43802</v>
      </c>
      <c r="D683" s="9">
        <v>213</v>
      </c>
      <c r="E683" s="9">
        <v>4.42</v>
      </c>
      <c r="F683" s="9"/>
      <c r="G683" s="9">
        <v>56.149425977193019</v>
      </c>
      <c r="H683" s="9"/>
    </row>
    <row r="684" spans="1:8" x14ac:dyDescent="0.2">
      <c r="A684" s="9" t="str">
        <f t="shared" si="10"/>
        <v>2_214</v>
      </c>
      <c r="B684" s="9">
        <v>2</v>
      </c>
      <c r="C684" s="8">
        <v>43802</v>
      </c>
      <c r="D684" s="9">
        <v>214</v>
      </c>
      <c r="E684" s="9">
        <v>4.8600000000000003</v>
      </c>
      <c r="F684" s="9"/>
      <c r="G684" s="9">
        <v>62.552430693890464</v>
      </c>
      <c r="H684" s="9"/>
    </row>
    <row r="685" spans="1:8" x14ac:dyDescent="0.2">
      <c r="A685" s="9" t="str">
        <f t="shared" si="10"/>
        <v>2_215</v>
      </c>
      <c r="B685" s="9">
        <v>2</v>
      </c>
      <c r="C685" s="8">
        <v>43802</v>
      </c>
      <c r="D685" s="9">
        <v>215</v>
      </c>
      <c r="E685" s="9">
        <v>4.0599999999999996</v>
      </c>
      <c r="F685" s="9"/>
      <c r="G685" s="9">
        <v>54.17927067974766</v>
      </c>
      <c r="H685" s="9"/>
    </row>
    <row r="686" spans="1:8" x14ac:dyDescent="0.2">
      <c r="A686" s="9" t="str">
        <f t="shared" si="10"/>
        <v>2_216</v>
      </c>
      <c r="B686" s="9">
        <v>2</v>
      </c>
      <c r="C686" s="8">
        <v>43802</v>
      </c>
      <c r="D686" s="9">
        <v>216</v>
      </c>
      <c r="E686" s="9">
        <v>2.21</v>
      </c>
      <c r="F686" s="9"/>
      <c r="G686" s="9">
        <v>44.46987068628853</v>
      </c>
      <c r="H686" s="9"/>
    </row>
    <row r="687" spans="1:8" x14ac:dyDescent="0.2">
      <c r="A687" s="9" t="str">
        <f t="shared" si="10"/>
        <v>2_217</v>
      </c>
      <c r="B687" s="9">
        <v>2</v>
      </c>
      <c r="C687" s="8">
        <v>43802</v>
      </c>
      <c r="D687" s="9">
        <v>217</v>
      </c>
      <c r="E687" s="9">
        <v>1.69</v>
      </c>
      <c r="F687" s="9"/>
      <c r="G687" s="9">
        <v>54.113939027893281</v>
      </c>
      <c r="H687" s="9"/>
    </row>
    <row r="688" spans="1:8" x14ac:dyDescent="0.2">
      <c r="A688" s="9" t="str">
        <f t="shared" si="10"/>
        <v>2_218</v>
      </c>
      <c r="B688" s="9">
        <v>2</v>
      </c>
      <c r="C688" s="8">
        <v>43802</v>
      </c>
      <c r="D688" s="9">
        <v>218</v>
      </c>
      <c r="E688" s="9">
        <v>4.5999999999999996</v>
      </c>
      <c r="F688" s="9"/>
      <c r="G688" s="9">
        <v>119.68693431980617</v>
      </c>
      <c r="H688" s="9"/>
    </row>
    <row r="689" spans="1:8" x14ac:dyDescent="0.2">
      <c r="A689" s="9" t="str">
        <f t="shared" si="10"/>
        <v>2_219</v>
      </c>
      <c r="B689" s="9">
        <v>2</v>
      </c>
      <c r="C689" s="8">
        <v>43802</v>
      </c>
      <c r="D689" s="9">
        <v>219</v>
      </c>
      <c r="E689" s="9">
        <v>4.49</v>
      </c>
      <c r="F689" s="9"/>
      <c r="G689" s="9">
        <v>102.4480754671592</v>
      </c>
      <c r="H689" s="9"/>
    </row>
    <row r="690" spans="1:8" x14ac:dyDescent="0.2">
      <c r="A690" s="9" t="str">
        <f t="shared" si="10"/>
        <v>2_220</v>
      </c>
      <c r="B690" s="9">
        <v>2</v>
      </c>
      <c r="C690" s="8">
        <v>43802</v>
      </c>
      <c r="D690" s="9">
        <v>220</v>
      </c>
      <c r="E690" s="9">
        <v>2.0699999999999998</v>
      </c>
      <c r="F690" s="9"/>
      <c r="G690" s="9">
        <v>114.76154607619277</v>
      </c>
      <c r="H690" s="9"/>
    </row>
    <row r="691" spans="1:8" x14ac:dyDescent="0.2">
      <c r="A691" s="9" t="str">
        <f t="shared" si="10"/>
        <v>2_221</v>
      </c>
      <c r="B691" s="9">
        <v>2</v>
      </c>
      <c r="C691" s="8">
        <v>43802</v>
      </c>
      <c r="D691" s="9">
        <v>221</v>
      </c>
      <c r="E691" s="9">
        <v>2.66</v>
      </c>
      <c r="F691" s="9"/>
      <c r="G691" s="9">
        <v>94.074915453016359</v>
      </c>
      <c r="H691" s="9"/>
    </row>
    <row r="692" spans="1:8" x14ac:dyDescent="0.2">
      <c r="A692" s="9" t="str">
        <f t="shared" si="10"/>
        <v>2_222</v>
      </c>
      <c r="B692" s="9">
        <v>2</v>
      </c>
      <c r="C692" s="8">
        <v>43802</v>
      </c>
      <c r="D692" s="9">
        <v>222</v>
      </c>
      <c r="E692" s="9">
        <v>1.93</v>
      </c>
      <c r="F692" s="9"/>
      <c r="G692" s="9">
        <v>84.716677790150882</v>
      </c>
      <c r="H692" s="9"/>
    </row>
    <row r="693" spans="1:8" x14ac:dyDescent="0.2">
      <c r="A693" s="9" t="str">
        <f t="shared" si="10"/>
        <v>2_223</v>
      </c>
      <c r="B693" s="9">
        <v>2</v>
      </c>
      <c r="C693" s="8">
        <v>43802</v>
      </c>
      <c r="D693" s="9">
        <v>223</v>
      </c>
      <c r="E693" s="9">
        <v>1.01</v>
      </c>
      <c r="F693" s="9"/>
      <c r="G693" s="9">
        <v>123.13470609033556</v>
      </c>
      <c r="H693" s="9"/>
    </row>
    <row r="694" spans="1:8" x14ac:dyDescent="0.2">
      <c r="A694" s="9" t="str">
        <f t="shared" si="10"/>
        <v>2_224</v>
      </c>
      <c r="B694" s="9">
        <v>2</v>
      </c>
      <c r="C694" s="8">
        <v>43802</v>
      </c>
      <c r="D694" s="9">
        <v>224</v>
      </c>
      <c r="E694" s="9">
        <v>0.99</v>
      </c>
      <c r="F694" s="9"/>
      <c r="G694" s="9">
        <v>98.01522604790712</v>
      </c>
      <c r="H694" s="9"/>
    </row>
    <row r="695" spans="1:8" x14ac:dyDescent="0.2">
      <c r="A695" s="9" t="str">
        <f t="shared" si="10"/>
        <v>2_225</v>
      </c>
      <c r="B695" s="9">
        <v>2</v>
      </c>
      <c r="C695" s="8">
        <v>43802</v>
      </c>
      <c r="D695" s="9">
        <v>225</v>
      </c>
      <c r="E695" s="9">
        <v>4.13</v>
      </c>
      <c r="F695" s="9"/>
      <c r="G695" s="9">
        <v>41.865800070714094</v>
      </c>
      <c r="H695" s="9"/>
    </row>
    <row r="696" spans="1:8" x14ac:dyDescent="0.2">
      <c r="A696" s="9" t="str">
        <f t="shared" si="10"/>
        <v>2_226</v>
      </c>
      <c r="B696" s="9">
        <v>2</v>
      </c>
      <c r="C696" s="8">
        <v>43802</v>
      </c>
      <c r="D696" s="9">
        <v>226</v>
      </c>
      <c r="E696" s="9">
        <v>3.57</v>
      </c>
      <c r="F696" s="9"/>
      <c r="G696" s="9">
        <v>44.821033016882154</v>
      </c>
      <c r="H696" s="9"/>
    </row>
    <row r="697" spans="1:8" x14ac:dyDescent="0.2">
      <c r="A697" s="9" t="str">
        <f t="shared" si="10"/>
        <v>2_227</v>
      </c>
      <c r="B697" s="9">
        <v>2</v>
      </c>
      <c r="C697" s="8">
        <v>43802</v>
      </c>
      <c r="D697" s="9">
        <v>227</v>
      </c>
      <c r="E697" s="9">
        <v>2</v>
      </c>
      <c r="F697" s="9"/>
      <c r="G697" s="9">
        <v>55.164348328470325</v>
      </c>
      <c r="H697" s="9"/>
    </row>
    <row r="698" spans="1:8" x14ac:dyDescent="0.2">
      <c r="A698" s="9" t="str">
        <f t="shared" si="10"/>
        <v>2_228</v>
      </c>
      <c r="B698" s="9">
        <v>2</v>
      </c>
      <c r="C698" s="8">
        <v>43802</v>
      </c>
      <c r="D698" s="9">
        <v>228</v>
      </c>
      <c r="E698" s="9">
        <v>1.58</v>
      </c>
      <c r="F698" s="9"/>
      <c r="G698" s="9">
        <v>27.582174164235163</v>
      </c>
      <c r="H698" s="9"/>
    </row>
    <row r="699" spans="1:8" x14ac:dyDescent="0.2">
      <c r="A699" s="9" t="str">
        <f t="shared" si="10"/>
        <v>2_229</v>
      </c>
      <c r="B699" s="9">
        <v>2</v>
      </c>
      <c r="C699" s="8">
        <v>43802</v>
      </c>
      <c r="D699" s="9">
        <v>229</v>
      </c>
      <c r="E699" s="9">
        <v>1.49</v>
      </c>
      <c r="F699" s="9"/>
      <c r="G699" s="9">
        <v>37.504710217351771</v>
      </c>
      <c r="H699" s="9"/>
    </row>
    <row r="700" spans="1:8" x14ac:dyDescent="0.2">
      <c r="A700" s="9" t="str">
        <f t="shared" si="10"/>
        <v>2_230</v>
      </c>
      <c r="B700" s="9">
        <v>2</v>
      </c>
      <c r="C700" s="8">
        <v>43802</v>
      </c>
      <c r="D700" s="9">
        <v>230</v>
      </c>
      <c r="E700" s="9">
        <v>0.99</v>
      </c>
      <c r="F700" s="9"/>
      <c r="G700" s="9">
        <v>43.83595536815946</v>
      </c>
      <c r="H700" s="9"/>
    </row>
    <row r="701" spans="1:8" x14ac:dyDescent="0.2">
      <c r="A701" s="9" t="str">
        <f t="shared" si="10"/>
        <v>2_231</v>
      </c>
      <c r="B701" s="9">
        <v>2</v>
      </c>
      <c r="C701" s="8">
        <v>43802</v>
      </c>
      <c r="D701" s="9">
        <v>231</v>
      </c>
      <c r="E701" s="9">
        <v>0.85</v>
      </c>
      <c r="F701" s="9"/>
      <c r="G701" s="9">
        <v>33.218457621082997</v>
      </c>
      <c r="H701" s="9"/>
    </row>
    <row r="702" spans="1:8" x14ac:dyDescent="0.2">
      <c r="A702" s="9" t="str">
        <f t="shared" si="10"/>
        <v>2_232</v>
      </c>
      <c r="B702" s="9">
        <v>2</v>
      </c>
      <c r="C702" s="8">
        <v>43802</v>
      </c>
      <c r="D702" s="9">
        <v>232</v>
      </c>
      <c r="E702" s="9">
        <v>2.37</v>
      </c>
      <c r="F702" s="9"/>
      <c r="G702" s="9" t="s">
        <v>271</v>
      </c>
      <c r="H702" s="9" t="s">
        <v>247</v>
      </c>
    </row>
    <row r="703" spans="1:8" x14ac:dyDescent="0.2">
      <c r="A703" s="9" t="str">
        <f t="shared" si="10"/>
        <v>2_233</v>
      </c>
      <c r="B703" s="9">
        <v>2</v>
      </c>
      <c r="C703" s="8">
        <v>43802</v>
      </c>
      <c r="D703" s="9">
        <v>233</v>
      </c>
      <c r="E703" s="9">
        <v>2.27</v>
      </c>
      <c r="F703" s="9"/>
      <c r="G703" s="9">
        <v>21.179169447537721</v>
      </c>
      <c r="H703" s="9"/>
    </row>
    <row r="704" spans="1:8" x14ac:dyDescent="0.2">
      <c r="A704" s="9" t="str">
        <f t="shared" si="10"/>
        <v>2_234</v>
      </c>
      <c r="B704" s="9">
        <v>2</v>
      </c>
      <c r="C704" s="8">
        <v>43802</v>
      </c>
      <c r="D704" s="9">
        <v>234</v>
      </c>
      <c r="E704" s="9">
        <v>1.41</v>
      </c>
      <c r="F704" s="9"/>
      <c r="G704" s="9">
        <v>30.044868286041876</v>
      </c>
      <c r="H704" s="9"/>
    </row>
    <row r="705" spans="1:8" x14ac:dyDescent="0.2">
      <c r="A705" s="9" t="str">
        <f t="shared" si="10"/>
        <v>2_235</v>
      </c>
      <c r="B705" s="9">
        <v>2</v>
      </c>
      <c r="C705" s="8">
        <v>43802</v>
      </c>
      <c r="D705" s="9">
        <v>235</v>
      </c>
      <c r="E705" s="9">
        <v>2.14</v>
      </c>
      <c r="F705" s="9"/>
      <c r="G705" s="9" t="s">
        <v>271</v>
      </c>
      <c r="H705" s="9" t="s">
        <v>247</v>
      </c>
    </row>
    <row r="706" spans="1:8" x14ac:dyDescent="0.2">
      <c r="A706" s="9" t="str">
        <f t="shared" ref="A706:A769" si="11">CONCATENATE(B706, "_", D706)</f>
        <v>2_236</v>
      </c>
      <c r="B706" s="9">
        <v>2</v>
      </c>
      <c r="C706" s="8">
        <v>43802</v>
      </c>
      <c r="D706" s="9">
        <v>236</v>
      </c>
      <c r="E706" s="9">
        <v>1.91</v>
      </c>
      <c r="F706" s="9"/>
      <c r="G706" s="9">
        <v>20.19409179881503</v>
      </c>
      <c r="H706" s="9"/>
    </row>
    <row r="707" spans="1:8" x14ac:dyDescent="0.2">
      <c r="A707" s="9" t="str">
        <f t="shared" si="11"/>
        <v>2_237</v>
      </c>
      <c r="B707" s="9">
        <v>2</v>
      </c>
      <c r="C707" s="8">
        <v>43802</v>
      </c>
      <c r="D707" s="9">
        <v>237</v>
      </c>
      <c r="E707" s="9">
        <v>0.92</v>
      </c>
      <c r="F707" s="9"/>
      <c r="G707" s="9">
        <v>36.940411827100668</v>
      </c>
      <c r="H707" s="9"/>
    </row>
    <row r="708" spans="1:8" x14ac:dyDescent="0.2">
      <c r="A708" s="9" t="str">
        <f t="shared" si="11"/>
        <v>2_238</v>
      </c>
      <c r="B708" s="9">
        <v>2</v>
      </c>
      <c r="C708" s="8">
        <v>43802</v>
      </c>
      <c r="D708" s="9">
        <v>238</v>
      </c>
      <c r="E708" s="9">
        <v>0.9</v>
      </c>
      <c r="F708" s="9"/>
      <c r="G708" s="9">
        <v>29.552329461680536</v>
      </c>
      <c r="H708" s="9"/>
    </row>
    <row r="709" spans="1:8" x14ac:dyDescent="0.2">
      <c r="A709" s="9" t="str">
        <f t="shared" si="11"/>
        <v>2_239</v>
      </c>
      <c r="B709" s="9">
        <v>2</v>
      </c>
      <c r="C709" s="8">
        <v>43802</v>
      </c>
      <c r="D709" s="9">
        <v>239</v>
      </c>
      <c r="E709" s="9">
        <v>1.98</v>
      </c>
      <c r="F709" s="9"/>
      <c r="G709" s="9">
        <v>159.42612717871515</v>
      </c>
      <c r="H709" s="9"/>
    </row>
    <row r="710" spans="1:8" x14ac:dyDescent="0.2">
      <c r="A710" s="9" t="str">
        <f t="shared" si="11"/>
        <v>2_240</v>
      </c>
      <c r="B710" s="9">
        <v>2</v>
      </c>
      <c r="C710" s="8">
        <v>43802</v>
      </c>
      <c r="D710" s="9">
        <v>240</v>
      </c>
      <c r="E710" s="9">
        <v>1.71</v>
      </c>
      <c r="F710" s="9"/>
      <c r="G710" s="9">
        <v>141.55535186074704</v>
      </c>
      <c r="H710" s="9"/>
    </row>
    <row r="711" spans="1:8" x14ac:dyDescent="0.2">
      <c r="A711" s="9" t="str">
        <f t="shared" si="11"/>
        <v>2_241</v>
      </c>
      <c r="B711" s="9">
        <v>2</v>
      </c>
      <c r="C711" s="8">
        <v>43802</v>
      </c>
      <c r="D711" s="9">
        <v>241</v>
      </c>
      <c r="E711" s="9">
        <v>1.88</v>
      </c>
      <c r="F711" s="9"/>
      <c r="G711" s="9">
        <v>179.64832030167898</v>
      </c>
      <c r="H711" s="9"/>
    </row>
    <row r="712" spans="1:8" x14ac:dyDescent="0.2">
      <c r="A712" s="9" t="str">
        <f t="shared" si="11"/>
        <v>2_242</v>
      </c>
      <c r="B712" s="9">
        <v>2</v>
      </c>
      <c r="C712" s="8">
        <v>43802</v>
      </c>
      <c r="D712" s="9">
        <v>242</v>
      </c>
      <c r="E712" s="9">
        <v>3.35</v>
      </c>
      <c r="F712" s="9"/>
      <c r="G712" s="9">
        <v>139.20393405575126</v>
      </c>
      <c r="H712" s="9"/>
    </row>
    <row r="713" spans="1:8" x14ac:dyDescent="0.2">
      <c r="A713" s="9" t="str">
        <f t="shared" si="11"/>
        <v>2_243</v>
      </c>
      <c r="B713" s="9">
        <v>2</v>
      </c>
      <c r="C713" s="8">
        <v>43802</v>
      </c>
      <c r="D713" s="9">
        <v>243</v>
      </c>
      <c r="E713" s="9">
        <v>3.47</v>
      </c>
      <c r="F713" s="9"/>
      <c r="G713" s="9">
        <v>136.85251625075543</v>
      </c>
      <c r="H713" s="9"/>
    </row>
    <row r="714" spans="1:8" x14ac:dyDescent="0.2">
      <c r="A714" s="9" t="str">
        <f t="shared" si="11"/>
        <v>2_244</v>
      </c>
      <c r="B714" s="9">
        <v>2</v>
      </c>
      <c r="C714" s="8">
        <v>43802</v>
      </c>
      <c r="D714" s="9">
        <v>244</v>
      </c>
      <c r="E714" s="9">
        <v>1.27</v>
      </c>
      <c r="F714" s="9"/>
      <c r="G714" s="9">
        <v>144.8473367877412</v>
      </c>
      <c r="H714" s="9"/>
    </row>
    <row r="715" spans="1:8" x14ac:dyDescent="0.2">
      <c r="A715" s="9" t="str">
        <f t="shared" si="11"/>
        <v>2_245</v>
      </c>
      <c r="B715" s="9">
        <v>2</v>
      </c>
      <c r="C715" s="8">
        <v>43802</v>
      </c>
      <c r="D715" s="9">
        <v>245</v>
      </c>
      <c r="E715" s="9">
        <v>1.1299999999999999</v>
      </c>
      <c r="F715" s="9"/>
      <c r="G715" s="9">
        <v>148.60960527573448</v>
      </c>
      <c r="H715" s="9"/>
    </row>
    <row r="716" spans="1:8" x14ac:dyDescent="0.2">
      <c r="A716" s="9" t="str">
        <f t="shared" si="11"/>
        <v>2_246</v>
      </c>
      <c r="B716" s="9">
        <v>2</v>
      </c>
      <c r="C716" s="8">
        <v>43802</v>
      </c>
      <c r="D716" s="9">
        <v>246</v>
      </c>
      <c r="E716" s="9">
        <v>3.5</v>
      </c>
      <c r="F716" s="9"/>
      <c r="G716" s="9">
        <v>50.320341026910086</v>
      </c>
      <c r="H716" s="9"/>
    </row>
    <row r="717" spans="1:8" x14ac:dyDescent="0.2">
      <c r="A717" s="9" t="str">
        <f t="shared" si="11"/>
        <v>2_247</v>
      </c>
      <c r="B717" s="9">
        <v>2</v>
      </c>
      <c r="C717" s="8">
        <v>43802</v>
      </c>
      <c r="D717" s="9">
        <v>247</v>
      </c>
      <c r="E717" s="9">
        <v>5.32</v>
      </c>
      <c r="F717" s="9"/>
      <c r="G717" s="9">
        <v>53.14204239290504</v>
      </c>
      <c r="H717" s="9"/>
    </row>
    <row r="718" spans="1:8" x14ac:dyDescent="0.2">
      <c r="A718" s="9" t="str">
        <f t="shared" si="11"/>
        <v>2_248</v>
      </c>
      <c r="B718" s="9">
        <v>2</v>
      </c>
      <c r="C718" s="8">
        <v>43802</v>
      </c>
      <c r="D718" s="9">
        <v>248</v>
      </c>
      <c r="E718" s="9">
        <v>2.44</v>
      </c>
      <c r="F718" s="9"/>
      <c r="G718" s="9">
        <v>46.558072538916818</v>
      </c>
      <c r="H718" s="9"/>
    </row>
    <row r="719" spans="1:8" x14ac:dyDescent="0.2">
      <c r="A719" s="9" t="str">
        <f t="shared" si="11"/>
        <v>2_249</v>
      </c>
      <c r="B719" s="9">
        <v>2</v>
      </c>
      <c r="C719" s="8">
        <v>43802</v>
      </c>
      <c r="D719" s="9">
        <v>249</v>
      </c>
      <c r="E719" s="9">
        <v>2.48</v>
      </c>
      <c r="F719" s="9"/>
      <c r="G719" s="9">
        <v>89.353876589840326</v>
      </c>
      <c r="H719" s="9"/>
    </row>
    <row r="720" spans="1:8" x14ac:dyDescent="0.2">
      <c r="A720" s="9" t="str">
        <f t="shared" si="11"/>
        <v>2_250</v>
      </c>
      <c r="B720" s="9">
        <v>2</v>
      </c>
      <c r="C720" s="8">
        <v>43802</v>
      </c>
      <c r="D720" s="9">
        <v>250</v>
      </c>
      <c r="E720" s="9">
        <v>2.0699999999999998</v>
      </c>
      <c r="F720" s="9"/>
      <c r="G720" s="9">
        <v>39.974102684928567</v>
      </c>
      <c r="H720" s="9"/>
    </row>
    <row r="721" spans="1:8" x14ac:dyDescent="0.2">
      <c r="A721" s="9" t="str">
        <f t="shared" si="11"/>
        <v>2_251</v>
      </c>
      <c r="B721" s="9">
        <v>2</v>
      </c>
      <c r="C721" s="8">
        <v>43802</v>
      </c>
      <c r="D721" s="9">
        <v>251</v>
      </c>
      <c r="E721" s="9">
        <v>1.67</v>
      </c>
      <c r="F721" s="9"/>
      <c r="G721" s="9">
        <v>33.390132830940331</v>
      </c>
      <c r="H721" s="9"/>
    </row>
    <row r="722" spans="1:8" x14ac:dyDescent="0.2">
      <c r="A722" s="9" t="str">
        <f t="shared" si="11"/>
        <v>2_252</v>
      </c>
      <c r="B722" s="9">
        <v>2</v>
      </c>
      <c r="C722" s="8">
        <v>43802</v>
      </c>
      <c r="D722" s="9">
        <v>252</v>
      </c>
      <c r="E722" s="9">
        <v>1.33</v>
      </c>
      <c r="F722" s="9"/>
      <c r="G722" s="9">
        <v>25.865595854953778</v>
      </c>
      <c r="H722" s="9"/>
    </row>
    <row r="723" spans="1:8" x14ac:dyDescent="0.2">
      <c r="A723" s="9" t="str">
        <f t="shared" si="11"/>
        <v>2_253</v>
      </c>
      <c r="B723" s="9">
        <v>2</v>
      </c>
      <c r="C723" s="8">
        <v>43802</v>
      </c>
      <c r="D723" s="9">
        <v>253</v>
      </c>
      <c r="E723" s="9">
        <v>2.94</v>
      </c>
      <c r="F723" s="9"/>
      <c r="G723" s="9">
        <v>158.01527649571767</v>
      </c>
      <c r="H723" s="9"/>
    </row>
    <row r="724" spans="1:8" x14ac:dyDescent="0.2">
      <c r="A724" s="9" t="str">
        <f t="shared" si="11"/>
        <v>2_254</v>
      </c>
      <c r="B724" s="9">
        <v>2</v>
      </c>
      <c r="C724" s="8">
        <v>43802</v>
      </c>
      <c r="D724" s="9">
        <v>254</v>
      </c>
      <c r="E724" s="9">
        <v>4.16</v>
      </c>
      <c r="F724" s="9"/>
      <c r="G724" s="9">
        <v>119.45202449378655</v>
      </c>
      <c r="H724" s="9"/>
    </row>
    <row r="725" spans="1:8" x14ac:dyDescent="0.2">
      <c r="A725" s="9" t="str">
        <f t="shared" si="11"/>
        <v>2_255</v>
      </c>
      <c r="B725" s="9">
        <v>2</v>
      </c>
      <c r="C725" s="8">
        <v>43802</v>
      </c>
      <c r="D725" s="9">
        <v>255</v>
      </c>
      <c r="E725" s="9">
        <v>5.24</v>
      </c>
      <c r="F725" s="9"/>
      <c r="G725" s="9">
        <v>282.17013659949578</v>
      </c>
      <c r="H725" s="9"/>
    </row>
    <row r="726" spans="1:8" x14ac:dyDescent="0.2">
      <c r="A726" s="9" t="str">
        <f t="shared" si="11"/>
        <v>2_256</v>
      </c>
      <c r="B726" s="9">
        <v>2</v>
      </c>
      <c r="C726" s="8">
        <v>43802</v>
      </c>
      <c r="D726" s="9">
        <v>256</v>
      </c>
      <c r="E726" s="9">
        <v>4.26</v>
      </c>
      <c r="F726" s="9"/>
      <c r="G726" s="9">
        <v>200.81108054664116</v>
      </c>
      <c r="H726" s="9"/>
    </row>
    <row r="727" spans="1:8" x14ac:dyDescent="0.2">
      <c r="A727" s="9" t="str">
        <f t="shared" si="11"/>
        <v>2_257</v>
      </c>
      <c r="B727" s="9">
        <v>2</v>
      </c>
      <c r="C727" s="8">
        <v>43802</v>
      </c>
      <c r="D727" s="9">
        <v>257</v>
      </c>
      <c r="E727" s="9">
        <v>4.1399999999999997</v>
      </c>
      <c r="F727" s="9"/>
      <c r="G727" s="9">
        <v>87.943025906842863</v>
      </c>
      <c r="H727" s="9"/>
    </row>
    <row r="728" spans="1:8" x14ac:dyDescent="0.2">
      <c r="A728" s="9" t="str">
        <f t="shared" si="11"/>
        <v>2_258</v>
      </c>
      <c r="B728" s="9">
        <v>2</v>
      </c>
      <c r="C728" s="8">
        <v>43802</v>
      </c>
      <c r="D728" s="9">
        <v>258</v>
      </c>
      <c r="E728" s="9">
        <v>2.81</v>
      </c>
      <c r="F728" s="9"/>
      <c r="G728" s="9">
        <v>63.958564295885708</v>
      </c>
      <c r="H728" s="9"/>
    </row>
    <row r="729" spans="1:8" x14ac:dyDescent="0.2">
      <c r="A729" s="9" t="str">
        <f t="shared" si="11"/>
        <v>2_259</v>
      </c>
      <c r="B729" s="9">
        <v>2</v>
      </c>
      <c r="C729" s="8">
        <v>43802</v>
      </c>
      <c r="D729" s="9">
        <v>259</v>
      </c>
      <c r="E729" s="9">
        <v>2.52</v>
      </c>
      <c r="F729" s="9"/>
      <c r="G729" s="9">
        <v>34.330699952938659</v>
      </c>
      <c r="H729" s="9"/>
    </row>
    <row r="730" spans="1:8" x14ac:dyDescent="0.2">
      <c r="A730" s="9" t="str">
        <f t="shared" si="11"/>
        <v>2_260</v>
      </c>
      <c r="B730" s="9">
        <v>2</v>
      </c>
      <c r="C730" s="8">
        <v>43802</v>
      </c>
      <c r="D730" s="9">
        <v>260</v>
      </c>
      <c r="E730" s="9">
        <v>5.33</v>
      </c>
      <c r="F730" s="9"/>
      <c r="G730" s="9">
        <v>37.152401318933613</v>
      </c>
      <c r="H730" s="9"/>
    </row>
    <row r="731" spans="1:8" x14ac:dyDescent="0.2">
      <c r="A731" s="9" t="str">
        <f t="shared" si="11"/>
        <v>2_261</v>
      </c>
      <c r="B731" s="9">
        <v>2</v>
      </c>
      <c r="C731" s="8">
        <v>43802</v>
      </c>
      <c r="D731" s="9">
        <v>261</v>
      </c>
      <c r="E731" s="9">
        <v>6.17</v>
      </c>
      <c r="F731" s="9"/>
      <c r="G731" s="9">
        <v>31.038715025944533</v>
      </c>
      <c r="H731" s="9"/>
    </row>
    <row r="732" spans="1:8" x14ac:dyDescent="0.2">
      <c r="A732" s="9" t="str">
        <f t="shared" si="11"/>
        <v>2_262</v>
      </c>
      <c r="B732" s="9">
        <v>2</v>
      </c>
      <c r="C732" s="8">
        <v>43802</v>
      </c>
      <c r="D732" s="9">
        <v>262</v>
      </c>
      <c r="E732" s="9">
        <v>2.74</v>
      </c>
      <c r="F732" s="9"/>
      <c r="G732" s="9">
        <v>46.058072538916797</v>
      </c>
      <c r="H732" s="9"/>
    </row>
    <row r="733" spans="1:8" x14ac:dyDescent="0.2">
      <c r="A733" s="9" t="str">
        <f t="shared" si="11"/>
        <v>2_263</v>
      </c>
      <c r="B733" s="9">
        <v>2</v>
      </c>
      <c r="C733" s="8">
        <v>43802</v>
      </c>
      <c r="D733" s="9">
        <v>263</v>
      </c>
      <c r="E733" s="9">
        <v>2.6</v>
      </c>
      <c r="F733" s="9"/>
      <c r="G733" s="9">
        <v>53.61232595390419</v>
      </c>
      <c r="H733" s="9"/>
    </row>
    <row r="734" spans="1:8" x14ac:dyDescent="0.2">
      <c r="A734" s="9" t="str">
        <f t="shared" si="11"/>
        <v>2_264</v>
      </c>
      <c r="B734" s="9">
        <v>2</v>
      </c>
      <c r="C734" s="8">
        <v>43802</v>
      </c>
      <c r="D734" s="9">
        <v>264</v>
      </c>
      <c r="E734" s="9">
        <v>1.9</v>
      </c>
      <c r="F734" s="9"/>
      <c r="G734" s="9">
        <v>42.795804050923529</v>
      </c>
      <c r="H734" s="9"/>
    </row>
    <row r="735" spans="1:8" x14ac:dyDescent="0.2">
      <c r="A735" s="9" t="str">
        <f t="shared" si="11"/>
        <v>2_265</v>
      </c>
      <c r="B735" s="9">
        <v>2</v>
      </c>
      <c r="C735" s="8">
        <v>43802</v>
      </c>
      <c r="D735" s="9">
        <v>265</v>
      </c>
      <c r="E735" s="9">
        <v>1</v>
      </c>
      <c r="F735" s="9"/>
      <c r="G735" s="9">
        <v>39.674102684928599</v>
      </c>
      <c r="H735" s="9"/>
    </row>
    <row r="736" spans="1:8" x14ac:dyDescent="0.2">
      <c r="A736" s="9" t="str">
        <f t="shared" si="11"/>
        <v>2_266</v>
      </c>
      <c r="B736" s="9">
        <v>2</v>
      </c>
      <c r="C736" s="8">
        <v>43802</v>
      </c>
      <c r="D736" s="9">
        <v>266</v>
      </c>
      <c r="E736" s="9">
        <v>0.74</v>
      </c>
      <c r="F736" s="9"/>
      <c r="G736" s="9">
        <v>37.62268487993277</v>
      </c>
      <c r="H736" s="9"/>
    </row>
    <row r="737" spans="1:8" x14ac:dyDescent="0.2">
      <c r="A737" s="9" t="str">
        <f t="shared" si="11"/>
        <v>2_267</v>
      </c>
      <c r="B737" s="9">
        <v>2</v>
      </c>
      <c r="C737" s="8">
        <v>43802</v>
      </c>
      <c r="D737" s="9">
        <v>267</v>
      </c>
      <c r="E737" s="9">
        <v>5.14</v>
      </c>
      <c r="F737" s="9"/>
      <c r="G737" s="9">
        <v>109.57606971280418</v>
      </c>
      <c r="H737" s="9"/>
    </row>
    <row r="738" spans="1:8" x14ac:dyDescent="0.2">
      <c r="A738" s="9" t="str">
        <f t="shared" si="11"/>
        <v>2_268</v>
      </c>
      <c r="B738" s="9">
        <v>2</v>
      </c>
      <c r="C738" s="8">
        <v>43802</v>
      </c>
      <c r="D738" s="9">
        <v>268</v>
      </c>
      <c r="E738" s="9">
        <v>4.3099999999999996</v>
      </c>
      <c r="F738" s="9"/>
      <c r="G738" s="9">
        <v>102.99209985881599</v>
      </c>
      <c r="H738" s="9"/>
    </row>
    <row r="739" spans="1:8" x14ac:dyDescent="0.2">
      <c r="A739" s="9" t="str">
        <f t="shared" si="11"/>
        <v>2_269</v>
      </c>
      <c r="B739" s="9">
        <v>2</v>
      </c>
      <c r="C739" s="8">
        <v>43802</v>
      </c>
      <c r="D739" s="9">
        <v>269</v>
      </c>
      <c r="E739" s="9">
        <v>2.0699999999999998</v>
      </c>
      <c r="F739" s="9"/>
      <c r="G739" s="9">
        <v>182.47002166767396</v>
      </c>
      <c r="H739" s="9"/>
    </row>
    <row r="740" spans="1:8" x14ac:dyDescent="0.2">
      <c r="A740" s="9" t="str">
        <f t="shared" si="11"/>
        <v>2_270</v>
      </c>
      <c r="B740" s="9">
        <v>2</v>
      </c>
      <c r="C740" s="8">
        <v>43802</v>
      </c>
      <c r="D740" s="9">
        <v>270</v>
      </c>
      <c r="E740" s="9">
        <v>3.92</v>
      </c>
      <c r="F740" s="9"/>
      <c r="G740" s="9">
        <v>177.29690249668315</v>
      </c>
      <c r="H740" s="9"/>
    </row>
    <row r="741" spans="1:8" x14ac:dyDescent="0.2">
      <c r="A741" s="9" t="str">
        <f t="shared" si="11"/>
        <v>2_271</v>
      </c>
      <c r="B741" s="9">
        <v>2</v>
      </c>
      <c r="C741" s="8">
        <v>43802</v>
      </c>
      <c r="D741" s="9">
        <v>271</v>
      </c>
      <c r="E741" s="9">
        <v>4.97</v>
      </c>
      <c r="F741" s="9"/>
      <c r="G741" s="9">
        <v>150.96102308073026</v>
      </c>
      <c r="H741" s="9"/>
    </row>
    <row r="742" spans="1:8" x14ac:dyDescent="0.2">
      <c r="A742" s="9" t="str">
        <f t="shared" si="11"/>
        <v>2_272</v>
      </c>
      <c r="B742" s="9">
        <v>2</v>
      </c>
      <c r="C742" s="8">
        <v>43802</v>
      </c>
      <c r="D742" s="9">
        <v>272</v>
      </c>
      <c r="E742" s="9">
        <v>1.72</v>
      </c>
      <c r="F742" s="9"/>
      <c r="G742" s="9">
        <v>137.79308337275378</v>
      </c>
      <c r="H742" s="9"/>
    </row>
    <row r="743" spans="1:8" x14ac:dyDescent="0.2">
      <c r="A743" s="9" t="str">
        <f t="shared" si="11"/>
        <v>2_273</v>
      </c>
      <c r="B743" s="9">
        <v>2</v>
      </c>
      <c r="C743" s="8">
        <v>43802</v>
      </c>
      <c r="D743" s="9">
        <v>273</v>
      </c>
      <c r="E743" s="9">
        <v>1.54</v>
      </c>
      <c r="F743" s="9"/>
      <c r="G743" s="9">
        <v>113.04991222658892</v>
      </c>
      <c r="H743" s="9"/>
    </row>
    <row r="744" spans="1:8" x14ac:dyDescent="0.2">
      <c r="A744" s="9" t="str">
        <f t="shared" si="11"/>
        <v>2_274</v>
      </c>
      <c r="B744" s="9">
        <v>2</v>
      </c>
      <c r="C744" s="8">
        <v>43802</v>
      </c>
      <c r="D744" s="9">
        <v>274</v>
      </c>
      <c r="E744" s="9">
        <v>1.88</v>
      </c>
      <c r="F744" s="9"/>
      <c r="G744" s="9">
        <v>100.17039849282101</v>
      </c>
      <c r="H744" s="9"/>
    </row>
    <row r="745" spans="1:8" x14ac:dyDescent="0.2">
      <c r="A745" s="9" t="str">
        <f t="shared" si="11"/>
        <v>2_275</v>
      </c>
      <c r="B745" s="9">
        <v>2</v>
      </c>
      <c r="C745" s="8">
        <v>43802</v>
      </c>
      <c r="D745" s="9">
        <v>275</v>
      </c>
      <c r="E745" s="9">
        <v>2.2000000000000002</v>
      </c>
      <c r="F745" s="9"/>
      <c r="G745" s="9">
        <v>78.537354686859658</v>
      </c>
      <c r="H745" s="9"/>
    </row>
    <row r="746" spans="1:8" x14ac:dyDescent="0.2">
      <c r="A746" s="9" t="str">
        <f t="shared" si="11"/>
        <v>2_276</v>
      </c>
      <c r="B746" s="9">
        <v>2</v>
      </c>
      <c r="C746" s="8">
        <v>43802</v>
      </c>
      <c r="D746" s="9">
        <v>276</v>
      </c>
      <c r="E746" s="9">
        <v>1.1200000000000001</v>
      </c>
      <c r="F746" s="9"/>
      <c r="G746" s="9">
        <v>108.22787805578656</v>
      </c>
      <c r="H746" s="9"/>
    </row>
    <row r="747" spans="1:8" x14ac:dyDescent="0.2">
      <c r="A747" s="9" t="str">
        <f t="shared" si="11"/>
        <v>2_277</v>
      </c>
      <c r="B747" s="9">
        <v>2</v>
      </c>
      <c r="C747" s="8">
        <v>43802</v>
      </c>
      <c r="D747" s="9">
        <v>277</v>
      </c>
      <c r="E747" s="9">
        <v>1.39</v>
      </c>
      <c r="F747" s="9"/>
      <c r="G747" s="9">
        <v>149.55017239773278</v>
      </c>
      <c r="H747" s="9"/>
    </row>
    <row r="748" spans="1:8" x14ac:dyDescent="0.2">
      <c r="A748" s="9" t="str">
        <f t="shared" si="11"/>
        <v>2_278</v>
      </c>
      <c r="B748" s="9">
        <v>2</v>
      </c>
      <c r="C748" s="8">
        <v>43802</v>
      </c>
      <c r="D748" s="9">
        <v>278</v>
      </c>
      <c r="E748" s="9">
        <v>1.68</v>
      </c>
      <c r="F748" s="9"/>
      <c r="G748" s="9">
        <v>90.764727272837831</v>
      </c>
      <c r="H748" s="9"/>
    </row>
    <row r="749" spans="1:8" x14ac:dyDescent="0.2">
      <c r="A749" s="9" t="str">
        <f t="shared" si="11"/>
        <v>2_279</v>
      </c>
      <c r="B749" s="9">
        <v>2</v>
      </c>
      <c r="C749" s="8">
        <v>43802</v>
      </c>
      <c r="D749" s="9">
        <v>279</v>
      </c>
      <c r="E749" s="9">
        <v>1.5</v>
      </c>
      <c r="F749" s="9"/>
      <c r="G749" s="9">
        <v>121.33315873778319</v>
      </c>
      <c r="H749" s="9"/>
    </row>
    <row r="750" spans="1:8" x14ac:dyDescent="0.2">
      <c r="A750" s="9" t="str">
        <f t="shared" si="11"/>
        <v>2_280</v>
      </c>
      <c r="B750" s="9">
        <v>2</v>
      </c>
      <c r="C750" s="8">
        <v>43802</v>
      </c>
      <c r="D750" s="9">
        <v>280</v>
      </c>
      <c r="E750" s="9">
        <v>1.26</v>
      </c>
      <c r="F750" s="9"/>
      <c r="G750" s="9">
        <v>66.780265661880662</v>
      </c>
      <c r="H750" s="9"/>
    </row>
    <row r="751" spans="1:8" x14ac:dyDescent="0.2">
      <c r="A751" s="9" t="str">
        <f t="shared" si="11"/>
        <v>2_281</v>
      </c>
      <c r="B751" s="9">
        <v>2</v>
      </c>
      <c r="C751" s="8">
        <v>43802</v>
      </c>
      <c r="D751" s="9">
        <v>281</v>
      </c>
      <c r="E751" s="9">
        <v>1.86</v>
      </c>
      <c r="F751" s="9"/>
      <c r="G751" s="9">
        <v>178.70775317968065</v>
      </c>
      <c r="H751" s="9"/>
    </row>
    <row r="752" spans="1:8" x14ac:dyDescent="0.2">
      <c r="A752" s="9" t="str">
        <f t="shared" si="11"/>
        <v>2_282</v>
      </c>
      <c r="B752" s="9">
        <v>2</v>
      </c>
      <c r="C752" s="8">
        <v>43802</v>
      </c>
      <c r="D752" s="9">
        <v>282</v>
      </c>
      <c r="E752" s="9">
        <v>1.6</v>
      </c>
      <c r="F752" s="9"/>
      <c r="G752" s="9">
        <v>137.59308337275399</v>
      </c>
      <c r="H752" s="9"/>
    </row>
    <row r="753" spans="1:8" x14ac:dyDescent="0.2">
      <c r="A753" s="9" t="str">
        <f t="shared" si="11"/>
        <v>2_283</v>
      </c>
      <c r="B753" s="9">
        <v>2</v>
      </c>
      <c r="C753" s="8">
        <v>43802</v>
      </c>
      <c r="D753" s="9">
        <v>283</v>
      </c>
      <c r="E753" s="9">
        <v>1.19</v>
      </c>
      <c r="F753" s="9"/>
      <c r="G753" s="9">
        <v>174.00491756968907</v>
      </c>
      <c r="H753" s="9"/>
    </row>
    <row r="754" spans="1:8" x14ac:dyDescent="0.2">
      <c r="A754" s="9" t="str">
        <f t="shared" si="11"/>
        <v>2_284</v>
      </c>
      <c r="B754" s="9">
        <v>2</v>
      </c>
      <c r="C754" s="8">
        <v>43802</v>
      </c>
      <c r="D754" s="9">
        <v>284</v>
      </c>
      <c r="E754" s="9">
        <v>2.0299999999999998</v>
      </c>
      <c r="F754" s="9"/>
      <c r="G754" s="9">
        <v>121.80344229878234</v>
      </c>
      <c r="H754" s="9"/>
    </row>
    <row r="755" spans="1:8" x14ac:dyDescent="0.2">
      <c r="A755" s="9" t="str">
        <f t="shared" si="11"/>
        <v>2_285</v>
      </c>
      <c r="B755" s="9">
        <v>2</v>
      </c>
      <c r="C755" s="8">
        <v>43802</v>
      </c>
      <c r="D755" s="9">
        <v>285</v>
      </c>
      <c r="E755" s="9">
        <v>3.01</v>
      </c>
      <c r="F755" s="9"/>
      <c r="G755" s="9">
        <v>138.73365049475211</v>
      </c>
      <c r="H755" s="9"/>
    </row>
    <row r="756" spans="1:8" x14ac:dyDescent="0.2">
      <c r="A756" s="9" t="str">
        <f t="shared" si="11"/>
        <v>2_286</v>
      </c>
      <c r="B756" s="9">
        <v>2</v>
      </c>
      <c r="C756" s="8">
        <v>43802</v>
      </c>
      <c r="D756" s="9">
        <v>286</v>
      </c>
      <c r="E756" s="9">
        <v>1.78</v>
      </c>
      <c r="F756" s="9"/>
      <c r="G756" s="9">
        <v>239.37433254857226</v>
      </c>
      <c r="H756" s="9"/>
    </row>
    <row r="757" spans="1:8" x14ac:dyDescent="0.2">
      <c r="A757" s="9" t="str">
        <f t="shared" si="11"/>
        <v>2_287</v>
      </c>
      <c r="B757" s="9">
        <v>2</v>
      </c>
      <c r="C757" s="8">
        <v>43802</v>
      </c>
      <c r="D757" s="9">
        <v>287</v>
      </c>
      <c r="E757" s="9">
        <v>1.38</v>
      </c>
      <c r="F757" s="9"/>
      <c r="G757" s="9">
        <v>110.04635327380335</v>
      </c>
      <c r="H757" s="9"/>
    </row>
    <row r="758" spans="1:8" x14ac:dyDescent="0.2">
      <c r="A758" s="9" t="str">
        <f t="shared" si="11"/>
        <v>2_288</v>
      </c>
      <c r="B758" s="9">
        <v>2</v>
      </c>
      <c r="C758" s="8">
        <v>43802</v>
      </c>
      <c r="D758" s="9">
        <v>288</v>
      </c>
      <c r="E758" s="9">
        <v>2.37</v>
      </c>
      <c r="F758" s="9"/>
      <c r="G758" s="9">
        <v>55.493460197900845</v>
      </c>
      <c r="H758" s="9"/>
    </row>
    <row r="759" spans="1:8" x14ac:dyDescent="0.2">
      <c r="A759" s="9" t="str">
        <f t="shared" si="11"/>
        <v>2_289</v>
      </c>
      <c r="B759" s="9">
        <v>2</v>
      </c>
      <c r="C759" s="8">
        <v>43802</v>
      </c>
      <c r="D759" s="9">
        <v>289</v>
      </c>
      <c r="E759" s="9">
        <v>2.13</v>
      </c>
      <c r="F759" s="9"/>
      <c r="G759" s="9">
        <v>47.02835609991596</v>
      </c>
      <c r="H759" s="9"/>
    </row>
    <row r="760" spans="1:8" x14ac:dyDescent="0.2">
      <c r="A760" s="9" t="str">
        <f t="shared" si="11"/>
        <v>2_290</v>
      </c>
      <c r="B760" s="9">
        <v>2</v>
      </c>
      <c r="C760" s="8">
        <v>43802</v>
      </c>
      <c r="D760" s="9">
        <v>290</v>
      </c>
      <c r="E760" s="9">
        <v>1</v>
      </c>
      <c r="F760" s="9"/>
      <c r="G760" s="9">
        <v>64.428847856884857</v>
      </c>
      <c r="H760" s="9"/>
    </row>
    <row r="761" spans="1:8" x14ac:dyDescent="0.2">
      <c r="A761" s="9" t="str">
        <f t="shared" si="11"/>
        <v>2_291</v>
      </c>
      <c r="B761" s="9">
        <v>2</v>
      </c>
      <c r="C761" s="8">
        <v>43802</v>
      </c>
      <c r="D761" s="9">
        <v>291</v>
      </c>
      <c r="E761" s="9">
        <v>0.96</v>
      </c>
      <c r="F761" s="9"/>
      <c r="G761" s="9">
        <v>85.12132454084788</v>
      </c>
      <c r="H761" s="9"/>
    </row>
    <row r="762" spans="1:8" x14ac:dyDescent="0.2">
      <c r="A762" s="9" t="str">
        <f t="shared" si="11"/>
        <v>2_292</v>
      </c>
      <c r="B762" s="9">
        <v>2</v>
      </c>
      <c r="C762" s="8">
        <v>43802</v>
      </c>
      <c r="D762" s="9">
        <v>292</v>
      </c>
      <c r="E762" s="9" t="s">
        <v>271</v>
      </c>
      <c r="F762" s="9" t="s">
        <v>246</v>
      </c>
      <c r="G762" s="9" t="s">
        <v>271</v>
      </c>
      <c r="H762" s="9" t="s">
        <v>246</v>
      </c>
    </row>
    <row r="763" spans="1:8" x14ac:dyDescent="0.2">
      <c r="A763" s="9" t="str">
        <f t="shared" si="11"/>
        <v>2_293</v>
      </c>
      <c r="B763" s="9">
        <v>2</v>
      </c>
      <c r="C763" s="8">
        <v>43802</v>
      </c>
      <c r="D763" s="9">
        <v>293</v>
      </c>
      <c r="E763" s="9">
        <v>0.45</v>
      </c>
      <c r="F763" s="9"/>
      <c r="G763" s="9">
        <v>69.131683466876467</v>
      </c>
      <c r="H763" s="9"/>
    </row>
    <row r="764" spans="1:8" x14ac:dyDescent="0.2">
      <c r="A764" s="9" t="str">
        <f t="shared" si="11"/>
        <v>2_294</v>
      </c>
      <c r="B764" s="9">
        <v>2</v>
      </c>
      <c r="C764" s="8">
        <v>43802</v>
      </c>
      <c r="D764" s="9">
        <v>294</v>
      </c>
      <c r="E764" s="9">
        <v>0.46</v>
      </c>
      <c r="F764" s="9"/>
      <c r="G764" s="9">
        <v>73.834519076868062</v>
      </c>
      <c r="H764" s="9"/>
    </row>
    <row r="765" spans="1:8" x14ac:dyDescent="0.2">
      <c r="A765" s="9" t="str">
        <f t="shared" si="11"/>
        <v>2_295</v>
      </c>
      <c r="B765" s="9">
        <v>2</v>
      </c>
      <c r="C765" s="8">
        <v>43802</v>
      </c>
      <c r="D765" s="9">
        <v>295</v>
      </c>
      <c r="E765" s="9">
        <v>4.09</v>
      </c>
      <c r="F765" s="9"/>
      <c r="G765" s="9">
        <v>132.14968064076388</v>
      </c>
      <c r="H765" s="9"/>
    </row>
    <row r="766" spans="1:8" x14ac:dyDescent="0.2">
      <c r="A766" s="9" t="str">
        <f t="shared" si="11"/>
        <v>2_296</v>
      </c>
      <c r="B766" s="9">
        <v>2</v>
      </c>
      <c r="C766" s="8">
        <v>43802</v>
      </c>
      <c r="D766" s="9">
        <v>296</v>
      </c>
      <c r="E766" s="9">
        <v>3.53</v>
      </c>
      <c r="F766" s="9"/>
      <c r="G766" s="9">
        <v>87.743025906842902</v>
      </c>
      <c r="H766" s="9"/>
    </row>
    <row r="767" spans="1:8" x14ac:dyDescent="0.2">
      <c r="A767" s="9" t="str">
        <f t="shared" si="11"/>
        <v>2_297</v>
      </c>
      <c r="B767" s="9">
        <v>2</v>
      </c>
      <c r="C767" s="8">
        <v>43802</v>
      </c>
      <c r="D767" s="9">
        <v>297</v>
      </c>
      <c r="E767" s="9">
        <v>2.13</v>
      </c>
      <c r="F767" s="9"/>
      <c r="G767" s="9">
        <v>109.10578615180503</v>
      </c>
      <c r="H767" s="9"/>
    </row>
    <row r="768" spans="1:8" x14ac:dyDescent="0.2">
      <c r="A768" s="9" t="str">
        <f t="shared" si="11"/>
        <v>2_298</v>
      </c>
      <c r="B768" s="9">
        <v>2</v>
      </c>
      <c r="C768" s="8">
        <v>43802</v>
      </c>
      <c r="D768" s="9">
        <v>298</v>
      </c>
      <c r="E768" s="9">
        <v>1.8</v>
      </c>
      <c r="F768" s="9"/>
      <c r="G768" s="9">
        <v>71.012817710873108</v>
      </c>
      <c r="H768" s="9"/>
    </row>
    <row r="769" spans="1:8" x14ac:dyDescent="0.2">
      <c r="A769" s="9" t="str">
        <f t="shared" si="11"/>
        <v>2_299</v>
      </c>
      <c r="B769" s="9">
        <v>2</v>
      </c>
      <c r="C769" s="8">
        <v>43802</v>
      </c>
      <c r="D769" s="9">
        <v>299</v>
      </c>
      <c r="E769" s="9">
        <v>1.55</v>
      </c>
      <c r="F769" s="9"/>
      <c r="G769" s="9">
        <v>77.126504003862181</v>
      </c>
      <c r="H769" s="9"/>
    </row>
    <row r="770" spans="1:8" x14ac:dyDescent="0.2">
      <c r="A770" s="9" t="str">
        <f t="shared" ref="A770:A833" si="12">CONCATENATE(B770, "_", D770)</f>
        <v>2_300</v>
      </c>
      <c r="B770" s="9">
        <v>2</v>
      </c>
      <c r="C770" s="8">
        <v>43802</v>
      </c>
      <c r="D770" s="9">
        <v>300</v>
      </c>
      <c r="E770" s="9">
        <v>1.49</v>
      </c>
      <c r="F770" s="9"/>
      <c r="G770" s="9">
        <v>63.017997173887395</v>
      </c>
      <c r="H770" s="9"/>
    </row>
    <row r="771" spans="1:8" x14ac:dyDescent="0.2">
      <c r="A771" s="9" t="str">
        <f t="shared" si="12"/>
        <v>2_301</v>
      </c>
      <c r="B771" s="9">
        <v>2</v>
      </c>
      <c r="C771" s="8">
        <v>43802</v>
      </c>
      <c r="D771" s="9">
        <v>301</v>
      </c>
      <c r="E771" s="9">
        <v>1.49</v>
      </c>
      <c r="F771" s="9"/>
      <c r="G771" s="9">
        <v>59.726012246893276</v>
      </c>
      <c r="H771" s="9"/>
    </row>
    <row r="772" spans="1:8" x14ac:dyDescent="0.2">
      <c r="A772" s="9" t="str">
        <f t="shared" si="12"/>
        <v>2_302</v>
      </c>
      <c r="B772" s="9">
        <v>2</v>
      </c>
      <c r="C772" s="8">
        <v>43802</v>
      </c>
      <c r="D772" s="9">
        <v>302</v>
      </c>
      <c r="E772" s="9">
        <v>2</v>
      </c>
      <c r="F772" s="9"/>
      <c r="G772" s="9">
        <v>389.86507206830328</v>
      </c>
      <c r="H772" s="9"/>
    </row>
    <row r="773" spans="1:8" x14ac:dyDescent="0.2">
      <c r="A773" s="9" t="str">
        <f t="shared" si="12"/>
        <v>2_303</v>
      </c>
      <c r="B773" s="9">
        <v>2</v>
      </c>
      <c r="C773" s="8">
        <v>43802</v>
      </c>
      <c r="D773" s="9">
        <v>303</v>
      </c>
      <c r="E773" s="9">
        <v>1.98</v>
      </c>
      <c r="F773" s="9"/>
      <c r="G773" s="9">
        <v>364.46975977434874</v>
      </c>
      <c r="H773" s="9"/>
    </row>
    <row r="774" spans="1:8" x14ac:dyDescent="0.2">
      <c r="A774" s="9" t="str">
        <f t="shared" si="12"/>
        <v>2_304</v>
      </c>
      <c r="B774" s="9">
        <v>2</v>
      </c>
      <c r="C774" s="8">
        <v>43802</v>
      </c>
      <c r="D774" s="9">
        <v>304</v>
      </c>
      <c r="E774" s="9">
        <v>1.33</v>
      </c>
      <c r="F774" s="9"/>
      <c r="G774" s="9">
        <v>858.85786397735558</v>
      </c>
      <c r="H774" s="9" t="s">
        <v>239</v>
      </c>
    </row>
    <row r="775" spans="1:8" x14ac:dyDescent="0.2">
      <c r="A775" s="9" t="str">
        <f t="shared" si="12"/>
        <v>2_305</v>
      </c>
      <c r="B775" s="9">
        <v>2</v>
      </c>
      <c r="C775" s="8">
        <v>43802</v>
      </c>
      <c r="D775" s="9">
        <v>305</v>
      </c>
      <c r="E775" s="9">
        <v>1.8</v>
      </c>
      <c r="F775" s="9"/>
      <c r="G775" s="9">
        <v>607.04052394656514</v>
      </c>
      <c r="H775" s="9" t="s">
        <v>239</v>
      </c>
    </row>
    <row r="776" spans="1:8" x14ac:dyDescent="0.2">
      <c r="A776" s="9" t="str">
        <f t="shared" si="12"/>
        <v>2_306</v>
      </c>
      <c r="B776" s="9">
        <v>2</v>
      </c>
      <c r="C776" s="8">
        <v>43802</v>
      </c>
      <c r="D776" s="9">
        <v>306</v>
      </c>
      <c r="E776" s="9">
        <v>1.5</v>
      </c>
      <c r="F776" s="9"/>
      <c r="G776" s="9">
        <v>489.09490343912609</v>
      </c>
      <c r="H776" s="9"/>
    </row>
    <row r="777" spans="1:8" x14ac:dyDescent="0.2">
      <c r="A777" s="9" t="str">
        <f t="shared" si="12"/>
        <v>2_307</v>
      </c>
      <c r="B777" s="9">
        <v>2</v>
      </c>
      <c r="C777" s="8">
        <v>43802</v>
      </c>
      <c r="D777" s="9">
        <v>307</v>
      </c>
      <c r="E777" s="9">
        <v>0.8</v>
      </c>
      <c r="F777" s="9"/>
      <c r="G777" s="9">
        <v>451.94250212019239</v>
      </c>
      <c r="H777" s="9"/>
    </row>
    <row r="778" spans="1:8" x14ac:dyDescent="0.2">
      <c r="A778" s="9" t="str">
        <f t="shared" si="12"/>
        <v>2_308</v>
      </c>
      <c r="B778" s="9">
        <v>2</v>
      </c>
      <c r="C778" s="8">
        <v>43802</v>
      </c>
      <c r="D778" s="9">
        <v>308</v>
      </c>
      <c r="E778" s="9">
        <v>0.74</v>
      </c>
      <c r="F778" s="9"/>
      <c r="G778" s="9">
        <v>473.57554592615378</v>
      </c>
      <c r="H778" s="9"/>
    </row>
    <row r="779" spans="1:8" x14ac:dyDescent="0.2">
      <c r="A779" s="9" t="str">
        <f t="shared" si="12"/>
        <v>2_309</v>
      </c>
      <c r="B779" s="9">
        <v>2</v>
      </c>
      <c r="C779" s="8">
        <v>43802</v>
      </c>
      <c r="D779" s="9">
        <v>309</v>
      </c>
      <c r="E779" s="9">
        <v>2.25</v>
      </c>
      <c r="F779" s="9"/>
      <c r="G779" s="9">
        <v>18.341058878967221</v>
      </c>
      <c r="H779" s="9"/>
    </row>
    <row r="780" spans="1:8" x14ac:dyDescent="0.2">
      <c r="A780" s="9" t="str">
        <f t="shared" si="12"/>
        <v>2_310</v>
      </c>
      <c r="B780" s="9">
        <v>2</v>
      </c>
      <c r="C780" s="8">
        <v>43802</v>
      </c>
      <c r="D780" s="9">
        <v>310</v>
      </c>
      <c r="E780" s="9">
        <v>2.34</v>
      </c>
      <c r="F780" s="9"/>
      <c r="G780" s="9">
        <v>15.519357512972267</v>
      </c>
      <c r="H780" s="9"/>
    </row>
    <row r="781" spans="1:8" x14ac:dyDescent="0.2">
      <c r="A781" s="9" t="str">
        <f t="shared" si="12"/>
        <v>2_311</v>
      </c>
      <c r="B781" s="9">
        <v>2</v>
      </c>
      <c r="C781" s="8">
        <v>43802</v>
      </c>
      <c r="D781" s="9">
        <v>311</v>
      </c>
      <c r="E781" s="9">
        <v>2.06</v>
      </c>
      <c r="F781" s="9"/>
      <c r="G781" s="9">
        <v>49.850057465910936</v>
      </c>
      <c r="H781" s="9"/>
    </row>
    <row r="782" spans="1:8" x14ac:dyDescent="0.2">
      <c r="A782" s="9" t="str">
        <f t="shared" si="12"/>
        <v>2_312</v>
      </c>
      <c r="B782" s="9">
        <v>2</v>
      </c>
      <c r="C782" s="8">
        <v>43802</v>
      </c>
      <c r="D782" s="9">
        <v>312</v>
      </c>
      <c r="E782" s="9">
        <v>3.44</v>
      </c>
      <c r="F782" s="9"/>
      <c r="G782" s="9">
        <v>56.904310880898315</v>
      </c>
      <c r="H782" s="9"/>
    </row>
    <row r="783" spans="1:8" x14ac:dyDescent="0.2">
      <c r="A783" s="9" t="str">
        <f t="shared" si="12"/>
        <v>2_313</v>
      </c>
      <c r="B783" s="9">
        <v>2</v>
      </c>
      <c r="C783" s="8">
        <v>43802</v>
      </c>
      <c r="D783" s="9">
        <v>313</v>
      </c>
      <c r="E783" s="9">
        <v>2.68</v>
      </c>
      <c r="F783" s="9"/>
      <c r="G783" s="9">
        <v>27.746730098950422</v>
      </c>
      <c r="H783" s="9"/>
    </row>
    <row r="784" spans="1:8" x14ac:dyDescent="0.2">
      <c r="A784" s="9" t="str">
        <f t="shared" si="12"/>
        <v>2_314</v>
      </c>
      <c r="B784" s="9">
        <v>2</v>
      </c>
      <c r="C784" s="8">
        <v>43802</v>
      </c>
      <c r="D784" s="9">
        <v>314</v>
      </c>
      <c r="E784" s="9">
        <v>2.48</v>
      </c>
      <c r="F784" s="9"/>
      <c r="G784" s="9">
        <v>25.265595854953801</v>
      </c>
      <c r="H784" s="9"/>
    </row>
    <row r="785" spans="1:8" x14ac:dyDescent="0.2">
      <c r="A785" s="9" t="str">
        <f t="shared" si="12"/>
        <v>2_315</v>
      </c>
      <c r="B785" s="9">
        <v>2</v>
      </c>
      <c r="C785" s="8">
        <v>43802</v>
      </c>
      <c r="D785" s="9">
        <v>315</v>
      </c>
      <c r="E785" s="9">
        <v>2.62</v>
      </c>
      <c r="F785" s="9"/>
      <c r="G785" s="9">
        <v>44.676938294920163</v>
      </c>
      <c r="H785" s="9"/>
    </row>
    <row r="786" spans="1:8" x14ac:dyDescent="0.2">
      <c r="A786" s="9" t="str">
        <f t="shared" si="12"/>
        <v>2_316</v>
      </c>
      <c r="B786" s="9">
        <v>2</v>
      </c>
      <c r="C786" s="8">
        <v>43802</v>
      </c>
      <c r="D786" s="9">
        <v>316</v>
      </c>
      <c r="E786" s="9">
        <v>8.0299999999999994</v>
      </c>
      <c r="F786" s="9"/>
      <c r="G786" s="9">
        <v>104.40295054181347</v>
      </c>
      <c r="H786" s="9"/>
    </row>
    <row r="787" spans="1:8" x14ac:dyDescent="0.2">
      <c r="A787" s="9" t="str">
        <f t="shared" si="12"/>
        <v>2_317</v>
      </c>
      <c r="B787" s="9">
        <v>2</v>
      </c>
      <c r="C787" s="8">
        <v>43802</v>
      </c>
      <c r="D787" s="9">
        <v>317</v>
      </c>
      <c r="E787" s="9">
        <v>8.6199999999999992</v>
      </c>
      <c r="F787" s="9"/>
      <c r="G787" s="9">
        <v>97.818980687825217</v>
      </c>
      <c r="H787" s="9"/>
    </row>
    <row r="788" spans="1:8" x14ac:dyDescent="0.2">
      <c r="A788" s="9" t="str">
        <f t="shared" si="12"/>
        <v>2_318</v>
      </c>
      <c r="B788" s="9">
        <v>2</v>
      </c>
      <c r="C788" s="8">
        <v>43802</v>
      </c>
      <c r="D788" s="9">
        <v>318</v>
      </c>
      <c r="E788" s="9">
        <v>6.15</v>
      </c>
      <c r="F788" s="9"/>
      <c r="G788" s="9">
        <v>253.95312293954623</v>
      </c>
      <c r="H788" s="9"/>
    </row>
    <row r="789" spans="1:8" x14ac:dyDescent="0.2">
      <c r="A789" s="9" t="str">
        <f t="shared" si="12"/>
        <v>2_319</v>
      </c>
      <c r="B789" s="9">
        <v>2</v>
      </c>
      <c r="C789" s="8">
        <v>43802</v>
      </c>
      <c r="D789" s="9">
        <v>319</v>
      </c>
      <c r="E789" s="9">
        <v>8.6</v>
      </c>
      <c r="F789" s="9"/>
      <c r="G789" s="9">
        <v>180.33194348777155</v>
      </c>
      <c r="H789" s="9"/>
    </row>
    <row r="790" spans="1:8" x14ac:dyDescent="0.2">
      <c r="A790" s="9" t="str">
        <f t="shared" si="12"/>
        <v>2_320</v>
      </c>
      <c r="B790" s="9">
        <v>2</v>
      </c>
      <c r="C790" s="8">
        <v>43802</v>
      </c>
      <c r="D790" s="9">
        <v>320</v>
      </c>
      <c r="E790" s="9">
        <v>7.75</v>
      </c>
      <c r="F790" s="9"/>
      <c r="G790" s="9">
        <v>94.203254060776189</v>
      </c>
      <c r="H790" s="9"/>
    </row>
    <row r="791" spans="1:8" x14ac:dyDescent="0.2">
      <c r="A791" s="9" t="str">
        <f t="shared" si="12"/>
        <v>2_321</v>
      </c>
      <c r="B791" s="9">
        <v>2</v>
      </c>
      <c r="C791" s="8">
        <v>43802</v>
      </c>
      <c r="D791" s="9">
        <v>321</v>
      </c>
      <c r="E791" s="9">
        <v>3.1</v>
      </c>
      <c r="F791" s="9"/>
      <c r="G791" s="9">
        <v>74.465429400423062</v>
      </c>
      <c r="H791" s="9"/>
    </row>
    <row r="792" spans="1:8" x14ac:dyDescent="0.2">
      <c r="A792" s="9" t="str">
        <f t="shared" si="12"/>
        <v>2_322</v>
      </c>
      <c r="B792" s="9">
        <v>2</v>
      </c>
      <c r="C792" s="8">
        <v>43802</v>
      </c>
      <c r="D792" s="9">
        <v>322</v>
      </c>
      <c r="E792" s="9">
        <v>2.71</v>
      </c>
      <c r="F792" s="9"/>
      <c r="G792" s="9">
        <v>58.31630013286145</v>
      </c>
      <c r="H792" s="9"/>
    </row>
    <row r="793" spans="1:8" x14ac:dyDescent="0.2">
      <c r="A793" s="9" t="str">
        <f t="shared" si="12"/>
        <v>2_323</v>
      </c>
      <c r="B793" s="9">
        <v>2</v>
      </c>
      <c r="C793" s="8">
        <v>43802</v>
      </c>
      <c r="D793" s="9">
        <v>323</v>
      </c>
      <c r="E793" s="9">
        <v>2.12</v>
      </c>
      <c r="F793" s="9"/>
      <c r="G793" s="9">
        <v>121.56705643081118</v>
      </c>
      <c r="H793" s="9"/>
    </row>
    <row r="794" spans="1:8" x14ac:dyDescent="0.2">
      <c r="A794" s="9" t="str">
        <f t="shared" si="12"/>
        <v>2_324</v>
      </c>
      <c r="B794" s="9">
        <v>2</v>
      </c>
      <c r="C794" s="8">
        <v>43802</v>
      </c>
      <c r="D794" s="9">
        <v>324</v>
      </c>
      <c r="E794" s="9">
        <v>3.11</v>
      </c>
      <c r="F794" s="9"/>
      <c r="G794" s="9">
        <v>78.951298641412421</v>
      </c>
      <c r="H794" s="9"/>
    </row>
    <row r="795" spans="1:8" x14ac:dyDescent="0.2">
      <c r="A795" s="9" t="str">
        <f t="shared" si="12"/>
        <v>2_325</v>
      </c>
      <c r="B795" s="9">
        <v>2</v>
      </c>
      <c r="C795" s="8">
        <v>43802</v>
      </c>
      <c r="D795" s="9">
        <v>325</v>
      </c>
      <c r="E795" s="9">
        <v>2.13</v>
      </c>
      <c r="F795" s="9"/>
      <c r="G795" s="9">
        <v>113.04390487293142</v>
      </c>
      <c r="H795" s="9"/>
    </row>
    <row r="796" spans="1:8" x14ac:dyDescent="0.2">
      <c r="A796" s="9" t="str">
        <f t="shared" si="12"/>
        <v>2_326</v>
      </c>
      <c r="B796" s="9">
        <v>2</v>
      </c>
      <c r="C796" s="8">
        <v>43802</v>
      </c>
      <c r="D796" s="9">
        <v>326</v>
      </c>
      <c r="E796" s="9">
        <v>1.87</v>
      </c>
      <c r="F796" s="9"/>
      <c r="G796" s="9">
        <v>65.365352093098807</v>
      </c>
      <c r="H796" s="9"/>
    </row>
    <row r="797" spans="1:8" x14ac:dyDescent="0.2">
      <c r="A797" s="9" t="str">
        <f t="shared" si="12"/>
        <v>2_327</v>
      </c>
      <c r="B797" s="9">
        <v>2</v>
      </c>
      <c r="C797" s="8">
        <v>43802</v>
      </c>
      <c r="D797" s="9">
        <v>327</v>
      </c>
      <c r="E797" s="9">
        <v>1.54</v>
      </c>
      <c r="F797" s="9"/>
      <c r="G797" s="9">
        <v>86.577276351094312</v>
      </c>
      <c r="H797" s="9"/>
    </row>
    <row r="798" spans="1:8" x14ac:dyDescent="0.2">
      <c r="A798" s="9" t="str">
        <f t="shared" si="12"/>
        <v>2_328</v>
      </c>
      <c r="B798" s="9">
        <v>2</v>
      </c>
      <c r="C798" s="8">
        <v>43802</v>
      </c>
      <c r="D798" s="9">
        <v>328</v>
      </c>
      <c r="E798" s="9">
        <v>1.19</v>
      </c>
      <c r="F798" s="9"/>
      <c r="G798" s="9">
        <v>66.436915242165995</v>
      </c>
      <c r="H798" s="9"/>
    </row>
    <row r="799" spans="1:8" x14ac:dyDescent="0.2">
      <c r="A799" s="9" t="str">
        <f t="shared" si="12"/>
        <v>2_329</v>
      </c>
      <c r="B799" s="9">
        <v>2</v>
      </c>
      <c r="C799" s="8">
        <v>43802</v>
      </c>
      <c r="D799" s="9">
        <v>329</v>
      </c>
      <c r="E799" s="9">
        <v>0.96</v>
      </c>
      <c r="F799" s="9"/>
      <c r="G799" s="9">
        <v>64.396517070246503</v>
      </c>
      <c r="H799" s="9"/>
    </row>
    <row r="800" spans="1:8" x14ac:dyDescent="0.2">
      <c r="A800" s="9" t="str">
        <f t="shared" si="12"/>
        <v>2_330</v>
      </c>
      <c r="B800" s="9">
        <v>2</v>
      </c>
      <c r="C800" s="8">
        <v>43802</v>
      </c>
      <c r="D800" s="9">
        <v>330</v>
      </c>
      <c r="E800" s="9">
        <v>1.93</v>
      </c>
      <c r="F800" s="9"/>
      <c r="G800" s="9">
        <v>78.054124793214555</v>
      </c>
      <c r="H800" s="9"/>
    </row>
    <row r="801" spans="1:8" x14ac:dyDescent="0.2">
      <c r="A801" s="9" t="str">
        <f t="shared" si="12"/>
        <v>2_331</v>
      </c>
      <c r="B801" s="9">
        <v>2</v>
      </c>
      <c r="C801" s="8">
        <v>43802</v>
      </c>
      <c r="D801" s="9">
        <v>331</v>
      </c>
      <c r="E801" s="9">
        <v>1.28</v>
      </c>
      <c r="F801" s="9"/>
      <c r="G801" s="9">
        <v>74.016842476324129</v>
      </c>
      <c r="H801" s="9"/>
    </row>
    <row r="802" spans="1:8" x14ac:dyDescent="0.2">
      <c r="A802" s="9" t="str">
        <f t="shared" si="12"/>
        <v>2_332</v>
      </c>
      <c r="B802" s="9">
        <v>2</v>
      </c>
      <c r="C802" s="8">
        <v>43802</v>
      </c>
      <c r="D802" s="9">
        <v>332</v>
      </c>
      <c r="E802" s="9">
        <v>1.25</v>
      </c>
      <c r="F802" s="9"/>
      <c r="G802" s="9">
        <v>102.27781869455701</v>
      </c>
      <c r="H802" s="9"/>
    </row>
    <row r="803" spans="1:8" x14ac:dyDescent="0.2">
      <c r="A803" s="9" t="str">
        <f t="shared" si="12"/>
        <v>2_333</v>
      </c>
      <c r="B803" s="9">
        <v>2</v>
      </c>
      <c r="C803" s="8">
        <v>43802</v>
      </c>
      <c r="D803" s="9">
        <v>333</v>
      </c>
      <c r="E803" s="9">
        <v>1.77</v>
      </c>
      <c r="F803" s="9"/>
      <c r="G803" s="9">
        <v>75.811190172719876</v>
      </c>
      <c r="H803" s="9"/>
    </row>
    <row r="804" spans="1:8" x14ac:dyDescent="0.2">
      <c r="A804" s="9" t="str">
        <f t="shared" si="12"/>
        <v>2_334</v>
      </c>
      <c r="B804" s="9">
        <v>2</v>
      </c>
      <c r="C804" s="8">
        <v>43802</v>
      </c>
      <c r="D804" s="9">
        <v>334</v>
      </c>
      <c r="E804" s="9">
        <v>1.37</v>
      </c>
      <c r="F804" s="9"/>
      <c r="G804" s="9">
        <v>94.651840984875122</v>
      </c>
      <c r="H804" s="9"/>
    </row>
    <row r="805" spans="1:8" x14ac:dyDescent="0.2">
      <c r="A805" s="9" t="str">
        <f t="shared" si="12"/>
        <v>2_335</v>
      </c>
      <c r="B805" s="9">
        <v>2</v>
      </c>
      <c r="C805" s="8">
        <v>43802</v>
      </c>
      <c r="D805" s="9">
        <v>335</v>
      </c>
      <c r="E805" s="9">
        <v>0.76</v>
      </c>
      <c r="F805" s="9"/>
      <c r="G805" s="9">
        <v>79.399885565511354</v>
      </c>
      <c r="H805" s="9"/>
    </row>
    <row r="806" spans="1:8" x14ac:dyDescent="0.2">
      <c r="A806" s="9" t="str">
        <f t="shared" si="12"/>
        <v>2_336</v>
      </c>
      <c r="B806" s="9">
        <v>2</v>
      </c>
      <c r="C806" s="8">
        <v>43802</v>
      </c>
      <c r="D806" s="9">
        <v>336</v>
      </c>
      <c r="E806" s="9">
        <v>0.8</v>
      </c>
      <c r="F806" s="9"/>
      <c r="G806" s="9">
        <v>75.362603248620943</v>
      </c>
      <c r="H806" s="9"/>
    </row>
    <row r="807" spans="1:8" x14ac:dyDescent="0.2">
      <c r="A807" s="9" t="str">
        <f t="shared" si="12"/>
        <v>2_337</v>
      </c>
      <c r="B807" s="9">
        <v>2</v>
      </c>
      <c r="C807" s="8">
        <v>43802</v>
      </c>
      <c r="D807" s="9">
        <v>337</v>
      </c>
      <c r="E807" s="9">
        <v>7.01</v>
      </c>
      <c r="F807" s="9"/>
      <c r="G807" s="9">
        <v>40.821410093003017</v>
      </c>
      <c r="H807" s="9"/>
    </row>
    <row r="808" spans="1:8" x14ac:dyDescent="0.2">
      <c r="A808" s="9" t="str">
        <f t="shared" si="12"/>
        <v>2_338</v>
      </c>
      <c r="B808" s="9">
        <v>2</v>
      </c>
      <c r="C808" s="8">
        <v>43802</v>
      </c>
      <c r="D808" s="9">
        <v>338</v>
      </c>
      <c r="E808" s="9">
        <v>6.2</v>
      </c>
      <c r="F808" s="9"/>
      <c r="G808" s="9">
        <v>44.858692409893422</v>
      </c>
      <c r="H808" s="9"/>
    </row>
    <row r="809" spans="1:8" x14ac:dyDescent="0.2">
      <c r="A809" s="9" t="str">
        <f t="shared" si="12"/>
        <v>2_339</v>
      </c>
      <c r="B809" s="9">
        <v>2</v>
      </c>
      <c r="C809" s="8">
        <v>43802</v>
      </c>
      <c r="D809" s="9">
        <v>339</v>
      </c>
      <c r="E809" s="9">
        <v>6.1</v>
      </c>
      <c r="F809" s="9"/>
      <c r="G809" s="9">
        <v>54.727604740069978</v>
      </c>
      <c r="H809" s="9"/>
    </row>
    <row r="810" spans="1:8" x14ac:dyDescent="0.2">
      <c r="A810" s="9" t="str">
        <f t="shared" si="12"/>
        <v>2_340</v>
      </c>
      <c r="B810" s="9">
        <v>2</v>
      </c>
      <c r="C810" s="8">
        <v>43802</v>
      </c>
      <c r="D810" s="9">
        <v>340</v>
      </c>
      <c r="E810" s="9">
        <v>5.81</v>
      </c>
      <c r="F810" s="9"/>
      <c r="G810" s="9">
        <v>64.59651707024652</v>
      </c>
      <c r="H810" s="9"/>
    </row>
    <row r="811" spans="1:8" x14ac:dyDescent="0.2">
      <c r="A811" s="9" t="str">
        <f t="shared" si="12"/>
        <v>2_341</v>
      </c>
      <c r="B811" s="9">
        <v>2</v>
      </c>
      <c r="C811" s="8">
        <v>43802</v>
      </c>
      <c r="D811" s="9">
        <v>341</v>
      </c>
      <c r="E811" s="9">
        <v>4.6100000000000003</v>
      </c>
      <c r="F811" s="9"/>
      <c r="G811" s="9">
        <v>77.605537869115622</v>
      </c>
      <c r="H811" s="9"/>
    </row>
    <row r="812" spans="1:8" x14ac:dyDescent="0.2">
      <c r="A812" s="9" t="str">
        <f t="shared" si="12"/>
        <v>2_342</v>
      </c>
      <c r="B812" s="9">
        <v>2</v>
      </c>
      <c r="C812" s="8">
        <v>43802</v>
      </c>
      <c r="D812" s="9">
        <v>342</v>
      </c>
      <c r="E812" s="9">
        <v>2.89</v>
      </c>
      <c r="F812" s="9"/>
      <c r="G812" s="9">
        <v>103.62357946685381</v>
      </c>
      <c r="H812" s="9"/>
    </row>
    <row r="813" spans="1:8" x14ac:dyDescent="0.2">
      <c r="A813" s="9" t="str">
        <f t="shared" si="12"/>
        <v>2_343</v>
      </c>
      <c r="B813" s="9">
        <v>2</v>
      </c>
      <c r="C813" s="8">
        <v>43802</v>
      </c>
      <c r="D813" s="9">
        <v>343</v>
      </c>
      <c r="E813" s="9">
        <v>3.35</v>
      </c>
      <c r="F813" s="9"/>
      <c r="G813" s="9">
        <v>143.9964026357579</v>
      </c>
      <c r="H813" s="9"/>
    </row>
    <row r="814" spans="1:8" x14ac:dyDescent="0.2">
      <c r="A814" s="9" t="str">
        <f t="shared" si="12"/>
        <v>2_344</v>
      </c>
      <c r="B814" s="9">
        <v>2</v>
      </c>
      <c r="C814" s="8">
        <v>43802</v>
      </c>
      <c r="D814" s="9">
        <v>344</v>
      </c>
      <c r="E814" s="9">
        <v>4.5199999999999996</v>
      </c>
      <c r="F814" s="9"/>
      <c r="G814" s="9">
        <v>17.145010385075096</v>
      </c>
      <c r="H814" s="9"/>
    </row>
    <row r="815" spans="1:8" x14ac:dyDescent="0.2">
      <c r="A815" s="9" t="str">
        <f t="shared" si="12"/>
        <v>2_345</v>
      </c>
      <c r="B815" s="9">
        <v>2</v>
      </c>
      <c r="C815" s="8">
        <v>43802</v>
      </c>
      <c r="D815" s="9">
        <v>345</v>
      </c>
      <c r="E815" s="9">
        <v>3.58</v>
      </c>
      <c r="F815" s="9"/>
      <c r="G815" s="9">
        <v>15.0918840869407</v>
      </c>
      <c r="H815" s="9"/>
    </row>
    <row r="816" spans="1:8" x14ac:dyDescent="0.2">
      <c r="A816" s="9" t="str">
        <f t="shared" si="12"/>
        <v>2_346</v>
      </c>
      <c r="B816" s="9">
        <v>2</v>
      </c>
      <c r="C816" s="8">
        <v>43802</v>
      </c>
      <c r="D816" s="9">
        <v>346</v>
      </c>
      <c r="E816" s="9">
        <v>3.22</v>
      </c>
      <c r="F816" s="9"/>
      <c r="G816" s="9">
        <v>80.745646337808154</v>
      </c>
      <c r="H816" s="9"/>
    </row>
    <row r="817" spans="1:8" x14ac:dyDescent="0.2">
      <c r="A817" s="9" t="str">
        <f t="shared" si="12"/>
        <v>2_347</v>
      </c>
      <c r="B817" s="9">
        <v>2</v>
      </c>
      <c r="C817" s="8">
        <v>43802</v>
      </c>
      <c r="D817" s="9">
        <v>347</v>
      </c>
      <c r="E817" s="9">
        <v>4.46</v>
      </c>
      <c r="F817" s="9"/>
      <c r="G817" s="9">
        <v>69.530973235334812</v>
      </c>
      <c r="H817" s="9"/>
    </row>
    <row r="818" spans="1:8" x14ac:dyDescent="0.2">
      <c r="A818" s="9" t="str">
        <f t="shared" si="12"/>
        <v>2_348</v>
      </c>
      <c r="B818" s="9">
        <v>2</v>
      </c>
      <c r="C818" s="8">
        <v>43802</v>
      </c>
      <c r="D818" s="9">
        <v>348</v>
      </c>
      <c r="E818" s="9">
        <v>5.14</v>
      </c>
      <c r="F818" s="9"/>
      <c r="G818" s="9">
        <v>56.970539360564644</v>
      </c>
      <c r="H818" s="9"/>
    </row>
    <row r="819" spans="1:8" x14ac:dyDescent="0.2">
      <c r="A819" s="9" t="str">
        <f t="shared" si="12"/>
        <v>2_349</v>
      </c>
      <c r="B819" s="9">
        <v>2</v>
      </c>
      <c r="C819" s="8">
        <v>43802</v>
      </c>
      <c r="D819" s="9">
        <v>349</v>
      </c>
      <c r="E819" s="9">
        <v>2.42</v>
      </c>
      <c r="F819" s="9"/>
      <c r="G819" s="9">
        <v>52.484670119575298</v>
      </c>
      <c r="H819" s="9"/>
    </row>
    <row r="820" spans="1:8" x14ac:dyDescent="0.2">
      <c r="A820" s="9" t="str">
        <f t="shared" si="12"/>
        <v>2_350</v>
      </c>
      <c r="B820" s="9">
        <v>2</v>
      </c>
      <c r="C820" s="8">
        <v>43802</v>
      </c>
      <c r="D820" s="9">
        <v>350</v>
      </c>
      <c r="E820" s="9">
        <v>1.86</v>
      </c>
      <c r="F820" s="9"/>
      <c r="G820" s="9">
        <v>43.064344713497697</v>
      </c>
      <c r="H820" s="9"/>
    </row>
    <row r="821" spans="1:8" x14ac:dyDescent="0.2">
      <c r="A821" s="9" t="str">
        <f t="shared" si="12"/>
        <v>2_351</v>
      </c>
      <c r="B821" s="9">
        <v>2</v>
      </c>
      <c r="C821" s="8">
        <v>43802</v>
      </c>
      <c r="D821" s="9">
        <v>351</v>
      </c>
      <c r="E821" s="9">
        <v>1.25</v>
      </c>
      <c r="F821" s="9"/>
      <c r="G821" s="9">
        <v>124.70716489950371</v>
      </c>
      <c r="H821" s="9"/>
    </row>
    <row r="822" spans="1:8" x14ac:dyDescent="0.2">
      <c r="A822" s="9" t="str">
        <f t="shared" si="12"/>
        <v>2_352</v>
      </c>
      <c r="B822" s="9">
        <v>2</v>
      </c>
      <c r="C822" s="8">
        <v>43802</v>
      </c>
      <c r="D822" s="9">
        <v>352</v>
      </c>
      <c r="E822" s="9">
        <v>1.53</v>
      </c>
      <c r="F822" s="9"/>
      <c r="G822" s="9">
        <v>115.73542641752503</v>
      </c>
      <c r="H822" s="9"/>
    </row>
    <row r="823" spans="1:8" x14ac:dyDescent="0.2">
      <c r="A823" s="9" t="str">
        <f t="shared" si="12"/>
        <v>2_353</v>
      </c>
      <c r="B823" s="9">
        <v>2</v>
      </c>
      <c r="C823" s="8">
        <v>43802</v>
      </c>
      <c r="D823" s="9">
        <v>353</v>
      </c>
      <c r="E823" s="9">
        <v>5.72</v>
      </c>
      <c r="F823" s="9"/>
      <c r="G823" s="9">
        <v>157.00542343462695</v>
      </c>
      <c r="H823" s="9"/>
    </row>
    <row r="824" spans="1:8" x14ac:dyDescent="0.2">
      <c r="A824" s="9" t="str">
        <f t="shared" si="12"/>
        <v>2_354</v>
      </c>
      <c r="B824" s="9">
        <v>2</v>
      </c>
      <c r="C824" s="8">
        <v>43802</v>
      </c>
      <c r="D824" s="9">
        <v>354</v>
      </c>
      <c r="E824" s="9">
        <v>12.67</v>
      </c>
      <c r="F824" s="9"/>
      <c r="G824" s="9">
        <v>141.75346801526319</v>
      </c>
      <c r="H824" s="9"/>
    </row>
    <row r="825" spans="1:8" x14ac:dyDescent="0.2">
      <c r="A825" s="9" t="str">
        <f t="shared" si="12"/>
        <v>2_355</v>
      </c>
      <c r="B825" s="9">
        <v>2</v>
      </c>
      <c r="C825" s="8">
        <v>43802</v>
      </c>
      <c r="D825" s="9">
        <v>355</v>
      </c>
      <c r="E825" s="9">
        <v>17.13</v>
      </c>
      <c r="F825" s="9"/>
      <c r="G825" s="9">
        <v>137.71618569837281</v>
      </c>
      <c r="H825" s="9"/>
    </row>
    <row r="826" spans="1:8" x14ac:dyDescent="0.2">
      <c r="A826" s="9" t="str">
        <f t="shared" si="12"/>
        <v>2_356</v>
      </c>
      <c r="B826" s="9">
        <v>2</v>
      </c>
      <c r="C826" s="8">
        <v>43802</v>
      </c>
      <c r="D826" s="9">
        <v>356</v>
      </c>
      <c r="E826" s="9">
        <v>4.84</v>
      </c>
      <c r="F826" s="9"/>
      <c r="G826" s="9">
        <v>105.86651408734846</v>
      </c>
      <c r="H826" s="9"/>
    </row>
    <row r="827" spans="1:8" x14ac:dyDescent="0.2">
      <c r="A827" s="9" t="str">
        <f t="shared" si="12"/>
        <v>2_357</v>
      </c>
      <c r="B827" s="9">
        <v>2</v>
      </c>
      <c r="C827" s="8">
        <v>43802</v>
      </c>
      <c r="D827" s="9">
        <v>357</v>
      </c>
      <c r="E827" s="9">
        <v>3.96</v>
      </c>
      <c r="F827" s="9"/>
      <c r="G827" s="9">
        <v>123.36140412720692</v>
      </c>
      <c r="H827" s="9"/>
    </row>
    <row r="828" spans="1:8" x14ac:dyDescent="0.2">
      <c r="A828" s="9" t="str">
        <f t="shared" si="12"/>
        <v>2_358</v>
      </c>
      <c r="B828" s="9">
        <v>2</v>
      </c>
      <c r="C828" s="8">
        <v>43802</v>
      </c>
      <c r="D828" s="9">
        <v>358</v>
      </c>
      <c r="E828" s="9">
        <v>2.95</v>
      </c>
      <c r="F828" s="9"/>
      <c r="G828" s="9">
        <v>33.195432383321133</v>
      </c>
      <c r="H828" s="9"/>
    </row>
    <row r="829" spans="1:8" x14ac:dyDescent="0.2">
      <c r="A829" s="9" t="str">
        <f t="shared" si="12"/>
        <v>2_359</v>
      </c>
      <c r="B829" s="9">
        <v>2</v>
      </c>
      <c r="C829" s="8">
        <v>43802</v>
      </c>
      <c r="D829" s="9">
        <v>359</v>
      </c>
      <c r="E829" s="9">
        <v>2.78</v>
      </c>
      <c r="F829" s="9"/>
      <c r="G829" s="9">
        <v>34.092606231518999</v>
      </c>
      <c r="H829" s="9"/>
    </row>
    <row r="830" spans="1:8" x14ac:dyDescent="0.2">
      <c r="A830" s="9" t="str">
        <f t="shared" si="12"/>
        <v>2_360</v>
      </c>
      <c r="B830" s="9">
        <v>2</v>
      </c>
      <c r="C830" s="8">
        <v>43802</v>
      </c>
      <c r="D830" s="9">
        <v>360</v>
      </c>
      <c r="E830" s="9">
        <v>2.14</v>
      </c>
      <c r="F830" s="9"/>
      <c r="G830" s="9">
        <v>58.76488705696039</v>
      </c>
      <c r="H830" s="9"/>
    </row>
    <row r="831" spans="1:8" x14ac:dyDescent="0.2">
      <c r="A831" s="9" t="str">
        <f t="shared" si="12"/>
        <v>2_361</v>
      </c>
      <c r="B831" s="9">
        <v>2</v>
      </c>
      <c r="C831" s="8">
        <v>43802</v>
      </c>
      <c r="D831" s="9">
        <v>361</v>
      </c>
      <c r="E831" s="9">
        <v>2.78</v>
      </c>
      <c r="F831" s="9"/>
      <c r="G831" s="9">
        <v>65.453690918444394</v>
      </c>
      <c r="H831" s="9"/>
    </row>
    <row r="832" spans="1:8" x14ac:dyDescent="0.2">
      <c r="A832" s="9" t="str">
        <f t="shared" si="12"/>
        <v>2_362</v>
      </c>
      <c r="B832" s="9">
        <v>2</v>
      </c>
      <c r="C832" s="8">
        <v>43802</v>
      </c>
      <c r="D832" s="9">
        <v>362</v>
      </c>
      <c r="E832" s="9">
        <v>2.4</v>
      </c>
      <c r="F832" s="9"/>
      <c r="G832" s="9">
        <v>44.410105485794489</v>
      </c>
      <c r="H832" s="9"/>
    </row>
    <row r="833" spans="1:8" x14ac:dyDescent="0.2">
      <c r="A833" s="9" t="str">
        <f t="shared" si="12"/>
        <v>2_363</v>
      </c>
      <c r="B833" s="9">
        <v>2</v>
      </c>
      <c r="C833" s="8">
        <v>43802</v>
      </c>
      <c r="D833" s="9">
        <v>363</v>
      </c>
      <c r="E833" s="9">
        <v>1.31</v>
      </c>
      <c r="F833" s="9"/>
      <c r="G833" s="9">
        <v>43.512931637596616</v>
      </c>
      <c r="H833" s="9"/>
    </row>
    <row r="834" spans="1:8" x14ac:dyDescent="0.2">
      <c r="A834" s="9" t="str">
        <f t="shared" ref="A834:A897" si="13">CONCATENATE(B834, "_", D834)</f>
        <v>2_364</v>
      </c>
      <c r="B834" s="9">
        <v>2</v>
      </c>
      <c r="C834" s="8">
        <v>43802</v>
      </c>
      <c r="D834" s="9">
        <v>364</v>
      </c>
      <c r="E834" s="9">
        <v>1.22</v>
      </c>
      <c r="F834" s="9"/>
      <c r="G834" s="9">
        <v>46.204453182190228</v>
      </c>
      <c r="H834" s="9"/>
    </row>
    <row r="835" spans="1:8" x14ac:dyDescent="0.2">
      <c r="A835" s="9" t="str">
        <f t="shared" si="13"/>
        <v>2_365</v>
      </c>
      <c r="B835" s="9">
        <v>2</v>
      </c>
      <c r="C835" s="8">
        <v>43802</v>
      </c>
      <c r="D835" s="9">
        <v>365</v>
      </c>
      <c r="E835" s="9">
        <v>2.31</v>
      </c>
      <c r="F835" s="9"/>
      <c r="G835" s="9">
        <v>76.708364020917742</v>
      </c>
      <c r="H835" s="9"/>
    </row>
    <row r="836" spans="1:8" x14ac:dyDescent="0.2">
      <c r="A836" s="9" t="str">
        <f t="shared" si="13"/>
        <v>2_366</v>
      </c>
      <c r="B836" s="9">
        <v>2</v>
      </c>
      <c r="C836" s="8">
        <v>43802</v>
      </c>
      <c r="D836" s="9">
        <v>366</v>
      </c>
      <c r="E836" s="9">
        <v>2.1800000000000002</v>
      </c>
      <c r="F836" s="9"/>
      <c r="G836" s="9">
        <v>64.147930146147587</v>
      </c>
      <c r="H836" s="9"/>
    </row>
    <row r="837" spans="1:8" x14ac:dyDescent="0.2">
      <c r="A837" s="9" t="str">
        <f t="shared" si="13"/>
        <v>2_367</v>
      </c>
      <c r="B837" s="9">
        <v>2</v>
      </c>
      <c r="C837" s="8">
        <v>43802</v>
      </c>
      <c r="D837" s="9">
        <v>367</v>
      </c>
      <c r="E837" s="9">
        <v>9.5399999999999991</v>
      </c>
      <c r="F837" s="9"/>
      <c r="G837" s="9">
        <v>196.03248583123428</v>
      </c>
      <c r="H837" s="9"/>
    </row>
    <row r="838" spans="1:8" x14ac:dyDescent="0.2">
      <c r="A838" s="9" t="str">
        <f t="shared" si="13"/>
        <v>2_368</v>
      </c>
      <c r="B838" s="9">
        <v>2</v>
      </c>
      <c r="C838" s="8">
        <v>43802</v>
      </c>
      <c r="D838" s="9">
        <v>368</v>
      </c>
      <c r="E838" s="9">
        <v>23.67</v>
      </c>
      <c r="F838" s="9"/>
      <c r="G838" s="9">
        <v>149.82803264904405</v>
      </c>
      <c r="H838" s="9"/>
    </row>
    <row r="839" spans="1:8" x14ac:dyDescent="0.2">
      <c r="A839" s="9" t="str">
        <f t="shared" si="13"/>
        <v>2_369</v>
      </c>
      <c r="B839" s="9">
        <v>2</v>
      </c>
      <c r="C839" s="8">
        <v>43802</v>
      </c>
      <c r="D839" s="9">
        <v>369</v>
      </c>
      <c r="E839" s="9">
        <v>18.260000000000002</v>
      </c>
      <c r="F839" s="9"/>
      <c r="G839" s="9">
        <v>130.9873818368888</v>
      </c>
      <c r="H839" s="9"/>
    </row>
    <row r="840" spans="1:8" x14ac:dyDescent="0.2">
      <c r="A840" s="9" t="str">
        <f t="shared" si="13"/>
        <v>2_370</v>
      </c>
      <c r="B840" s="9">
        <v>2</v>
      </c>
      <c r="C840" s="8">
        <v>43802</v>
      </c>
      <c r="D840" s="9">
        <v>370</v>
      </c>
      <c r="E840" s="9">
        <v>6.15</v>
      </c>
      <c r="F840" s="9"/>
      <c r="G840" s="9">
        <v>65.4936909184444</v>
      </c>
      <c r="H840" s="9"/>
    </row>
    <row r="841" spans="1:8" x14ac:dyDescent="0.2">
      <c r="A841" s="9" t="str">
        <f t="shared" si="13"/>
        <v>2_371</v>
      </c>
      <c r="B841" s="9">
        <v>2</v>
      </c>
      <c r="C841" s="8">
        <v>43802</v>
      </c>
      <c r="D841" s="9">
        <v>371</v>
      </c>
      <c r="E841" s="9">
        <v>4.09</v>
      </c>
      <c r="F841" s="9"/>
      <c r="G841" s="9">
        <v>87.474450199292164</v>
      </c>
      <c r="H841" s="9"/>
    </row>
    <row r="842" spans="1:8" x14ac:dyDescent="0.2">
      <c r="A842" s="9" t="str">
        <f t="shared" si="13"/>
        <v>2_372</v>
      </c>
      <c r="B842" s="9">
        <v>2</v>
      </c>
      <c r="C842" s="8">
        <v>43802</v>
      </c>
      <c r="D842" s="9">
        <v>372</v>
      </c>
      <c r="E842" s="9">
        <v>1.05</v>
      </c>
      <c r="F842" s="9"/>
      <c r="G842" s="9">
        <v>138.16477262247173</v>
      </c>
      <c r="H842" s="9"/>
    </row>
    <row r="843" spans="1:8" x14ac:dyDescent="0.2">
      <c r="A843" s="9" t="str">
        <f t="shared" si="13"/>
        <v>2_373</v>
      </c>
      <c r="B843" s="9">
        <v>2</v>
      </c>
      <c r="C843" s="8">
        <v>43802</v>
      </c>
      <c r="D843" s="9">
        <v>373</v>
      </c>
      <c r="E843" s="9">
        <v>1.01</v>
      </c>
      <c r="F843" s="9"/>
      <c r="G843" s="9">
        <v>121.11846950671226</v>
      </c>
      <c r="H843" s="9"/>
    </row>
    <row r="844" spans="1:8" x14ac:dyDescent="0.2">
      <c r="A844" s="9" t="str">
        <f t="shared" si="13"/>
        <v>2_374</v>
      </c>
      <c r="B844" s="9">
        <v>2</v>
      </c>
      <c r="C844" s="8">
        <v>43802</v>
      </c>
      <c r="D844" s="9">
        <v>374</v>
      </c>
      <c r="E844" s="9">
        <v>0.68</v>
      </c>
      <c r="F844" s="9"/>
      <c r="G844" s="9">
        <v>437.37225099646082</v>
      </c>
      <c r="H844" s="9"/>
    </row>
    <row r="845" spans="1:8" x14ac:dyDescent="0.2">
      <c r="A845" s="9" t="str">
        <f t="shared" si="13"/>
        <v>2_375</v>
      </c>
      <c r="B845" s="9">
        <v>2</v>
      </c>
      <c r="C845" s="8">
        <v>43802</v>
      </c>
      <c r="D845" s="9">
        <v>375</v>
      </c>
      <c r="E845" s="9">
        <v>1.03</v>
      </c>
      <c r="F845" s="9"/>
      <c r="G845" s="9">
        <v>321.18823765483688</v>
      </c>
      <c r="H845" s="9"/>
    </row>
    <row r="846" spans="1:8" x14ac:dyDescent="0.2">
      <c r="A846" s="9" t="str">
        <f t="shared" si="13"/>
        <v>2_376</v>
      </c>
      <c r="B846" s="9">
        <v>2</v>
      </c>
      <c r="C846" s="8">
        <v>43802</v>
      </c>
      <c r="D846" s="9">
        <v>376</v>
      </c>
      <c r="E846" s="9">
        <v>0.95</v>
      </c>
      <c r="F846" s="9"/>
      <c r="G846" s="9">
        <v>185.26639965285983</v>
      </c>
      <c r="H846" s="9"/>
    </row>
    <row r="847" spans="1:8" x14ac:dyDescent="0.2">
      <c r="A847" s="9" t="str">
        <f t="shared" si="13"/>
        <v>2_377</v>
      </c>
      <c r="B847" s="9">
        <v>2</v>
      </c>
      <c r="C847" s="8">
        <v>43802</v>
      </c>
      <c r="D847" s="9">
        <v>377</v>
      </c>
      <c r="E847" s="9">
        <v>0.67</v>
      </c>
      <c r="F847" s="9"/>
      <c r="G847" s="9">
        <v>132.78172953328453</v>
      </c>
      <c r="H847" s="9"/>
    </row>
    <row r="848" spans="1:8" x14ac:dyDescent="0.2">
      <c r="A848" s="9" t="str">
        <f t="shared" si="13"/>
        <v>2_378</v>
      </c>
      <c r="B848" s="9">
        <v>2</v>
      </c>
      <c r="C848" s="8">
        <v>43802</v>
      </c>
      <c r="D848" s="9">
        <v>378</v>
      </c>
      <c r="E848" s="9">
        <v>0.65</v>
      </c>
      <c r="F848" s="9"/>
      <c r="G848" s="9">
        <v>126.05292567180052</v>
      </c>
      <c r="H848" s="9"/>
    </row>
    <row r="849" spans="1:8" x14ac:dyDescent="0.2">
      <c r="A849" s="9" t="str">
        <f t="shared" si="13"/>
        <v>2_379</v>
      </c>
      <c r="B849" s="9">
        <v>2</v>
      </c>
      <c r="C849" s="8">
        <v>43802</v>
      </c>
      <c r="D849" s="9">
        <v>379</v>
      </c>
      <c r="E849" s="9">
        <v>2.4500000000000002</v>
      </c>
      <c r="F849" s="9"/>
      <c r="G849" s="9">
        <v>215.77031049158734</v>
      </c>
      <c r="H849" s="9"/>
    </row>
    <row r="850" spans="1:8" x14ac:dyDescent="0.2">
      <c r="A850" s="9" t="str">
        <f t="shared" si="13"/>
        <v>2_380</v>
      </c>
      <c r="B850" s="9">
        <v>2</v>
      </c>
      <c r="C850" s="8">
        <v>43802</v>
      </c>
      <c r="D850" s="9">
        <v>380</v>
      </c>
      <c r="E850" s="9">
        <v>4.7300000000000004</v>
      </c>
      <c r="F850" s="9"/>
      <c r="G850" s="9">
        <v>147.13651110445045</v>
      </c>
      <c r="H850" s="9"/>
    </row>
    <row r="851" spans="1:8" x14ac:dyDescent="0.2">
      <c r="A851" s="9" t="str">
        <f t="shared" si="13"/>
        <v>2_381</v>
      </c>
      <c r="B851" s="9">
        <v>2</v>
      </c>
      <c r="C851" s="8">
        <v>43802</v>
      </c>
      <c r="D851" s="9">
        <v>381</v>
      </c>
      <c r="E851" s="9">
        <v>5.26</v>
      </c>
      <c r="F851" s="9"/>
      <c r="G851" s="9">
        <v>525.29528811985199</v>
      </c>
      <c r="H851" s="9" t="s">
        <v>239</v>
      </c>
    </row>
    <row r="852" spans="1:8" x14ac:dyDescent="0.2">
      <c r="A852" s="9" t="str">
        <f t="shared" si="13"/>
        <v>2_382</v>
      </c>
      <c r="B852" s="9">
        <v>2</v>
      </c>
      <c r="C852" s="8">
        <v>43802</v>
      </c>
      <c r="D852" s="9">
        <v>382</v>
      </c>
      <c r="E852" s="9">
        <v>12.43</v>
      </c>
      <c r="F852" s="9"/>
      <c r="G852" s="9">
        <v>398.79377552395255</v>
      </c>
      <c r="H852" s="9"/>
    </row>
    <row r="853" spans="1:8" x14ac:dyDescent="0.2">
      <c r="A853" s="9" t="str">
        <f t="shared" si="13"/>
        <v>2_383</v>
      </c>
      <c r="B853" s="9">
        <v>2</v>
      </c>
      <c r="C853" s="8">
        <v>43802</v>
      </c>
      <c r="D853" s="9">
        <v>383</v>
      </c>
      <c r="E853" s="9">
        <v>22.91</v>
      </c>
      <c r="F853" s="9"/>
      <c r="G853" s="9">
        <v>288.88997911971364</v>
      </c>
      <c r="H853" s="9"/>
    </row>
    <row r="854" spans="1:8" x14ac:dyDescent="0.2">
      <c r="A854" s="9" t="str">
        <f t="shared" si="13"/>
        <v>2_384</v>
      </c>
      <c r="B854" s="9">
        <v>2</v>
      </c>
      <c r="C854" s="8">
        <v>43802</v>
      </c>
      <c r="D854" s="9">
        <v>384</v>
      </c>
      <c r="E854" s="9">
        <v>6.75</v>
      </c>
      <c r="F854" s="9"/>
      <c r="G854" s="9">
        <v>257.0403075086893</v>
      </c>
      <c r="H854" s="9"/>
    </row>
    <row r="855" spans="1:8" x14ac:dyDescent="0.2">
      <c r="A855" s="9" t="str">
        <f t="shared" si="13"/>
        <v>2_385</v>
      </c>
      <c r="B855" s="9">
        <v>2</v>
      </c>
      <c r="C855" s="8">
        <v>43802</v>
      </c>
      <c r="D855" s="9">
        <v>385</v>
      </c>
      <c r="E855" s="9">
        <v>4.9800000000000004</v>
      </c>
      <c r="F855" s="9"/>
      <c r="G855" s="9">
        <v>205.45281123731189</v>
      </c>
      <c r="H855" s="9"/>
    </row>
    <row r="856" spans="1:8" x14ac:dyDescent="0.2">
      <c r="A856" s="9" t="str">
        <f t="shared" si="13"/>
        <v>2_386</v>
      </c>
      <c r="B856" s="9">
        <v>2</v>
      </c>
      <c r="C856" s="8">
        <v>43802</v>
      </c>
      <c r="D856" s="9">
        <v>386</v>
      </c>
      <c r="E856" s="9">
        <v>8.6199999999999992</v>
      </c>
      <c r="F856" s="9"/>
      <c r="G856" s="9">
        <v>73.56825555222521</v>
      </c>
      <c r="H856" s="9"/>
    </row>
    <row r="857" spans="1:8" x14ac:dyDescent="0.2">
      <c r="A857" s="9" t="str">
        <f t="shared" si="13"/>
        <v>2_387</v>
      </c>
      <c r="B857" s="9">
        <v>2</v>
      </c>
      <c r="C857" s="8">
        <v>43802</v>
      </c>
      <c r="D857" s="9">
        <v>387</v>
      </c>
      <c r="E857" s="9">
        <v>7.47</v>
      </c>
      <c r="F857" s="9"/>
      <c r="G857" s="9">
        <v>74.914016324522024</v>
      </c>
      <c r="H857" s="9"/>
    </row>
    <row r="858" spans="1:8" x14ac:dyDescent="0.2">
      <c r="A858" s="9" t="str">
        <f t="shared" si="13"/>
        <v>2_388</v>
      </c>
      <c r="B858" s="9">
        <v>2</v>
      </c>
      <c r="C858" s="8">
        <v>43802</v>
      </c>
      <c r="D858" s="9">
        <v>388</v>
      </c>
      <c r="E858" s="9">
        <v>5.21</v>
      </c>
      <c r="F858" s="9"/>
      <c r="G858" s="9">
        <v>236.85389592423724</v>
      </c>
      <c r="H858" s="9"/>
    </row>
    <row r="859" spans="1:8" x14ac:dyDescent="0.2">
      <c r="A859" s="9" t="str">
        <f t="shared" si="13"/>
        <v>2_389</v>
      </c>
      <c r="B859" s="9">
        <v>2</v>
      </c>
      <c r="C859" s="8">
        <v>43802</v>
      </c>
      <c r="D859" s="9">
        <v>389</v>
      </c>
      <c r="E859" s="9">
        <v>10.67</v>
      </c>
      <c r="F859" s="9"/>
      <c r="G859" s="9">
        <v>164.63140114430885</v>
      </c>
      <c r="H859" s="9"/>
    </row>
    <row r="860" spans="1:8" x14ac:dyDescent="0.2">
      <c r="A860" s="9" t="str">
        <f t="shared" si="13"/>
        <v>2_390</v>
      </c>
      <c r="B860" s="9">
        <v>2</v>
      </c>
      <c r="C860" s="8">
        <v>43802</v>
      </c>
      <c r="D860" s="9">
        <v>390</v>
      </c>
      <c r="E860" s="9">
        <v>11.87</v>
      </c>
      <c r="F860" s="9"/>
      <c r="G860" s="9">
        <v>82.539994034203886</v>
      </c>
      <c r="H860" s="9"/>
    </row>
    <row r="861" spans="1:8" x14ac:dyDescent="0.2">
      <c r="A861" s="9" t="str">
        <f t="shared" si="13"/>
        <v>2_391</v>
      </c>
      <c r="B861" s="9">
        <v>2</v>
      </c>
      <c r="C861" s="8">
        <v>43802</v>
      </c>
      <c r="D861" s="9">
        <v>391</v>
      </c>
      <c r="E861" s="9">
        <v>4.75</v>
      </c>
      <c r="F861" s="9"/>
      <c r="G861" s="9">
        <v>101.82923177045807</v>
      </c>
      <c r="H861" s="9"/>
    </row>
    <row r="862" spans="1:8" x14ac:dyDescent="0.2">
      <c r="A862" s="9" t="str">
        <f t="shared" si="13"/>
        <v>2_392</v>
      </c>
      <c r="B862" s="9">
        <v>2</v>
      </c>
      <c r="C862" s="8">
        <v>43802</v>
      </c>
      <c r="D862" s="9">
        <v>392</v>
      </c>
      <c r="E862" s="9">
        <v>3.8</v>
      </c>
      <c r="F862" s="9"/>
      <c r="G862" s="9">
        <v>93.306080212578323</v>
      </c>
      <c r="H862" s="9"/>
    </row>
    <row r="863" spans="1:8" x14ac:dyDescent="0.2">
      <c r="A863" s="9" t="str">
        <f t="shared" si="13"/>
        <v>2_393</v>
      </c>
      <c r="B863" s="9">
        <v>2</v>
      </c>
      <c r="C863" s="8">
        <v>43802</v>
      </c>
      <c r="D863" s="9">
        <v>393</v>
      </c>
      <c r="E863" s="9">
        <v>3.03</v>
      </c>
      <c r="F863" s="9"/>
      <c r="G863" s="9">
        <v>16.14912926756163</v>
      </c>
      <c r="H863" s="9"/>
    </row>
    <row r="864" spans="1:8" x14ac:dyDescent="0.2">
      <c r="A864" s="9" t="str">
        <f t="shared" si="13"/>
        <v>2_394</v>
      </c>
      <c r="B864" s="9">
        <v>2</v>
      </c>
      <c r="C864" s="8">
        <v>43802</v>
      </c>
      <c r="D864" s="9">
        <v>394</v>
      </c>
      <c r="E864" s="9">
        <v>2.66</v>
      </c>
      <c r="F864" s="9"/>
      <c r="G864" s="9">
        <v>15.001884086940708</v>
      </c>
      <c r="H864" s="9"/>
    </row>
    <row r="865" spans="1:8" x14ac:dyDescent="0.2">
      <c r="A865" s="9" t="str">
        <f t="shared" si="13"/>
        <v>2_395</v>
      </c>
      <c r="B865" s="9">
        <v>2</v>
      </c>
      <c r="C865" s="8">
        <v>43802</v>
      </c>
      <c r="D865" s="9">
        <v>395</v>
      </c>
      <c r="E865" s="9">
        <v>1.83</v>
      </c>
      <c r="F865" s="9"/>
      <c r="G865" s="9">
        <v>27.812389294133926</v>
      </c>
      <c r="H865" s="9"/>
    </row>
    <row r="866" spans="1:8" x14ac:dyDescent="0.2">
      <c r="A866" s="9" t="str">
        <f t="shared" si="13"/>
        <v>2_396</v>
      </c>
      <c r="B866" s="9">
        <v>2</v>
      </c>
      <c r="C866" s="8">
        <v>43802</v>
      </c>
      <c r="D866" s="9">
        <v>396</v>
      </c>
      <c r="E866" s="9">
        <v>1.74</v>
      </c>
      <c r="F866" s="9"/>
      <c r="G866" s="9">
        <v>21.532172356748848</v>
      </c>
      <c r="H866" s="9"/>
    </row>
    <row r="867" spans="1:8" x14ac:dyDescent="0.2">
      <c r="A867" s="9" t="str">
        <f t="shared" si="13"/>
        <v>2_397</v>
      </c>
      <c r="B867" s="9">
        <v>2</v>
      </c>
      <c r="C867" s="8">
        <v>43802</v>
      </c>
      <c r="D867" s="9">
        <v>397</v>
      </c>
      <c r="E867" s="9">
        <v>1.49</v>
      </c>
      <c r="F867" s="9"/>
      <c r="G867" s="9">
        <v>14.466102512407113</v>
      </c>
      <c r="H867" s="9"/>
    </row>
    <row r="868" spans="1:8" x14ac:dyDescent="0.2">
      <c r="A868" s="9" t="str">
        <f t="shared" si="13"/>
        <v>2_398</v>
      </c>
      <c r="B868" s="9">
        <v>2</v>
      </c>
      <c r="C868" s="8">
        <v>43802</v>
      </c>
      <c r="D868" s="9">
        <v>398</v>
      </c>
      <c r="E868" s="9">
        <v>0.98</v>
      </c>
      <c r="F868" s="9"/>
      <c r="G868" s="9">
        <v>10.501153567027224</v>
      </c>
      <c r="H868" s="9"/>
    </row>
    <row r="869" spans="1:8" x14ac:dyDescent="0.2">
      <c r="A869" s="9" t="str">
        <f t="shared" si="13"/>
        <v>2_399</v>
      </c>
      <c r="B869" s="9">
        <v>2</v>
      </c>
      <c r="C869" s="8">
        <v>43802</v>
      </c>
      <c r="D869" s="9">
        <v>399</v>
      </c>
      <c r="E869" s="9">
        <v>0.94</v>
      </c>
      <c r="F869" s="9"/>
      <c r="G869" s="9">
        <v>15.980016297650126</v>
      </c>
      <c r="H869" s="9"/>
    </row>
    <row r="870" spans="1:8" x14ac:dyDescent="0.2">
      <c r="A870" s="9" t="str">
        <f t="shared" si="13"/>
        <v>2_400</v>
      </c>
      <c r="B870" s="9">
        <v>2</v>
      </c>
      <c r="C870" s="8">
        <v>43802</v>
      </c>
      <c r="D870" s="9">
        <v>400</v>
      </c>
      <c r="E870" s="9">
        <v>1.39</v>
      </c>
      <c r="F870" s="9"/>
      <c r="G870" s="9">
        <v>4.1091470479671752</v>
      </c>
      <c r="H870" s="9"/>
    </row>
    <row r="871" spans="1:8" x14ac:dyDescent="0.2">
      <c r="A871" s="9" t="str">
        <f t="shared" si="13"/>
        <v>2_401</v>
      </c>
      <c r="B871" s="9">
        <v>2</v>
      </c>
      <c r="C871" s="8">
        <v>43802</v>
      </c>
      <c r="D871" s="9">
        <v>401</v>
      </c>
      <c r="E871" s="9">
        <v>1.18</v>
      </c>
      <c r="F871" s="9"/>
      <c r="G871" s="9">
        <v>4.8220341708023708</v>
      </c>
      <c r="H871" s="9"/>
    </row>
    <row r="872" spans="1:8" x14ac:dyDescent="0.2">
      <c r="A872" s="9" t="str">
        <f t="shared" si="13"/>
        <v>2_402</v>
      </c>
      <c r="B872" s="9">
        <v>2</v>
      </c>
      <c r="C872" s="8">
        <v>43802</v>
      </c>
      <c r="D872" s="9">
        <v>402</v>
      </c>
      <c r="E872" s="9">
        <v>1.53</v>
      </c>
      <c r="F872" s="9"/>
      <c r="G872" s="9">
        <v>11.414297355464376</v>
      </c>
      <c r="H872" s="9"/>
    </row>
    <row r="873" spans="1:8" x14ac:dyDescent="0.2">
      <c r="A873" s="9" t="str">
        <f t="shared" si="13"/>
        <v>2_403</v>
      </c>
      <c r="B873" s="9">
        <v>2</v>
      </c>
      <c r="C873" s="8">
        <v>43802</v>
      </c>
      <c r="D873" s="9">
        <v>403</v>
      </c>
      <c r="E873" s="9">
        <v>3.01</v>
      </c>
      <c r="F873" s="9"/>
      <c r="G873" s="9">
        <v>7.3051503074972004</v>
      </c>
      <c r="H873" s="9"/>
    </row>
    <row r="874" spans="1:8" x14ac:dyDescent="0.2">
      <c r="A874" s="9" t="str">
        <f t="shared" si="13"/>
        <v>2_404</v>
      </c>
      <c r="B874" s="9">
        <v>2</v>
      </c>
      <c r="C874" s="8">
        <v>43802</v>
      </c>
      <c r="D874" s="9">
        <v>404</v>
      </c>
      <c r="E874" s="9">
        <v>2.2000000000000002</v>
      </c>
      <c r="F874" s="9"/>
      <c r="G874" s="9">
        <v>5.3578157453359676</v>
      </c>
      <c r="H874" s="9"/>
    </row>
    <row r="875" spans="1:8" x14ac:dyDescent="0.2">
      <c r="A875" s="9" t="str">
        <f t="shared" si="13"/>
        <v>2_405</v>
      </c>
      <c r="B875" s="9">
        <v>2</v>
      </c>
      <c r="C875" s="8">
        <v>43802</v>
      </c>
      <c r="D875" s="9">
        <v>405</v>
      </c>
      <c r="E875" s="9">
        <v>1.06</v>
      </c>
      <c r="F875" s="9"/>
      <c r="G875" s="9">
        <v>3.1960032595300252</v>
      </c>
      <c r="H875" s="9"/>
    </row>
    <row r="876" spans="1:8" x14ac:dyDescent="0.2">
      <c r="A876" s="9" t="str">
        <f t="shared" si="13"/>
        <v>2_406</v>
      </c>
      <c r="B876" s="9">
        <v>2</v>
      </c>
      <c r="C876" s="8">
        <v>43802</v>
      </c>
      <c r="D876" s="9">
        <v>406</v>
      </c>
      <c r="E876" s="9">
        <v>0.92</v>
      </c>
      <c r="F876" s="9"/>
      <c r="G876" s="9">
        <v>4.286252596268775</v>
      </c>
      <c r="H876" s="9"/>
    </row>
    <row r="877" spans="1:8" x14ac:dyDescent="0.2">
      <c r="A877" s="9" t="str">
        <f t="shared" si="13"/>
        <v>2_407</v>
      </c>
      <c r="B877" s="9">
        <v>2</v>
      </c>
      <c r="C877" s="8">
        <v>43802</v>
      </c>
      <c r="D877" s="9">
        <v>407</v>
      </c>
      <c r="E877" s="9">
        <v>1.42</v>
      </c>
      <c r="F877" s="9"/>
      <c r="G877" s="9">
        <v>57.52805867154045</v>
      </c>
      <c r="H877" s="9"/>
    </row>
    <row r="878" spans="1:8" x14ac:dyDescent="0.2">
      <c r="A878" s="9" t="str">
        <f t="shared" si="13"/>
        <v>2_408</v>
      </c>
      <c r="B878" s="9">
        <v>2</v>
      </c>
      <c r="C878" s="8">
        <v>43802</v>
      </c>
      <c r="D878" s="9">
        <v>408</v>
      </c>
      <c r="E878" s="9">
        <v>1.35</v>
      </c>
      <c r="F878" s="9"/>
      <c r="G878" s="9">
        <v>41.548042373890326</v>
      </c>
      <c r="H878" s="9"/>
    </row>
    <row r="879" spans="1:8" x14ac:dyDescent="0.2">
      <c r="A879" s="9" t="str">
        <f t="shared" si="13"/>
        <v>2_409</v>
      </c>
      <c r="B879" s="9">
        <v>2</v>
      </c>
      <c r="C879" s="8">
        <v>43802</v>
      </c>
      <c r="D879" s="9">
        <v>409</v>
      </c>
      <c r="E879" s="9">
        <v>1.04</v>
      </c>
      <c r="F879" s="9"/>
      <c r="G879" s="9">
        <v>138.34128394822824</v>
      </c>
      <c r="H879" s="9"/>
    </row>
    <row r="880" spans="1:8" x14ac:dyDescent="0.2">
      <c r="A880" s="9" t="str">
        <f t="shared" si="13"/>
        <v>2_410</v>
      </c>
      <c r="B880" s="9">
        <v>2</v>
      </c>
      <c r="C880" s="8">
        <v>43802</v>
      </c>
      <c r="D880" s="9">
        <v>410</v>
      </c>
      <c r="E880" s="9">
        <v>2.4</v>
      </c>
      <c r="F880" s="9"/>
      <c r="G880" s="9">
        <v>90.857806949496435</v>
      </c>
      <c r="H880" s="9"/>
    </row>
    <row r="881" spans="1:8" x14ac:dyDescent="0.2">
      <c r="A881" s="9" t="str">
        <f t="shared" si="13"/>
        <v>2_411</v>
      </c>
      <c r="B881" s="9">
        <v>2</v>
      </c>
      <c r="C881" s="8">
        <v>43802</v>
      </c>
      <c r="D881" s="9">
        <v>411</v>
      </c>
      <c r="E881" s="9">
        <v>1.69</v>
      </c>
      <c r="F881" s="9"/>
      <c r="G881" s="9">
        <v>49.76633646982468</v>
      </c>
      <c r="H881" s="9"/>
    </row>
    <row r="882" spans="1:8" x14ac:dyDescent="0.2">
      <c r="A882" s="9" t="str">
        <f t="shared" si="13"/>
        <v>2_412</v>
      </c>
      <c r="B882" s="9">
        <v>2</v>
      </c>
      <c r="C882" s="8">
        <v>43802</v>
      </c>
      <c r="D882" s="9">
        <v>412</v>
      </c>
      <c r="E882" s="9">
        <v>1</v>
      </c>
      <c r="F882" s="9"/>
      <c r="G882" s="9">
        <v>35.156035854830279</v>
      </c>
      <c r="H882" s="9"/>
    </row>
    <row r="883" spans="1:8" x14ac:dyDescent="0.2">
      <c r="A883" s="9" t="str">
        <f t="shared" si="13"/>
        <v>2_413</v>
      </c>
      <c r="B883" s="9">
        <v>2</v>
      </c>
      <c r="C883" s="8">
        <v>43802</v>
      </c>
      <c r="D883" s="9">
        <v>413</v>
      </c>
      <c r="E883" s="9">
        <v>0.81</v>
      </c>
      <c r="F883" s="9"/>
      <c r="G883" s="9">
        <v>36.069179643267425</v>
      </c>
      <c r="H883" s="9"/>
    </row>
    <row r="884" spans="1:8" x14ac:dyDescent="0.2">
      <c r="A884" s="9" t="str">
        <f t="shared" si="13"/>
        <v>2_414</v>
      </c>
      <c r="B884" s="9">
        <v>2</v>
      </c>
      <c r="C884" s="8">
        <v>43802</v>
      </c>
      <c r="D884" s="9">
        <v>414</v>
      </c>
      <c r="E884" s="9">
        <v>4.5999999999999996</v>
      </c>
      <c r="F884" s="9"/>
      <c r="G884" s="9">
        <v>219.61108111913452</v>
      </c>
      <c r="H884" s="9"/>
    </row>
    <row r="885" spans="1:8" x14ac:dyDescent="0.2">
      <c r="A885" s="9" t="str">
        <f t="shared" si="13"/>
        <v>2_415</v>
      </c>
      <c r="B885" s="9">
        <v>2</v>
      </c>
      <c r="C885" s="8">
        <v>43802</v>
      </c>
      <c r="D885" s="9">
        <v>415</v>
      </c>
      <c r="E885" s="9">
        <v>5.82</v>
      </c>
      <c r="F885" s="9"/>
      <c r="G885" s="9">
        <v>132.40584932338675</v>
      </c>
      <c r="H885" s="9"/>
    </row>
    <row r="886" spans="1:8" x14ac:dyDescent="0.2">
      <c r="A886" s="9" t="str">
        <f t="shared" si="13"/>
        <v>2_416</v>
      </c>
      <c r="B886" s="9">
        <v>2</v>
      </c>
      <c r="C886" s="8">
        <v>43802</v>
      </c>
      <c r="D886" s="9">
        <v>416</v>
      </c>
      <c r="E886" s="9">
        <v>12.94</v>
      </c>
      <c r="F886" s="9"/>
      <c r="G886" s="9">
        <v>364.34437158642282</v>
      </c>
      <c r="H886" s="9"/>
    </row>
    <row r="887" spans="1:8" x14ac:dyDescent="0.2">
      <c r="A887" s="9" t="str">
        <f t="shared" si="13"/>
        <v>2_417</v>
      </c>
      <c r="B887" s="9">
        <v>2</v>
      </c>
      <c r="C887" s="8">
        <v>43802</v>
      </c>
      <c r="D887" s="9">
        <v>417</v>
      </c>
      <c r="E887" s="9">
        <v>20.440000000000001</v>
      </c>
      <c r="F887" s="9"/>
      <c r="G887" s="9">
        <v>207.28363997523309</v>
      </c>
      <c r="H887" s="9"/>
    </row>
    <row r="888" spans="1:8" x14ac:dyDescent="0.2">
      <c r="A888" s="9" t="str">
        <f t="shared" si="13"/>
        <v>2_418</v>
      </c>
      <c r="B888" s="9">
        <v>2</v>
      </c>
      <c r="C888" s="8">
        <v>43802</v>
      </c>
      <c r="D888" s="9">
        <v>418</v>
      </c>
      <c r="E888" s="9">
        <v>21.43</v>
      </c>
      <c r="F888" s="9"/>
      <c r="G888" s="9">
        <v>161.16987865915698</v>
      </c>
      <c r="H888" s="9"/>
    </row>
    <row r="889" spans="1:8" x14ac:dyDescent="0.2">
      <c r="A889" s="9" t="str">
        <f t="shared" si="13"/>
        <v>2_419</v>
      </c>
      <c r="B889" s="9">
        <v>2</v>
      </c>
      <c r="C889" s="8">
        <v>43802</v>
      </c>
      <c r="D889" s="9">
        <v>419</v>
      </c>
      <c r="E889" s="9">
        <v>10.71</v>
      </c>
      <c r="F889" s="9"/>
      <c r="G889" s="9">
        <v>72.13835928653485</v>
      </c>
      <c r="H889" s="9"/>
    </row>
    <row r="890" spans="1:8" x14ac:dyDescent="0.2">
      <c r="A890" s="9" t="str">
        <f t="shared" si="13"/>
        <v>2_420</v>
      </c>
      <c r="B890" s="9">
        <v>2</v>
      </c>
      <c r="C890" s="8">
        <v>43802</v>
      </c>
      <c r="D890" s="9">
        <v>420</v>
      </c>
      <c r="E890" s="9">
        <v>7.74</v>
      </c>
      <c r="F890" s="9"/>
      <c r="G890" s="9">
        <v>81.726369065124914</v>
      </c>
      <c r="H890" s="9"/>
    </row>
    <row r="891" spans="1:8" x14ac:dyDescent="0.2">
      <c r="A891" s="9" t="str">
        <f t="shared" si="13"/>
        <v>2_421</v>
      </c>
      <c r="B891" s="9">
        <v>2</v>
      </c>
      <c r="C891" s="8">
        <v>43802</v>
      </c>
      <c r="D891" s="9">
        <v>421</v>
      </c>
      <c r="E891" s="9">
        <v>1.38</v>
      </c>
      <c r="F891" s="9"/>
      <c r="G891" s="9">
        <v>124.18755522745239</v>
      </c>
      <c r="H891" s="9"/>
    </row>
    <row r="892" spans="1:8" x14ac:dyDescent="0.2">
      <c r="A892" s="9" t="str">
        <f t="shared" si="13"/>
        <v>2_422</v>
      </c>
      <c r="B892" s="9">
        <v>2</v>
      </c>
      <c r="C892" s="8">
        <v>43802</v>
      </c>
      <c r="D892" s="9">
        <v>422</v>
      </c>
      <c r="E892" s="9">
        <v>1.21</v>
      </c>
      <c r="F892" s="9"/>
      <c r="G892" s="9">
        <v>117.33897681417376</v>
      </c>
      <c r="H892" s="9"/>
    </row>
    <row r="893" spans="1:8" x14ac:dyDescent="0.2">
      <c r="A893" s="9" t="str">
        <f t="shared" si="13"/>
        <v>2_423</v>
      </c>
      <c r="B893" s="9">
        <v>2</v>
      </c>
      <c r="C893" s="8">
        <v>43802</v>
      </c>
      <c r="D893" s="9">
        <v>423</v>
      </c>
      <c r="E893" s="9">
        <v>1.03</v>
      </c>
      <c r="F893" s="9"/>
      <c r="G893" s="9">
        <v>295.40201555941809</v>
      </c>
      <c r="H893" s="9"/>
    </row>
    <row r="894" spans="1:8" x14ac:dyDescent="0.2">
      <c r="A894" s="9" t="str">
        <f t="shared" si="13"/>
        <v>2_424</v>
      </c>
      <c r="B894" s="9">
        <v>2</v>
      </c>
      <c r="C894" s="8">
        <v>43802</v>
      </c>
      <c r="D894" s="9">
        <v>424</v>
      </c>
      <c r="E894" s="9">
        <v>2.2400000000000002</v>
      </c>
      <c r="F894" s="9"/>
      <c r="G894" s="9">
        <v>414.56727995046606</v>
      </c>
      <c r="H894" s="9"/>
    </row>
    <row r="895" spans="1:8" x14ac:dyDescent="0.2">
      <c r="A895" s="9" t="str">
        <f t="shared" si="13"/>
        <v>2_425</v>
      </c>
      <c r="B895" s="9">
        <v>2</v>
      </c>
      <c r="C895" s="8">
        <v>43802</v>
      </c>
      <c r="D895" s="9">
        <v>425</v>
      </c>
      <c r="E895" s="9">
        <v>1.67</v>
      </c>
      <c r="F895" s="9"/>
      <c r="G895" s="9">
        <v>182.62875768742998</v>
      </c>
      <c r="H895" s="9"/>
    </row>
    <row r="896" spans="1:8" x14ac:dyDescent="0.2">
      <c r="A896" s="9" t="str">
        <f t="shared" si="13"/>
        <v>2_426</v>
      </c>
      <c r="B896" s="9">
        <v>2</v>
      </c>
      <c r="C896" s="8">
        <v>43802</v>
      </c>
      <c r="D896" s="9">
        <v>426</v>
      </c>
      <c r="E896" s="9">
        <v>0.95</v>
      </c>
      <c r="F896" s="9"/>
      <c r="G896" s="9">
        <v>73.964646863409143</v>
      </c>
      <c r="H896" s="9"/>
    </row>
    <row r="897" spans="1:8" x14ac:dyDescent="0.2">
      <c r="A897" s="9" t="str">
        <f t="shared" si="13"/>
        <v>2_427</v>
      </c>
      <c r="B897" s="9">
        <v>2</v>
      </c>
      <c r="C897" s="8">
        <v>43802</v>
      </c>
      <c r="D897" s="9">
        <v>427</v>
      </c>
      <c r="E897" s="9">
        <v>0.89</v>
      </c>
      <c r="F897" s="9"/>
      <c r="G897" s="9">
        <v>112.31668597776945</v>
      </c>
      <c r="H897" s="9"/>
    </row>
    <row r="898" spans="1:8" x14ac:dyDescent="0.2">
      <c r="A898" s="9" t="str">
        <f t="shared" ref="A898:A961" si="14">CONCATENATE(B898, "_", D898)</f>
        <v>2_428</v>
      </c>
      <c r="B898" s="9">
        <v>2</v>
      </c>
      <c r="C898" s="8">
        <v>43802</v>
      </c>
      <c r="D898" s="9">
        <v>428</v>
      </c>
      <c r="E898" s="9">
        <v>0.89</v>
      </c>
      <c r="F898" s="9"/>
      <c r="G898" s="9">
        <v>8.2182940959343505</v>
      </c>
      <c r="H898" s="9"/>
    </row>
    <row r="899" spans="1:8" x14ac:dyDescent="0.2">
      <c r="A899" s="9" t="str">
        <f t="shared" si="14"/>
        <v>2_429</v>
      </c>
      <c r="B899" s="9">
        <v>2</v>
      </c>
      <c r="C899" s="8">
        <v>43802</v>
      </c>
      <c r="D899" s="9">
        <v>429</v>
      </c>
      <c r="E899" s="9">
        <v>2.91</v>
      </c>
      <c r="F899" s="9"/>
      <c r="G899" s="9">
        <v>15.980016297650124</v>
      </c>
      <c r="H899" s="9"/>
    </row>
    <row r="900" spans="1:8" x14ac:dyDescent="0.2">
      <c r="A900" s="9" t="str">
        <f t="shared" si="14"/>
        <v>2_430</v>
      </c>
      <c r="B900" s="9">
        <v>2</v>
      </c>
      <c r="C900" s="8">
        <v>43802</v>
      </c>
      <c r="D900" s="9">
        <v>430</v>
      </c>
      <c r="E900" s="9">
        <v>3.14</v>
      </c>
      <c r="F900" s="9"/>
      <c r="G900" s="9">
        <v>20.545735239835871</v>
      </c>
      <c r="H900" s="9"/>
    </row>
    <row r="901" spans="1:8" x14ac:dyDescent="0.2">
      <c r="A901" s="9" t="str">
        <f t="shared" si="14"/>
        <v>2_431</v>
      </c>
      <c r="B901" s="9">
        <v>2</v>
      </c>
      <c r="C901" s="8">
        <v>43802</v>
      </c>
      <c r="D901" s="9">
        <v>431</v>
      </c>
      <c r="E901" s="9">
        <v>5.48</v>
      </c>
      <c r="F901" s="9"/>
      <c r="G901" s="9">
        <v>21.458879028273021</v>
      </c>
      <c r="H901" s="9"/>
    </row>
    <row r="902" spans="1:8" x14ac:dyDescent="0.2">
      <c r="A902" s="9" t="str">
        <f t="shared" si="14"/>
        <v>2_432</v>
      </c>
      <c r="B902" s="9">
        <v>2</v>
      </c>
      <c r="C902" s="8">
        <v>43802</v>
      </c>
      <c r="D902" s="9">
        <v>432</v>
      </c>
      <c r="E902" s="9">
        <v>6.08</v>
      </c>
      <c r="F902" s="9"/>
      <c r="G902" s="9">
        <v>22.828594710928751</v>
      </c>
      <c r="H902" s="9"/>
    </row>
    <row r="903" spans="1:8" x14ac:dyDescent="0.2">
      <c r="A903" s="9" t="str">
        <f t="shared" si="14"/>
        <v>2_433</v>
      </c>
      <c r="B903" s="9">
        <v>2</v>
      </c>
      <c r="C903" s="8">
        <v>43802</v>
      </c>
      <c r="D903" s="9">
        <v>433</v>
      </c>
      <c r="E903" s="9">
        <v>3.64</v>
      </c>
      <c r="F903" s="9"/>
      <c r="G903" s="9">
        <v>16.436588191868701</v>
      </c>
      <c r="H903" s="9"/>
    </row>
    <row r="904" spans="1:8" x14ac:dyDescent="0.2">
      <c r="A904" s="9" t="str">
        <f t="shared" si="14"/>
        <v>2_434</v>
      </c>
      <c r="B904" s="9">
        <v>2</v>
      </c>
      <c r="C904" s="8">
        <v>43802</v>
      </c>
      <c r="D904" s="9">
        <v>434</v>
      </c>
      <c r="E904" s="9">
        <v>2.92</v>
      </c>
      <c r="F904" s="9"/>
      <c r="G904" s="9">
        <v>15.523444403431549</v>
      </c>
      <c r="H904" s="9"/>
    </row>
    <row r="905" spans="1:8" x14ac:dyDescent="0.2">
      <c r="A905" s="9" t="str">
        <f t="shared" si="14"/>
        <v>2_435</v>
      </c>
      <c r="B905" s="9">
        <v>2</v>
      </c>
      <c r="C905" s="8">
        <v>43802</v>
      </c>
      <c r="D905" s="9">
        <v>435</v>
      </c>
      <c r="E905" s="9">
        <v>3.03</v>
      </c>
      <c r="F905" s="9"/>
      <c r="G905" s="9">
        <v>23.574389279478254</v>
      </c>
      <c r="H905" s="9"/>
    </row>
    <row r="906" spans="1:8" x14ac:dyDescent="0.2">
      <c r="A906" s="9" t="str">
        <f t="shared" si="14"/>
        <v>2_436</v>
      </c>
      <c r="B906" s="9">
        <v>2</v>
      </c>
      <c r="C906" s="8">
        <v>43802</v>
      </c>
      <c r="D906" s="9">
        <v>436</v>
      </c>
      <c r="E906" s="9">
        <v>2.96</v>
      </c>
      <c r="F906" s="9"/>
      <c r="G906" s="9">
        <v>14.153728720775824</v>
      </c>
      <c r="H906" s="9"/>
    </row>
    <row r="907" spans="1:8" x14ac:dyDescent="0.2">
      <c r="A907" s="9" t="str">
        <f t="shared" si="14"/>
        <v>2_437</v>
      </c>
      <c r="B907" s="9">
        <v>2</v>
      </c>
      <c r="C907" s="8">
        <v>43802</v>
      </c>
      <c r="D907" s="9">
        <v>437</v>
      </c>
      <c r="E907" s="9">
        <v>2</v>
      </c>
      <c r="F907" s="9"/>
      <c r="G907" s="9">
        <v>19.823918257743085</v>
      </c>
      <c r="H907" s="9"/>
    </row>
    <row r="908" spans="1:8" x14ac:dyDescent="0.2">
      <c r="A908" s="9" t="str">
        <f t="shared" si="14"/>
        <v>2_438</v>
      </c>
      <c r="B908" s="9">
        <v>2</v>
      </c>
      <c r="C908" s="8">
        <v>43802</v>
      </c>
      <c r="D908" s="9">
        <v>438</v>
      </c>
      <c r="E908" s="9" t="s">
        <v>271</v>
      </c>
      <c r="F908" s="9" t="s">
        <v>238</v>
      </c>
      <c r="G908" s="9" t="s">
        <v>271</v>
      </c>
      <c r="H908" s="9" t="s">
        <v>238</v>
      </c>
    </row>
    <row r="909" spans="1:8" x14ac:dyDescent="0.2">
      <c r="A909" s="9" t="str">
        <f t="shared" si="14"/>
        <v>2_439</v>
      </c>
      <c r="B909" s="9">
        <v>2</v>
      </c>
      <c r="C909" s="8">
        <v>43802</v>
      </c>
      <c r="D909" s="9">
        <v>439</v>
      </c>
      <c r="E909" s="9" t="s">
        <v>271</v>
      </c>
      <c r="F909" s="9" t="s">
        <v>238</v>
      </c>
      <c r="G909" s="9" t="s">
        <v>271</v>
      </c>
      <c r="H909" s="9" t="s">
        <v>238</v>
      </c>
    </row>
    <row r="910" spans="1:8" x14ac:dyDescent="0.2">
      <c r="A910" s="9" t="str">
        <f t="shared" si="14"/>
        <v>2_440</v>
      </c>
      <c r="B910" s="9">
        <v>2</v>
      </c>
      <c r="C910" s="8">
        <v>43802</v>
      </c>
      <c r="D910" s="9">
        <v>440</v>
      </c>
      <c r="E910" s="9" t="s">
        <v>271</v>
      </c>
      <c r="F910" s="9" t="s">
        <v>238</v>
      </c>
      <c r="G910" s="9" t="s">
        <v>271</v>
      </c>
      <c r="H910" s="9" t="s">
        <v>238</v>
      </c>
    </row>
    <row r="911" spans="1:8" x14ac:dyDescent="0.2">
      <c r="A911" s="9" t="str">
        <f t="shared" si="14"/>
        <v>2_441</v>
      </c>
      <c r="B911" s="9">
        <v>2</v>
      </c>
      <c r="C911" s="8">
        <v>43802</v>
      </c>
      <c r="D911" s="9">
        <v>441</v>
      </c>
      <c r="E911" s="9" t="s">
        <v>271</v>
      </c>
      <c r="F911" s="9" t="s">
        <v>238</v>
      </c>
      <c r="G911" s="9" t="s">
        <v>271</v>
      </c>
      <c r="H911" s="9" t="s">
        <v>238</v>
      </c>
    </row>
    <row r="912" spans="1:8" x14ac:dyDescent="0.2">
      <c r="A912" s="9" t="str">
        <f t="shared" si="14"/>
        <v>2_442</v>
      </c>
      <c r="B912" s="9">
        <v>2</v>
      </c>
      <c r="C912" s="8">
        <v>43802</v>
      </c>
      <c r="D912" s="9">
        <v>442</v>
      </c>
      <c r="E912" s="9" t="s">
        <v>271</v>
      </c>
      <c r="F912" s="9" t="s">
        <v>238</v>
      </c>
      <c r="G912" s="9" t="s">
        <v>271</v>
      </c>
      <c r="H912" s="9" t="s">
        <v>238</v>
      </c>
    </row>
    <row r="913" spans="1:8" x14ac:dyDescent="0.2">
      <c r="A913" s="9" t="str">
        <f t="shared" si="14"/>
        <v>2_443</v>
      </c>
      <c r="B913" s="9">
        <v>2</v>
      </c>
      <c r="C913" s="8">
        <v>43802</v>
      </c>
      <c r="D913" s="9">
        <v>443</v>
      </c>
      <c r="E913" s="9" t="s">
        <v>271</v>
      </c>
      <c r="F913" s="9" t="s">
        <v>238</v>
      </c>
      <c r="G913" s="9" t="s">
        <v>271</v>
      </c>
      <c r="H913" s="9" t="s">
        <v>238</v>
      </c>
    </row>
    <row r="914" spans="1:8" x14ac:dyDescent="0.2">
      <c r="A914" s="9" t="str">
        <f t="shared" si="14"/>
        <v>2_444</v>
      </c>
      <c r="B914" s="9">
        <v>2</v>
      </c>
      <c r="C914" s="8">
        <v>43802</v>
      </c>
      <c r="D914" s="9">
        <v>444</v>
      </c>
      <c r="E914" s="9">
        <v>3.01</v>
      </c>
      <c r="F914" s="9"/>
      <c r="G914" s="9">
        <v>27.394313653114502</v>
      </c>
      <c r="H914" s="9"/>
    </row>
    <row r="915" spans="1:8" x14ac:dyDescent="0.2">
      <c r="A915" s="9" t="str">
        <f t="shared" si="14"/>
        <v>2_445</v>
      </c>
      <c r="B915" s="9">
        <v>2</v>
      </c>
      <c r="C915" s="8">
        <v>43802</v>
      </c>
      <c r="D915" s="9">
        <v>445</v>
      </c>
      <c r="E915" s="9">
        <v>3.54</v>
      </c>
      <c r="F915" s="9"/>
      <c r="G915" s="9">
        <v>30.539549748415016</v>
      </c>
      <c r="H915" s="9"/>
    </row>
    <row r="916" spans="1:8" x14ac:dyDescent="0.2">
      <c r="A916" s="9" t="str">
        <f t="shared" si="14"/>
        <v>2_446</v>
      </c>
      <c r="B916" s="9">
        <v>2</v>
      </c>
      <c r="C916" s="8">
        <v>43802</v>
      </c>
      <c r="D916" s="9">
        <v>446</v>
      </c>
      <c r="E916" s="9">
        <v>3.94</v>
      </c>
      <c r="F916" s="9"/>
      <c r="G916" s="9">
        <v>44.287473739201772</v>
      </c>
      <c r="H916" s="9" t="s">
        <v>248</v>
      </c>
    </row>
    <row r="917" spans="1:8" x14ac:dyDescent="0.2">
      <c r="A917" s="9" t="str">
        <f t="shared" si="14"/>
        <v>2_447</v>
      </c>
      <c r="B917" s="9">
        <v>2</v>
      </c>
      <c r="C917" s="8">
        <v>43802</v>
      </c>
      <c r="D917" s="9">
        <v>447</v>
      </c>
      <c r="E917" s="9">
        <v>5.01</v>
      </c>
      <c r="F917" s="9"/>
      <c r="G917" s="9">
        <v>37.895467220141725</v>
      </c>
      <c r="H917" s="9"/>
    </row>
    <row r="918" spans="1:8" x14ac:dyDescent="0.2">
      <c r="A918" s="9" t="str">
        <f t="shared" si="14"/>
        <v>2_448</v>
      </c>
      <c r="B918" s="9">
        <v>2</v>
      </c>
      <c r="C918" s="8">
        <v>43802</v>
      </c>
      <c r="D918" s="9">
        <v>448</v>
      </c>
      <c r="E918" s="9">
        <v>3.87</v>
      </c>
      <c r="F918" s="9"/>
      <c r="G918" s="9">
        <v>50.679480258261812</v>
      </c>
      <c r="H918" s="9"/>
    </row>
    <row r="919" spans="1:8" x14ac:dyDescent="0.2">
      <c r="A919" s="9" t="str">
        <f t="shared" si="14"/>
        <v>2_449</v>
      </c>
      <c r="B919" s="9">
        <v>2</v>
      </c>
      <c r="C919" s="8">
        <v>43802</v>
      </c>
      <c r="D919" s="9">
        <v>449</v>
      </c>
      <c r="E919" s="9">
        <v>3.12</v>
      </c>
      <c r="F919" s="9"/>
      <c r="G919" s="9">
        <v>38.808611008578865</v>
      </c>
      <c r="H919" s="9"/>
    </row>
    <row r="920" spans="1:8" x14ac:dyDescent="0.2">
      <c r="A920" s="9" t="str">
        <f t="shared" si="14"/>
        <v>2_450</v>
      </c>
      <c r="B920" s="9">
        <v>2</v>
      </c>
      <c r="C920" s="8">
        <v>43802</v>
      </c>
      <c r="D920" s="9">
        <v>450</v>
      </c>
      <c r="E920" s="9">
        <v>2.5299999999999998</v>
      </c>
      <c r="F920" s="9"/>
      <c r="G920" s="9">
        <v>47.940048892950379</v>
      </c>
      <c r="H920" s="9"/>
    </row>
    <row r="921" spans="1:8" x14ac:dyDescent="0.2">
      <c r="A921" s="9" t="str">
        <f t="shared" si="14"/>
        <v>2_451</v>
      </c>
      <c r="B921" s="9">
        <v>2</v>
      </c>
      <c r="C921" s="8">
        <v>43802</v>
      </c>
      <c r="D921" s="9">
        <v>451</v>
      </c>
      <c r="E921" s="9">
        <v>2.2999999999999998</v>
      </c>
      <c r="F921" s="9"/>
      <c r="G921" s="9">
        <v>26.253297152146242</v>
      </c>
      <c r="H921" s="9"/>
    </row>
    <row r="922" spans="1:8" x14ac:dyDescent="0.2">
      <c r="A922" s="9" t="str">
        <f t="shared" si="14"/>
        <v>2_452</v>
      </c>
      <c r="B922" s="9">
        <v>2</v>
      </c>
      <c r="C922" s="8">
        <v>43802</v>
      </c>
      <c r="D922" s="9">
        <v>452</v>
      </c>
      <c r="E922" s="9">
        <v>2.0699999999999998</v>
      </c>
      <c r="F922" s="9"/>
      <c r="G922" s="9">
        <v>34.242892066393132</v>
      </c>
      <c r="H922" s="9"/>
    </row>
    <row r="923" spans="1:8" x14ac:dyDescent="0.2">
      <c r="A923" s="9" t="str">
        <f t="shared" si="14"/>
        <v>2_453</v>
      </c>
      <c r="B923" s="9">
        <v>2</v>
      </c>
      <c r="C923" s="8">
        <v>43802</v>
      </c>
      <c r="D923" s="9">
        <v>453</v>
      </c>
      <c r="E923" s="9">
        <v>1.89</v>
      </c>
      <c r="F923" s="9"/>
      <c r="G923" s="9">
        <v>202.71792103304733</v>
      </c>
      <c r="H923" s="9"/>
    </row>
    <row r="924" spans="1:8" x14ac:dyDescent="0.2">
      <c r="A924" s="9" t="str">
        <f t="shared" si="14"/>
        <v>2_454</v>
      </c>
      <c r="B924" s="9">
        <v>2</v>
      </c>
      <c r="C924" s="8">
        <v>43802</v>
      </c>
      <c r="D924" s="9">
        <v>454</v>
      </c>
      <c r="E924" s="9">
        <v>1.83</v>
      </c>
      <c r="F924" s="9"/>
      <c r="G924" s="9">
        <v>168.01845707243558</v>
      </c>
      <c r="H924" s="9"/>
    </row>
    <row r="925" spans="1:8" x14ac:dyDescent="0.2">
      <c r="A925" s="9" t="str">
        <f t="shared" si="14"/>
        <v>2_455</v>
      </c>
      <c r="B925" s="9">
        <v>2</v>
      </c>
      <c r="C925" s="8">
        <v>43802</v>
      </c>
      <c r="D925" s="9">
        <v>455</v>
      </c>
      <c r="E925" s="9">
        <v>5.67</v>
      </c>
      <c r="F925" s="9"/>
      <c r="G925" s="9">
        <v>162.99616623603126</v>
      </c>
      <c r="H925" s="9"/>
    </row>
    <row r="926" spans="1:8" x14ac:dyDescent="0.2">
      <c r="A926" s="9" t="str">
        <f t="shared" si="14"/>
        <v>2_456</v>
      </c>
      <c r="B926" s="9">
        <v>2</v>
      </c>
      <c r="C926" s="8">
        <v>43802</v>
      </c>
      <c r="D926" s="9">
        <v>456</v>
      </c>
      <c r="E926" s="9">
        <v>7.16</v>
      </c>
      <c r="F926" s="9"/>
      <c r="G926" s="9">
        <v>181.71561389899281</v>
      </c>
      <c r="H926" s="9"/>
    </row>
    <row r="927" spans="1:8" x14ac:dyDescent="0.2">
      <c r="A927" s="9" t="str">
        <f t="shared" si="14"/>
        <v>2_457</v>
      </c>
      <c r="B927" s="9">
        <v>2</v>
      </c>
      <c r="C927" s="8">
        <v>43802</v>
      </c>
      <c r="D927" s="9">
        <v>457</v>
      </c>
      <c r="E927" s="9">
        <v>5.32</v>
      </c>
      <c r="F927" s="9"/>
      <c r="G927" s="9">
        <v>155.23444403431546</v>
      </c>
      <c r="H927" s="9"/>
    </row>
    <row r="928" spans="1:8" x14ac:dyDescent="0.2">
      <c r="A928" s="9" t="str">
        <f t="shared" si="14"/>
        <v>2_458</v>
      </c>
      <c r="B928" s="9">
        <v>2</v>
      </c>
      <c r="C928" s="8">
        <v>43802</v>
      </c>
      <c r="D928" s="9">
        <v>458</v>
      </c>
      <c r="E928" s="9">
        <v>3.57</v>
      </c>
      <c r="F928" s="9"/>
      <c r="G928" s="9">
        <v>136.05842447713536</v>
      </c>
      <c r="H928" s="9"/>
    </row>
    <row r="929" spans="1:8" x14ac:dyDescent="0.2">
      <c r="A929" s="9" t="str">
        <f t="shared" si="14"/>
        <v>2_459</v>
      </c>
      <c r="B929" s="9">
        <v>2</v>
      </c>
      <c r="C929" s="8">
        <v>43802</v>
      </c>
      <c r="D929" s="9">
        <v>459</v>
      </c>
      <c r="E929" s="9">
        <v>2.62</v>
      </c>
      <c r="F929" s="9"/>
      <c r="G929" s="9">
        <v>157.51730350540836</v>
      </c>
      <c r="H929" s="9"/>
    </row>
    <row r="930" spans="1:8" x14ac:dyDescent="0.2">
      <c r="A930" s="9" t="str">
        <f t="shared" si="14"/>
        <v>2_460</v>
      </c>
      <c r="B930" s="9">
        <v>2</v>
      </c>
      <c r="C930" s="8">
        <v>43802</v>
      </c>
      <c r="D930" s="9">
        <v>460</v>
      </c>
      <c r="E930" s="9">
        <v>2.5499999999999998</v>
      </c>
      <c r="F930" s="9"/>
      <c r="G930" s="9">
        <v>126.92698659276384</v>
      </c>
      <c r="H930" s="9"/>
    </row>
    <row r="931" spans="1:8" x14ac:dyDescent="0.2">
      <c r="A931" s="9" t="str">
        <f t="shared" si="14"/>
        <v>2_461</v>
      </c>
      <c r="B931" s="9">
        <v>2</v>
      </c>
      <c r="C931" s="8">
        <v>43802</v>
      </c>
      <c r="D931" s="9">
        <v>461</v>
      </c>
      <c r="E931" s="9">
        <v>2.98</v>
      </c>
      <c r="F931" s="9"/>
      <c r="G931" s="9">
        <v>153.40815645744118</v>
      </c>
      <c r="H931" s="9"/>
    </row>
    <row r="932" spans="1:8" x14ac:dyDescent="0.2">
      <c r="A932" s="9" t="str">
        <f t="shared" si="14"/>
        <v>3_22</v>
      </c>
      <c r="B932" s="9">
        <v>3</v>
      </c>
      <c r="C932" s="8">
        <v>43802</v>
      </c>
      <c r="D932" s="9">
        <v>22</v>
      </c>
      <c r="E932" s="9">
        <v>2.39</v>
      </c>
      <c r="F932" s="9"/>
      <c r="G932" s="9">
        <v>4.8534691667194991</v>
      </c>
      <c r="H932" s="9"/>
    </row>
    <row r="933" spans="1:8" x14ac:dyDescent="0.2">
      <c r="A933" s="9" t="str">
        <f t="shared" si="14"/>
        <v>3_23</v>
      </c>
      <c r="B933" s="9">
        <v>3</v>
      </c>
      <c r="C933" s="8">
        <v>43802</v>
      </c>
      <c r="D933" s="9">
        <v>23</v>
      </c>
      <c r="E933" s="9">
        <v>2.11</v>
      </c>
      <c r="F933" s="9"/>
      <c r="G933" s="9">
        <v>4.3681222500475503</v>
      </c>
      <c r="H933" s="9"/>
    </row>
    <row r="934" spans="1:8" x14ac:dyDescent="0.2">
      <c r="A934" s="9" t="str">
        <f t="shared" si="14"/>
        <v>3_24</v>
      </c>
      <c r="B934" s="9">
        <v>3</v>
      </c>
      <c r="C934" s="8">
        <v>43802</v>
      </c>
      <c r="D934" s="9">
        <v>24</v>
      </c>
      <c r="E934" s="9">
        <v>6.66</v>
      </c>
      <c r="F934" s="9"/>
      <c r="G934" s="9">
        <v>7.4802037500792498</v>
      </c>
      <c r="H934" s="9"/>
    </row>
    <row r="935" spans="1:8" x14ac:dyDescent="0.2">
      <c r="A935" s="9" t="str">
        <f t="shared" si="14"/>
        <v>3_25</v>
      </c>
      <c r="B935" s="9">
        <v>3</v>
      </c>
      <c r="C935" s="8">
        <v>43802</v>
      </c>
      <c r="D935" s="9">
        <v>25</v>
      </c>
      <c r="E935" s="9">
        <v>14.86</v>
      </c>
      <c r="F935" s="9"/>
      <c r="G935" s="9">
        <v>4.045290219323662</v>
      </c>
      <c r="H935" s="9"/>
    </row>
    <row r="936" spans="1:8" x14ac:dyDescent="0.2">
      <c r="A936" s="9" t="str">
        <f t="shared" si="14"/>
        <v>3_26</v>
      </c>
      <c r="B936" s="9">
        <v>3</v>
      </c>
      <c r="C936" s="8">
        <v>43802</v>
      </c>
      <c r="D936" s="9">
        <v>26</v>
      </c>
      <c r="E936" s="9" t="s">
        <v>271</v>
      </c>
      <c r="F936" s="9" t="s">
        <v>246</v>
      </c>
      <c r="G936" s="9" t="s">
        <v>271</v>
      </c>
      <c r="H936" s="9" t="s">
        <v>246</v>
      </c>
    </row>
    <row r="937" spans="1:8" x14ac:dyDescent="0.2">
      <c r="A937" s="9" t="str">
        <f t="shared" si="14"/>
        <v>3_27</v>
      </c>
      <c r="B937" s="9">
        <v>3</v>
      </c>
      <c r="C937" s="8">
        <v>43802</v>
      </c>
      <c r="D937" s="9">
        <v>27</v>
      </c>
      <c r="E937" s="9">
        <v>2.98</v>
      </c>
      <c r="F937" s="9"/>
      <c r="G937" s="9">
        <v>6.7948568334073025</v>
      </c>
      <c r="H937" s="9"/>
    </row>
    <row r="938" spans="1:8" x14ac:dyDescent="0.2">
      <c r="A938" s="9" t="str">
        <f t="shared" si="14"/>
        <v>3_28</v>
      </c>
      <c r="B938" s="9">
        <v>3</v>
      </c>
      <c r="C938" s="8">
        <v>43802</v>
      </c>
      <c r="D938" s="9">
        <v>28</v>
      </c>
      <c r="E938" s="9">
        <v>1.85</v>
      </c>
      <c r="F938" s="9"/>
      <c r="G938" s="9">
        <v>11.162979083454852</v>
      </c>
      <c r="H938" s="9"/>
    </row>
    <row r="939" spans="1:8" x14ac:dyDescent="0.2">
      <c r="A939" s="9" t="str">
        <f t="shared" si="14"/>
        <v>3_29</v>
      </c>
      <c r="B939" s="9">
        <v>3</v>
      </c>
      <c r="C939" s="8">
        <v>43802</v>
      </c>
      <c r="D939" s="9">
        <v>29</v>
      </c>
      <c r="E939" s="9">
        <v>4.93</v>
      </c>
      <c r="F939" s="9"/>
      <c r="G939" s="9">
        <v>48.534691667195013</v>
      </c>
      <c r="H939" s="9"/>
    </row>
    <row r="940" spans="1:8" x14ac:dyDescent="0.2">
      <c r="A940" s="9" t="str">
        <f t="shared" si="14"/>
        <v>3_30</v>
      </c>
      <c r="B940" s="9">
        <v>3</v>
      </c>
      <c r="C940" s="8">
        <v>43802</v>
      </c>
      <c r="D940" s="9">
        <v>30</v>
      </c>
      <c r="E940" s="9">
        <v>5.08</v>
      </c>
      <c r="F940" s="9"/>
      <c r="G940" s="9">
        <v>70.375302917432748</v>
      </c>
      <c r="H940" s="9"/>
    </row>
    <row r="941" spans="1:8" x14ac:dyDescent="0.2">
      <c r="A941" s="9" t="str">
        <f t="shared" si="14"/>
        <v>3_31</v>
      </c>
      <c r="B941" s="9">
        <v>3</v>
      </c>
      <c r="C941" s="8">
        <v>43802</v>
      </c>
      <c r="D941" s="9">
        <v>31</v>
      </c>
      <c r="E941" s="9">
        <v>4.71</v>
      </c>
      <c r="F941" s="9"/>
      <c r="G941" s="9">
        <v>95.813342584374197</v>
      </c>
      <c r="H941" s="9"/>
    </row>
    <row r="942" spans="1:8" x14ac:dyDescent="0.2">
      <c r="A942" s="9" t="str">
        <f t="shared" si="14"/>
        <v>3_32</v>
      </c>
      <c r="B942" s="9">
        <v>3</v>
      </c>
      <c r="C942" s="8">
        <v>43802</v>
      </c>
      <c r="D942" s="9">
        <v>32</v>
      </c>
      <c r="E942" s="9">
        <v>13.11</v>
      </c>
      <c r="F942" s="9"/>
      <c r="G942" s="9">
        <v>63.580446084025454</v>
      </c>
      <c r="H942" s="9"/>
    </row>
    <row r="943" spans="1:8" x14ac:dyDescent="0.2">
      <c r="A943" s="9" t="str">
        <f t="shared" si="14"/>
        <v>3_33</v>
      </c>
      <c r="B943" s="9">
        <v>3</v>
      </c>
      <c r="C943" s="8">
        <v>43802</v>
      </c>
      <c r="D943" s="9">
        <v>33</v>
      </c>
      <c r="E943" s="9">
        <v>22.85</v>
      </c>
      <c r="F943" s="9"/>
      <c r="G943" s="9">
        <v>115.99791308459606</v>
      </c>
      <c r="H943" s="9"/>
    </row>
    <row r="944" spans="1:8" x14ac:dyDescent="0.2">
      <c r="A944" s="9" t="str">
        <f t="shared" si="14"/>
        <v>3_34</v>
      </c>
      <c r="B944" s="9">
        <v>3</v>
      </c>
      <c r="C944" s="8">
        <v>43802</v>
      </c>
      <c r="D944" s="9">
        <v>34</v>
      </c>
      <c r="E944" s="9">
        <v>6.02</v>
      </c>
      <c r="F944" s="9"/>
      <c r="G944" s="9">
        <v>91.730567250998561</v>
      </c>
      <c r="H944" s="9"/>
    </row>
    <row r="945" spans="1:8" x14ac:dyDescent="0.2">
      <c r="A945" s="9" t="str">
        <f t="shared" si="14"/>
        <v>3_35</v>
      </c>
      <c r="B945" s="9">
        <v>3</v>
      </c>
      <c r="C945" s="8">
        <v>43802</v>
      </c>
      <c r="D945" s="9">
        <v>35</v>
      </c>
      <c r="E945" s="9">
        <v>6.26</v>
      </c>
      <c r="F945" s="9"/>
      <c r="G945" s="9">
        <v>134.4410959181302</v>
      </c>
      <c r="H945" s="9"/>
    </row>
    <row r="946" spans="1:8" x14ac:dyDescent="0.2">
      <c r="A946" s="9" t="str">
        <f t="shared" si="14"/>
        <v>3_36</v>
      </c>
      <c r="B946" s="9">
        <v>3</v>
      </c>
      <c r="C946" s="8">
        <v>43802</v>
      </c>
      <c r="D946" s="9">
        <v>36</v>
      </c>
      <c r="E946" s="9">
        <v>2.81</v>
      </c>
      <c r="F946" s="9"/>
      <c r="G946" s="9">
        <v>20.384570500221908</v>
      </c>
      <c r="H946" s="9"/>
    </row>
    <row r="947" spans="1:8" x14ac:dyDescent="0.2">
      <c r="A947" s="9" t="str">
        <f t="shared" si="14"/>
        <v>3_37</v>
      </c>
      <c r="B947" s="9">
        <v>3</v>
      </c>
      <c r="C947" s="8">
        <v>43802</v>
      </c>
      <c r="D947" s="9">
        <v>37</v>
      </c>
      <c r="E947" s="9">
        <v>2.86</v>
      </c>
      <c r="F947" s="9"/>
      <c r="G947" s="9">
        <v>18.928529750206049</v>
      </c>
      <c r="H947" s="9"/>
    </row>
    <row r="948" spans="1:8" x14ac:dyDescent="0.2">
      <c r="A948" s="9" t="str">
        <f t="shared" si="14"/>
        <v>3_38</v>
      </c>
      <c r="B948" s="9">
        <v>3</v>
      </c>
      <c r="C948" s="8">
        <v>43802</v>
      </c>
      <c r="D948" s="9">
        <v>38</v>
      </c>
      <c r="E948" s="9">
        <v>3.7</v>
      </c>
      <c r="F948" s="9"/>
      <c r="G948" s="9">
        <v>29.606161916988949</v>
      </c>
      <c r="H948" s="9"/>
    </row>
    <row r="949" spans="1:8" x14ac:dyDescent="0.2">
      <c r="A949" s="9" t="str">
        <f t="shared" si="14"/>
        <v>3_39</v>
      </c>
      <c r="B949" s="9">
        <v>3</v>
      </c>
      <c r="C949" s="8">
        <v>43802</v>
      </c>
      <c r="D949" s="9">
        <v>39</v>
      </c>
      <c r="E949" s="9">
        <v>2.33</v>
      </c>
      <c r="F949" s="9"/>
      <c r="G949" s="9">
        <v>23.596652000253599</v>
      </c>
      <c r="H949" s="9"/>
    </row>
    <row r="950" spans="1:8" x14ac:dyDescent="0.2">
      <c r="A950" s="9" t="str">
        <f t="shared" si="14"/>
        <v>3_40</v>
      </c>
      <c r="B950" s="9">
        <v>3</v>
      </c>
      <c r="C950" s="8">
        <v>43802</v>
      </c>
      <c r="D950" s="9">
        <v>40</v>
      </c>
      <c r="E950" s="9">
        <v>1.63</v>
      </c>
      <c r="F950" s="9"/>
      <c r="G950" s="9">
        <v>6.2926736745034741</v>
      </c>
      <c r="H950" s="9"/>
    </row>
    <row r="951" spans="1:8" x14ac:dyDescent="0.2">
      <c r="A951" s="9" t="str">
        <f t="shared" si="14"/>
        <v>3_41</v>
      </c>
      <c r="B951" s="9">
        <v>3</v>
      </c>
      <c r="C951" s="8">
        <v>43802</v>
      </c>
      <c r="D951" s="9">
        <v>41</v>
      </c>
      <c r="E951" s="9">
        <v>2.06</v>
      </c>
      <c r="F951" s="9"/>
      <c r="G951" s="9">
        <v>12.4336729167988</v>
      </c>
      <c r="H951" s="9"/>
    </row>
    <row r="952" spans="1:8" x14ac:dyDescent="0.2">
      <c r="A952" s="9" t="str">
        <f t="shared" si="14"/>
        <v>3_42</v>
      </c>
      <c r="B952" s="9">
        <v>3</v>
      </c>
      <c r="C952" s="8">
        <v>43802</v>
      </c>
      <c r="D952" s="9">
        <v>42</v>
      </c>
      <c r="E952" s="9">
        <v>1.99</v>
      </c>
      <c r="F952" s="9"/>
      <c r="G952" s="9">
        <v>8.2508975834231499</v>
      </c>
      <c r="H952" s="9"/>
    </row>
    <row r="953" spans="1:8" x14ac:dyDescent="0.2">
      <c r="A953" s="9" t="str">
        <f t="shared" si="14"/>
        <v>3_43</v>
      </c>
      <c r="B953" s="9">
        <v>3</v>
      </c>
      <c r="C953" s="8">
        <v>43802</v>
      </c>
      <c r="D953" s="9">
        <v>43</v>
      </c>
      <c r="E953" s="9">
        <v>9.3699999999999992</v>
      </c>
      <c r="F953" s="9"/>
      <c r="G953" s="9">
        <v>208.60917416893801</v>
      </c>
      <c r="H953" s="9"/>
    </row>
    <row r="954" spans="1:8" x14ac:dyDescent="0.2">
      <c r="A954" s="9" t="str">
        <f t="shared" si="14"/>
        <v>3_44</v>
      </c>
      <c r="B954" s="9">
        <v>3</v>
      </c>
      <c r="C954" s="8">
        <v>43802</v>
      </c>
      <c r="D954" s="9">
        <v>44</v>
      </c>
      <c r="E954" s="9">
        <v>7.98</v>
      </c>
      <c r="F954" s="9"/>
      <c r="G954" s="9">
        <v>99.981464834421715</v>
      </c>
      <c r="H954" s="9"/>
    </row>
    <row r="955" spans="1:8" x14ac:dyDescent="0.2">
      <c r="A955" s="9" t="str">
        <f t="shared" si="14"/>
        <v>3_45</v>
      </c>
      <c r="B955" s="9">
        <v>3</v>
      </c>
      <c r="C955" s="8">
        <v>43802</v>
      </c>
      <c r="D955" s="9">
        <v>45</v>
      </c>
      <c r="E955" s="9">
        <v>3.31</v>
      </c>
      <c r="F955" s="9"/>
      <c r="G955" s="9">
        <v>184.91717525201301</v>
      </c>
      <c r="H955" s="9"/>
    </row>
    <row r="956" spans="1:8" x14ac:dyDescent="0.2">
      <c r="A956" s="9" t="str">
        <f t="shared" si="14"/>
        <v>3_46</v>
      </c>
      <c r="B956" s="9">
        <v>3</v>
      </c>
      <c r="C956" s="8">
        <v>43802</v>
      </c>
      <c r="D956" s="9">
        <v>46</v>
      </c>
      <c r="E956" s="9">
        <v>2.99</v>
      </c>
      <c r="F956" s="9"/>
      <c r="G956" s="9">
        <v>149.97219725163256</v>
      </c>
      <c r="H956" s="9"/>
    </row>
    <row r="957" spans="1:8" x14ac:dyDescent="0.2">
      <c r="A957" s="9" t="str">
        <f t="shared" si="14"/>
        <v>3_47</v>
      </c>
      <c r="B957" s="9">
        <v>3</v>
      </c>
      <c r="C957" s="8">
        <v>43802</v>
      </c>
      <c r="D957" s="9">
        <v>47</v>
      </c>
      <c r="E957" s="9">
        <v>2.56</v>
      </c>
      <c r="F957" s="9"/>
      <c r="G957" s="9">
        <v>77.655506667511986</v>
      </c>
      <c r="H957" s="9"/>
    </row>
    <row r="958" spans="1:8" x14ac:dyDescent="0.2">
      <c r="A958" s="9" t="str">
        <f t="shared" si="14"/>
        <v>3_48</v>
      </c>
      <c r="B958" s="9">
        <v>3</v>
      </c>
      <c r="C958" s="8">
        <v>43802</v>
      </c>
      <c r="D958" s="9">
        <v>48</v>
      </c>
      <c r="E958" s="9">
        <v>1.6</v>
      </c>
      <c r="F958" s="9"/>
      <c r="G958" s="9">
        <v>40.283794083771859</v>
      </c>
      <c r="H958" s="9"/>
    </row>
    <row r="959" spans="1:8" x14ac:dyDescent="0.2">
      <c r="A959" s="9" t="str">
        <f t="shared" si="14"/>
        <v>3_49</v>
      </c>
      <c r="B959" s="9">
        <v>3</v>
      </c>
      <c r="C959" s="8">
        <v>43802</v>
      </c>
      <c r="D959" s="9">
        <v>49</v>
      </c>
      <c r="E959" s="9">
        <v>1.34</v>
      </c>
      <c r="F959" s="9"/>
      <c r="G959" s="9">
        <v>95.613342584374166</v>
      </c>
      <c r="H959" s="9"/>
    </row>
    <row r="960" spans="1:8" x14ac:dyDescent="0.2">
      <c r="A960" s="9" t="str">
        <f t="shared" si="14"/>
        <v>3_50</v>
      </c>
      <c r="B960" s="9">
        <v>3</v>
      </c>
      <c r="C960" s="8">
        <v>43802</v>
      </c>
      <c r="D960" s="9">
        <v>50</v>
      </c>
      <c r="E960" s="9">
        <v>2.19</v>
      </c>
      <c r="F960" s="9"/>
      <c r="G960" s="9">
        <v>24.267345833597503</v>
      </c>
      <c r="H960" s="9"/>
    </row>
    <row r="961" spans="1:8" x14ac:dyDescent="0.2">
      <c r="A961" s="9" t="str">
        <f t="shared" si="14"/>
        <v>3_51</v>
      </c>
      <c r="B961" s="9">
        <v>3</v>
      </c>
      <c r="C961" s="8">
        <v>43802</v>
      </c>
      <c r="D961" s="9">
        <v>51</v>
      </c>
      <c r="E961" s="9">
        <v>2.25</v>
      </c>
      <c r="F961" s="9"/>
      <c r="G961" s="9">
        <v>23.296652000253605</v>
      </c>
      <c r="H961" s="9"/>
    </row>
    <row r="962" spans="1:8" x14ac:dyDescent="0.2">
      <c r="A962" s="9" t="str">
        <f t="shared" ref="A962:A1022" si="15">CONCATENATE(B962, "_", D962)</f>
        <v>3_52</v>
      </c>
      <c r="B962" s="9">
        <v>3</v>
      </c>
      <c r="C962" s="8">
        <v>43802</v>
      </c>
      <c r="D962" s="9">
        <v>52</v>
      </c>
      <c r="E962" s="9">
        <v>4.05</v>
      </c>
      <c r="F962" s="9"/>
      <c r="G962" s="9">
        <v>12.133672916798751</v>
      </c>
      <c r="H962" s="9"/>
    </row>
    <row r="963" spans="1:8" x14ac:dyDescent="0.2">
      <c r="A963" s="9" t="str">
        <f t="shared" si="15"/>
        <v>3_53</v>
      </c>
      <c r="B963" s="9">
        <v>3</v>
      </c>
      <c r="C963" s="8">
        <v>43802</v>
      </c>
      <c r="D963" s="9">
        <v>53</v>
      </c>
      <c r="E963" s="9">
        <v>5.05</v>
      </c>
      <c r="F963" s="9"/>
      <c r="G963" s="9">
        <v>16.5017951668463</v>
      </c>
      <c r="H963" s="9"/>
    </row>
    <row r="964" spans="1:8" x14ac:dyDescent="0.2">
      <c r="A964" s="9" t="str">
        <f t="shared" si="15"/>
        <v>3_54</v>
      </c>
      <c r="B964" s="9">
        <v>3</v>
      </c>
      <c r="C964" s="8">
        <v>43802</v>
      </c>
      <c r="D964" s="9">
        <v>54</v>
      </c>
      <c r="E964" s="9">
        <v>4.4000000000000004</v>
      </c>
      <c r="F964" s="9"/>
      <c r="G964" s="9">
        <v>17.472489000190201</v>
      </c>
      <c r="H964" s="9"/>
    </row>
    <row r="965" spans="1:8" x14ac:dyDescent="0.2">
      <c r="A965" s="9" t="str">
        <f t="shared" si="15"/>
        <v>3_55</v>
      </c>
      <c r="B965" s="9">
        <v>3</v>
      </c>
      <c r="C965" s="8">
        <v>43802</v>
      </c>
      <c r="D965" s="9">
        <v>55</v>
      </c>
      <c r="E965" s="9">
        <v>2.09</v>
      </c>
      <c r="F965" s="9"/>
      <c r="G965" s="9">
        <v>3.8827753333756005</v>
      </c>
      <c r="H965" s="9"/>
    </row>
    <row r="966" spans="1:8" x14ac:dyDescent="0.2">
      <c r="A966" s="9" t="str">
        <f t="shared" si="15"/>
        <v>3_56</v>
      </c>
      <c r="B966" s="9">
        <v>3</v>
      </c>
      <c r="C966" s="8">
        <v>43802</v>
      </c>
      <c r="D966" s="9">
        <v>56</v>
      </c>
      <c r="E966" s="9">
        <v>2.23</v>
      </c>
      <c r="F966" s="9"/>
      <c r="G966" s="9">
        <v>7.2802037500792505</v>
      </c>
      <c r="H966" s="9"/>
    </row>
    <row r="967" spans="1:8" x14ac:dyDescent="0.2">
      <c r="A967" s="9" t="str">
        <f t="shared" si="15"/>
        <v>3_57</v>
      </c>
      <c r="B967" s="9">
        <v>3</v>
      </c>
      <c r="C967" s="8">
        <v>43802</v>
      </c>
      <c r="D967" s="9">
        <v>57</v>
      </c>
      <c r="E967" s="9">
        <v>8.14</v>
      </c>
      <c r="F967" s="9"/>
      <c r="G967" s="9">
        <v>220.34750016906534</v>
      </c>
      <c r="H967" s="9"/>
    </row>
    <row r="968" spans="1:8" x14ac:dyDescent="0.2">
      <c r="A968" s="9" t="str">
        <f t="shared" si="15"/>
        <v>3_58</v>
      </c>
      <c r="B968" s="9">
        <v>3</v>
      </c>
      <c r="C968" s="8">
        <v>43802</v>
      </c>
      <c r="D968" s="9">
        <v>58</v>
      </c>
      <c r="E968" s="9">
        <v>5.69</v>
      </c>
      <c r="F968" s="9"/>
      <c r="G968" s="9">
        <v>232.96652000253601</v>
      </c>
      <c r="H968" s="9"/>
    </row>
    <row r="969" spans="1:8" x14ac:dyDescent="0.2">
      <c r="A969" s="9" t="str">
        <f t="shared" si="15"/>
        <v>3_59</v>
      </c>
      <c r="B969" s="9">
        <v>3</v>
      </c>
      <c r="C969" s="8">
        <v>43802</v>
      </c>
      <c r="D969" s="9">
        <v>59</v>
      </c>
      <c r="E969" s="9">
        <v>2.95</v>
      </c>
      <c r="F969" s="9"/>
      <c r="G969" s="9">
        <v>311.10737358672003</v>
      </c>
      <c r="H969" s="9"/>
    </row>
    <row r="970" spans="1:8" x14ac:dyDescent="0.2">
      <c r="A970" s="9" t="str">
        <f t="shared" si="15"/>
        <v>3_60</v>
      </c>
      <c r="B970" s="9">
        <v>3</v>
      </c>
      <c r="C970" s="8">
        <v>43802</v>
      </c>
      <c r="D970" s="9">
        <v>60</v>
      </c>
      <c r="E970" s="9">
        <v>4.37</v>
      </c>
      <c r="F970" s="9"/>
      <c r="G970" s="9">
        <v>264.99941650288474</v>
      </c>
      <c r="H970" s="9"/>
    </row>
    <row r="971" spans="1:8" x14ac:dyDescent="0.2">
      <c r="A971" s="9" t="str">
        <f t="shared" si="15"/>
        <v>3_61</v>
      </c>
      <c r="B971" s="9">
        <v>3</v>
      </c>
      <c r="C971" s="8">
        <v>43802</v>
      </c>
      <c r="D971" s="9">
        <v>61</v>
      </c>
      <c r="E971" s="9">
        <v>4.5599999999999996</v>
      </c>
      <c r="F971" s="9"/>
      <c r="G971" s="9">
        <v>309.1659859200322</v>
      </c>
      <c r="H971" s="9"/>
    </row>
    <row r="972" spans="1:8" x14ac:dyDescent="0.2">
      <c r="A972" s="9" t="str">
        <f t="shared" si="15"/>
        <v>3_62</v>
      </c>
      <c r="B972" s="9">
        <v>3</v>
      </c>
      <c r="C972" s="8">
        <v>43802</v>
      </c>
      <c r="D972" s="9">
        <v>62</v>
      </c>
      <c r="E972" s="9">
        <v>2.23</v>
      </c>
      <c r="F972" s="9"/>
      <c r="G972" s="9">
        <v>393.61634942095151</v>
      </c>
      <c r="H972" s="9"/>
    </row>
    <row r="973" spans="1:8" x14ac:dyDescent="0.2">
      <c r="A973" s="9" t="str">
        <f t="shared" si="15"/>
        <v>3_63</v>
      </c>
      <c r="B973" s="9">
        <v>3</v>
      </c>
      <c r="C973" s="8">
        <v>43802</v>
      </c>
      <c r="D973" s="9">
        <v>63</v>
      </c>
      <c r="E973" s="9">
        <v>2</v>
      </c>
      <c r="F973" s="9"/>
      <c r="G973" s="9">
        <v>475.15463142183904</v>
      </c>
      <c r="H973" s="9"/>
    </row>
    <row r="974" spans="1:8" x14ac:dyDescent="0.2">
      <c r="A974" s="9" t="str">
        <f t="shared" si="15"/>
        <v>3_64</v>
      </c>
      <c r="B974" s="9">
        <v>3</v>
      </c>
      <c r="C974" s="8">
        <v>43802</v>
      </c>
      <c r="D974" s="9">
        <v>64</v>
      </c>
      <c r="E974" s="9">
        <v>13.58</v>
      </c>
      <c r="F974" s="9"/>
      <c r="G974" s="9">
        <v>132.49970825144237</v>
      </c>
      <c r="H974" s="9"/>
    </row>
    <row r="975" spans="1:8" x14ac:dyDescent="0.2">
      <c r="A975" s="9" t="str">
        <f t="shared" si="15"/>
        <v>3_65</v>
      </c>
      <c r="B975" s="9">
        <v>3</v>
      </c>
      <c r="C975" s="8">
        <v>43802</v>
      </c>
      <c r="D975" s="9">
        <v>65</v>
      </c>
      <c r="E975" s="9">
        <v>11.48</v>
      </c>
      <c r="F975" s="9"/>
      <c r="G975" s="9">
        <v>122.30742300133141</v>
      </c>
      <c r="H975" s="9"/>
    </row>
    <row r="976" spans="1:8" x14ac:dyDescent="0.2">
      <c r="A976" s="9" t="str">
        <f t="shared" si="15"/>
        <v>3_66</v>
      </c>
      <c r="B976" s="9">
        <v>3</v>
      </c>
      <c r="C976" s="8">
        <v>43802</v>
      </c>
      <c r="D976" s="9">
        <v>66</v>
      </c>
      <c r="E976" s="9">
        <v>6.31</v>
      </c>
      <c r="F976" s="9"/>
      <c r="G976" s="9">
        <v>230.05443850250435</v>
      </c>
      <c r="H976" s="9"/>
    </row>
    <row r="977" spans="1:8" x14ac:dyDescent="0.2">
      <c r="A977" s="9" t="str">
        <f t="shared" si="15"/>
        <v>3_67</v>
      </c>
      <c r="B977" s="9">
        <v>3</v>
      </c>
      <c r="C977" s="8">
        <v>43802</v>
      </c>
      <c r="D977" s="9">
        <v>67</v>
      </c>
      <c r="E977" s="9">
        <v>6.2</v>
      </c>
      <c r="F977" s="9"/>
      <c r="G977" s="9">
        <v>256.26317200278964</v>
      </c>
      <c r="H977" s="9"/>
    </row>
    <row r="978" spans="1:8" x14ac:dyDescent="0.2">
      <c r="A978" s="9" t="str">
        <f t="shared" si="15"/>
        <v>3_68</v>
      </c>
      <c r="B978" s="9">
        <v>3</v>
      </c>
      <c r="C978" s="8">
        <v>43802</v>
      </c>
      <c r="D978" s="9">
        <v>68</v>
      </c>
      <c r="E978" s="9">
        <v>6.19</v>
      </c>
      <c r="F978" s="9"/>
      <c r="G978" s="9">
        <v>286.35468083645054</v>
      </c>
      <c r="H978" s="9"/>
    </row>
    <row r="979" spans="1:8" x14ac:dyDescent="0.2">
      <c r="A979" s="9" t="str">
        <f t="shared" si="15"/>
        <v>3_69</v>
      </c>
      <c r="B979" s="9">
        <v>3</v>
      </c>
      <c r="C979" s="8">
        <v>43802</v>
      </c>
      <c r="D979" s="9">
        <v>69</v>
      </c>
      <c r="E979" s="9">
        <v>2.3199999999999998</v>
      </c>
      <c r="F979" s="9"/>
      <c r="G979" s="9">
        <v>222.77423475242512</v>
      </c>
      <c r="H979" s="9"/>
    </row>
    <row r="980" spans="1:8" x14ac:dyDescent="0.2">
      <c r="A980" s="9" t="str">
        <f t="shared" si="15"/>
        <v>3_70</v>
      </c>
      <c r="B980" s="9">
        <v>3</v>
      </c>
      <c r="C980" s="8">
        <v>43802</v>
      </c>
      <c r="D980" s="9">
        <v>70</v>
      </c>
      <c r="E980" s="9">
        <v>1.41</v>
      </c>
      <c r="F980" s="9"/>
      <c r="G980" s="9">
        <v>208.6991741689385</v>
      </c>
      <c r="H980" s="9"/>
    </row>
    <row r="981" spans="1:8" x14ac:dyDescent="0.2">
      <c r="A981" s="9" t="str">
        <f t="shared" si="15"/>
        <v>3_71</v>
      </c>
      <c r="B981" s="9">
        <v>3</v>
      </c>
      <c r="C981" s="8">
        <v>43802</v>
      </c>
      <c r="D981" s="9">
        <v>71</v>
      </c>
      <c r="E981" s="9">
        <v>18.14</v>
      </c>
      <c r="F981" s="9"/>
      <c r="G981" s="9">
        <v>158.70844175172766</v>
      </c>
      <c r="H981" s="9"/>
    </row>
    <row r="982" spans="1:8" x14ac:dyDescent="0.2">
      <c r="A982" s="9" t="str">
        <f t="shared" si="15"/>
        <v>3_72</v>
      </c>
      <c r="B982" s="9">
        <v>3</v>
      </c>
      <c r="C982" s="8">
        <v>43802</v>
      </c>
      <c r="D982" s="9">
        <v>72</v>
      </c>
      <c r="E982" s="9">
        <v>34.4</v>
      </c>
      <c r="F982" s="9"/>
      <c r="G982" s="9">
        <v>166.97399241847901</v>
      </c>
      <c r="H982" s="9"/>
    </row>
    <row r="983" spans="1:8" x14ac:dyDescent="0.2">
      <c r="A983" s="9" t="str">
        <f t="shared" si="15"/>
        <v>3_73</v>
      </c>
      <c r="B983" s="9">
        <v>3</v>
      </c>
      <c r="C983" s="8">
        <v>43802</v>
      </c>
      <c r="D983" s="9">
        <v>73</v>
      </c>
      <c r="E983" s="9">
        <v>31.07</v>
      </c>
      <c r="F983" s="9"/>
      <c r="G983" s="9">
        <v>695.01678467423244</v>
      </c>
      <c r="H983" s="9" t="s">
        <v>239</v>
      </c>
    </row>
    <row r="984" spans="1:8" x14ac:dyDescent="0.2">
      <c r="A984" s="9" t="str">
        <f t="shared" si="15"/>
        <v>3_74</v>
      </c>
      <c r="B984" s="9">
        <v>3</v>
      </c>
      <c r="C984" s="8">
        <v>43802</v>
      </c>
      <c r="D984" s="9">
        <v>74</v>
      </c>
      <c r="E984" s="9">
        <v>40.76</v>
      </c>
      <c r="F984" s="9"/>
      <c r="G984" s="9">
        <v>1012.433668177688</v>
      </c>
      <c r="H984" s="9" t="s">
        <v>239</v>
      </c>
    </row>
    <row r="985" spans="1:8" x14ac:dyDescent="0.2">
      <c r="A985" s="9" t="str">
        <f t="shared" si="15"/>
        <v>3_75</v>
      </c>
      <c r="B985" s="9">
        <v>3</v>
      </c>
      <c r="C985" s="8">
        <v>43802</v>
      </c>
      <c r="D985" s="9">
        <v>75</v>
      </c>
      <c r="E985" s="9">
        <v>43.74</v>
      </c>
      <c r="F985" s="9"/>
      <c r="G985" s="9">
        <v>802.27845325873352</v>
      </c>
      <c r="H985" s="9" t="s">
        <v>239</v>
      </c>
    </row>
    <row r="986" spans="1:8" x14ac:dyDescent="0.2">
      <c r="A986" s="9" t="str">
        <f t="shared" si="15"/>
        <v>3_76</v>
      </c>
      <c r="B986" s="9">
        <v>3</v>
      </c>
      <c r="C986" s="8">
        <v>43802</v>
      </c>
      <c r="D986" s="9">
        <v>76</v>
      </c>
      <c r="E986" s="9">
        <v>15.66</v>
      </c>
      <c r="F986" s="9"/>
      <c r="G986" s="9">
        <v>543.10319975591221</v>
      </c>
      <c r="H986" s="9" t="s">
        <v>239</v>
      </c>
    </row>
    <row r="987" spans="1:8" x14ac:dyDescent="0.2">
      <c r="A987" s="9" t="str">
        <f t="shared" si="15"/>
        <v>3_77</v>
      </c>
      <c r="B987" s="9">
        <v>3</v>
      </c>
      <c r="C987" s="8">
        <v>43802</v>
      </c>
      <c r="D987" s="9">
        <v>77</v>
      </c>
      <c r="E987" s="9">
        <v>14.82</v>
      </c>
      <c r="F987" s="9"/>
      <c r="G987" s="9">
        <v>1016.3164435110635</v>
      </c>
      <c r="H987" s="9" t="s">
        <v>239</v>
      </c>
    </row>
    <row r="988" spans="1:8" x14ac:dyDescent="0.2">
      <c r="A988" s="9" t="str">
        <f t="shared" si="15"/>
        <v>3_78</v>
      </c>
      <c r="B988" s="9">
        <v>3</v>
      </c>
      <c r="C988" s="8">
        <v>43802</v>
      </c>
      <c r="D988" s="9">
        <v>78</v>
      </c>
      <c r="E988" s="9">
        <v>15.32</v>
      </c>
      <c r="F988" s="9"/>
      <c r="G988" s="9">
        <v>302.85647600329685</v>
      </c>
      <c r="H988" s="9"/>
    </row>
    <row r="989" spans="1:8" x14ac:dyDescent="0.2">
      <c r="A989" s="9" t="str">
        <f t="shared" si="15"/>
        <v>3_79</v>
      </c>
      <c r="B989" s="9">
        <v>3</v>
      </c>
      <c r="C989" s="8">
        <v>43802</v>
      </c>
      <c r="D989" s="9">
        <v>79</v>
      </c>
      <c r="E989" s="9">
        <v>7.36</v>
      </c>
      <c r="F989" s="9"/>
      <c r="G989" s="9">
        <v>169.38607391851059</v>
      </c>
      <c r="H989" s="9"/>
    </row>
    <row r="990" spans="1:8" x14ac:dyDescent="0.2">
      <c r="A990" s="9" t="str">
        <f t="shared" si="15"/>
        <v>3_80</v>
      </c>
      <c r="B990" s="9">
        <v>3</v>
      </c>
      <c r="C990" s="8">
        <v>43802</v>
      </c>
      <c r="D990" s="9">
        <v>80</v>
      </c>
      <c r="E990" s="9">
        <v>3.94</v>
      </c>
      <c r="F990" s="9"/>
      <c r="G990" s="9">
        <v>167.44468625182273</v>
      </c>
      <c r="H990" s="9"/>
    </row>
    <row r="991" spans="1:8" x14ac:dyDescent="0.2">
      <c r="A991" s="9" t="str">
        <f t="shared" si="15"/>
        <v>3_81</v>
      </c>
      <c r="B991" s="9">
        <v>3</v>
      </c>
      <c r="C991" s="8">
        <v>43802</v>
      </c>
      <c r="D991" s="9">
        <v>81</v>
      </c>
      <c r="E991" s="9">
        <v>4.74</v>
      </c>
      <c r="F991" s="9"/>
      <c r="G991" s="9">
        <v>180.54905300196543</v>
      </c>
      <c r="H991" s="9"/>
    </row>
    <row r="992" spans="1:8" x14ac:dyDescent="0.2">
      <c r="A992" s="9" t="str">
        <f t="shared" si="15"/>
        <v>3_82</v>
      </c>
      <c r="B992" s="9">
        <v>3</v>
      </c>
      <c r="C992" s="8">
        <v>43802</v>
      </c>
      <c r="D992" s="9">
        <v>82</v>
      </c>
      <c r="E992" s="9">
        <v>8.8699999999999992</v>
      </c>
      <c r="F992" s="9"/>
      <c r="G992" s="9">
        <v>280.04517091971519</v>
      </c>
      <c r="H992" s="9"/>
    </row>
    <row r="993" spans="1:8" x14ac:dyDescent="0.2">
      <c r="A993" s="9" t="str">
        <f t="shared" si="15"/>
        <v>3_83</v>
      </c>
      <c r="B993" s="9">
        <v>3</v>
      </c>
      <c r="C993" s="8">
        <v>43802</v>
      </c>
      <c r="D993" s="9">
        <v>83</v>
      </c>
      <c r="E993" s="9">
        <v>2.87</v>
      </c>
      <c r="F993" s="9"/>
      <c r="G993" s="9">
        <v>149.48685033496062</v>
      </c>
      <c r="H993" s="9"/>
    </row>
    <row r="994" spans="1:8" x14ac:dyDescent="0.2">
      <c r="A994" s="9" t="str">
        <f t="shared" si="15"/>
        <v>3_84</v>
      </c>
      <c r="B994" s="9">
        <v>3</v>
      </c>
      <c r="C994" s="8">
        <v>43802</v>
      </c>
      <c r="D994" s="9">
        <v>84</v>
      </c>
      <c r="E994" s="9">
        <v>2.64</v>
      </c>
      <c r="F994" s="9"/>
      <c r="G994" s="9">
        <v>190.25599133540442</v>
      </c>
      <c r="H994" s="9"/>
    </row>
    <row r="995" spans="1:8" x14ac:dyDescent="0.2">
      <c r="A995" s="9" t="str">
        <f t="shared" si="15"/>
        <v>3_85</v>
      </c>
      <c r="B995" s="9">
        <v>3</v>
      </c>
      <c r="C995" s="8">
        <v>43802</v>
      </c>
      <c r="D995" s="9">
        <v>85</v>
      </c>
      <c r="E995" s="9">
        <v>14.26</v>
      </c>
      <c r="F995" s="9"/>
      <c r="G995" s="9">
        <v>115.02721925125218</v>
      </c>
      <c r="H995" s="9"/>
    </row>
    <row r="996" spans="1:8" x14ac:dyDescent="0.2">
      <c r="A996" s="9" t="str">
        <f t="shared" si="15"/>
        <v>3_86</v>
      </c>
      <c r="B996" s="9">
        <v>3</v>
      </c>
      <c r="C996" s="8">
        <v>43802</v>
      </c>
      <c r="D996" s="9">
        <v>86</v>
      </c>
      <c r="E996" s="9">
        <v>16.47</v>
      </c>
      <c r="F996" s="9"/>
      <c r="G996" s="9">
        <v>86.877098084279055</v>
      </c>
      <c r="H996" s="9"/>
    </row>
    <row r="997" spans="1:8" x14ac:dyDescent="0.2">
      <c r="A997" s="9" t="str">
        <f t="shared" si="15"/>
        <v>3_87</v>
      </c>
      <c r="B997" s="9">
        <v>3</v>
      </c>
      <c r="C997" s="8">
        <v>43802</v>
      </c>
      <c r="D997" s="9">
        <v>87</v>
      </c>
      <c r="E997" s="9">
        <v>27.13</v>
      </c>
      <c r="F997" s="9"/>
      <c r="G997" s="9">
        <v>225.20096933578481</v>
      </c>
      <c r="H997" s="9"/>
    </row>
    <row r="998" spans="1:8" x14ac:dyDescent="0.2">
      <c r="A998" s="9" t="str">
        <f t="shared" si="15"/>
        <v>3_88</v>
      </c>
      <c r="B998" s="9">
        <v>3</v>
      </c>
      <c r="C998" s="8">
        <v>43802</v>
      </c>
      <c r="D998" s="9">
        <v>88</v>
      </c>
      <c r="E998" s="9">
        <v>32.71</v>
      </c>
      <c r="F998" s="9"/>
      <c r="G998" s="9">
        <v>95.289058499624062</v>
      </c>
      <c r="H998" s="9"/>
    </row>
    <row r="999" spans="1:8" x14ac:dyDescent="0.2">
      <c r="A999" s="9" t="str">
        <f t="shared" si="15"/>
        <v>3_89</v>
      </c>
      <c r="B999" s="9">
        <v>3</v>
      </c>
      <c r="C999" s="8">
        <v>43802</v>
      </c>
      <c r="D999" s="9">
        <v>89</v>
      </c>
      <c r="E999" s="9">
        <v>35.81</v>
      </c>
      <c r="F999" s="9"/>
      <c r="G999" s="9">
        <v>149.00150341828865</v>
      </c>
      <c r="H999" s="9"/>
    </row>
    <row r="1000" spans="1:8" x14ac:dyDescent="0.2">
      <c r="A1000" s="9" t="str">
        <f t="shared" si="15"/>
        <v>3_90</v>
      </c>
      <c r="B1000" s="9">
        <v>3</v>
      </c>
      <c r="C1000" s="8">
        <v>43802</v>
      </c>
      <c r="D1000" s="9">
        <v>90</v>
      </c>
      <c r="E1000" s="9">
        <v>7.86</v>
      </c>
      <c r="F1000" s="9"/>
      <c r="G1000" s="9">
        <v>75.062607403005728</v>
      </c>
      <c r="H1000" s="9"/>
    </row>
    <row r="1001" spans="1:8" x14ac:dyDescent="0.2">
      <c r="A1001" s="9" t="str">
        <f t="shared" si="15"/>
        <v>3_91</v>
      </c>
      <c r="B1001" s="9">
        <v>3</v>
      </c>
      <c r="C1001" s="8">
        <v>43802</v>
      </c>
      <c r="D1001" s="9">
        <v>91</v>
      </c>
      <c r="E1001" s="9">
        <v>6.1</v>
      </c>
      <c r="F1001" s="9"/>
      <c r="G1001" s="9">
        <v>164.53260475179107</v>
      </c>
      <c r="H1001" s="9"/>
    </row>
    <row r="1002" spans="1:8" x14ac:dyDescent="0.2">
      <c r="A1002" s="9" t="str">
        <f t="shared" si="15"/>
        <v>3_92</v>
      </c>
      <c r="B1002" s="9">
        <v>3</v>
      </c>
      <c r="C1002" s="8">
        <v>43802</v>
      </c>
      <c r="D1002" s="9">
        <v>92</v>
      </c>
      <c r="E1002" s="9">
        <v>3.25</v>
      </c>
      <c r="F1002" s="9"/>
      <c r="G1002" s="9">
        <v>283.92794625309074</v>
      </c>
      <c r="H1002" s="9"/>
    </row>
    <row r="1003" spans="1:8" x14ac:dyDescent="0.2">
      <c r="A1003" s="9" t="str">
        <f t="shared" si="15"/>
        <v>3_93</v>
      </c>
      <c r="B1003" s="9">
        <v>3</v>
      </c>
      <c r="C1003" s="8">
        <v>43802</v>
      </c>
      <c r="D1003" s="9">
        <v>93</v>
      </c>
      <c r="E1003" s="9">
        <v>3.61</v>
      </c>
      <c r="F1003" s="9"/>
      <c r="G1003" s="9">
        <v>216.95007175236171</v>
      </c>
      <c r="H1003" s="9"/>
    </row>
    <row r="1004" spans="1:8" x14ac:dyDescent="0.2">
      <c r="A1004" s="9" t="str">
        <f t="shared" si="15"/>
        <v>3_94</v>
      </c>
      <c r="B1004" s="9">
        <v>3</v>
      </c>
      <c r="C1004" s="8">
        <v>43802</v>
      </c>
      <c r="D1004" s="9">
        <v>94</v>
      </c>
      <c r="E1004" s="9">
        <v>5.55</v>
      </c>
      <c r="F1004" s="9"/>
      <c r="G1004" s="9">
        <v>200.93362350218734</v>
      </c>
      <c r="H1004" s="9"/>
    </row>
    <row r="1005" spans="1:8" x14ac:dyDescent="0.2">
      <c r="A1005" s="9" t="str">
        <f t="shared" si="15"/>
        <v>3_95</v>
      </c>
      <c r="B1005" s="9">
        <v>3</v>
      </c>
      <c r="C1005" s="8">
        <v>43802</v>
      </c>
      <c r="D1005" s="9">
        <v>95</v>
      </c>
      <c r="E1005" s="9">
        <v>5.0999999999999996</v>
      </c>
      <c r="F1005" s="9"/>
      <c r="G1005" s="9">
        <v>174.724890001902</v>
      </c>
      <c r="H1005" s="9"/>
    </row>
    <row r="1006" spans="1:8" x14ac:dyDescent="0.2">
      <c r="A1006" s="9" t="str">
        <f t="shared" si="15"/>
        <v>3_96</v>
      </c>
      <c r="B1006" s="9">
        <v>3</v>
      </c>
      <c r="C1006" s="8">
        <v>43802</v>
      </c>
      <c r="D1006" s="9">
        <v>96</v>
      </c>
      <c r="E1006" s="9">
        <v>4.97</v>
      </c>
      <c r="F1006" s="9"/>
      <c r="G1006" s="9">
        <v>166.47399241847884</v>
      </c>
      <c r="H1006" s="9"/>
    </row>
    <row r="1007" spans="1:8" x14ac:dyDescent="0.2">
      <c r="A1007" s="9" t="str">
        <f t="shared" si="15"/>
        <v>3_97</v>
      </c>
      <c r="B1007" s="9">
        <v>3</v>
      </c>
      <c r="C1007" s="8">
        <v>43802</v>
      </c>
      <c r="D1007" s="9">
        <v>97</v>
      </c>
      <c r="E1007" s="9">
        <v>2.37</v>
      </c>
      <c r="F1007" s="9"/>
      <c r="G1007" s="9">
        <v>193.16807283543611</v>
      </c>
      <c r="H1007" s="9"/>
    </row>
    <row r="1008" spans="1:8" x14ac:dyDescent="0.2">
      <c r="A1008" s="9" t="str">
        <f t="shared" si="15"/>
        <v>3_98</v>
      </c>
      <c r="B1008" s="9">
        <v>3</v>
      </c>
      <c r="C1008" s="8">
        <v>43802</v>
      </c>
      <c r="D1008" s="9">
        <v>98</v>
      </c>
      <c r="E1008" s="9">
        <v>1.87</v>
      </c>
      <c r="F1008" s="9"/>
      <c r="G1008" s="9">
        <v>162.10587016843132</v>
      </c>
      <c r="H1008" s="9"/>
    </row>
    <row r="1009" spans="1:8" x14ac:dyDescent="0.2">
      <c r="A1009" s="9" t="str">
        <f t="shared" si="15"/>
        <v>3_99</v>
      </c>
      <c r="B1009" s="9">
        <v>3</v>
      </c>
      <c r="C1009" s="8">
        <v>43802</v>
      </c>
      <c r="D1009" s="9">
        <v>99</v>
      </c>
      <c r="E1009" s="9">
        <v>3.02</v>
      </c>
      <c r="F1009" s="9"/>
      <c r="G1009" s="9">
        <v>233.9372138358799</v>
      </c>
      <c r="H1009" s="9"/>
    </row>
    <row r="1010" spans="1:8" x14ac:dyDescent="0.2">
      <c r="A1010" s="9" t="str">
        <f t="shared" si="15"/>
        <v>3_100</v>
      </c>
      <c r="B1010" s="9">
        <v>3</v>
      </c>
      <c r="C1010" s="8">
        <v>43802</v>
      </c>
      <c r="D1010" s="9">
        <v>100</v>
      </c>
      <c r="E1010" s="9">
        <v>3.04</v>
      </c>
      <c r="F1010" s="9"/>
      <c r="G1010" s="9">
        <v>163.56191091844718</v>
      </c>
      <c r="H1010" s="9"/>
    </row>
    <row r="1011" spans="1:8" x14ac:dyDescent="0.2">
      <c r="A1011" s="9" t="str">
        <f t="shared" si="15"/>
        <v>3_101</v>
      </c>
      <c r="B1011" s="9">
        <v>3</v>
      </c>
      <c r="C1011" s="8">
        <v>43802</v>
      </c>
      <c r="D1011" s="9">
        <v>101</v>
      </c>
      <c r="E1011" s="9">
        <v>4.25</v>
      </c>
      <c r="F1011" s="9"/>
      <c r="G1011" s="9">
        <v>146.52940127772382</v>
      </c>
      <c r="H1011" s="9"/>
    </row>
    <row r="1012" spans="1:8" x14ac:dyDescent="0.2">
      <c r="A1012" s="9" t="str">
        <f t="shared" si="15"/>
        <v>3_102</v>
      </c>
      <c r="B1012" s="9">
        <v>3</v>
      </c>
      <c r="C1012" s="8">
        <v>43802</v>
      </c>
      <c r="D1012" s="9">
        <v>102</v>
      </c>
      <c r="E1012" s="9">
        <v>12.24</v>
      </c>
      <c r="F1012" s="9"/>
      <c r="G1012" s="9">
        <v>254.40380712635479</v>
      </c>
      <c r="H1012" s="9"/>
    </row>
    <row r="1013" spans="1:8" x14ac:dyDescent="0.2">
      <c r="A1013" s="9" t="str">
        <f t="shared" si="15"/>
        <v>3_103</v>
      </c>
      <c r="B1013" s="9">
        <v>3</v>
      </c>
      <c r="C1013" s="8">
        <v>43802</v>
      </c>
      <c r="D1013" s="9">
        <v>103</v>
      </c>
      <c r="E1013" s="9">
        <v>11.36</v>
      </c>
      <c r="F1013" s="9"/>
      <c r="G1013" s="9">
        <v>155.06945840740704</v>
      </c>
      <c r="H1013" s="9"/>
    </row>
    <row r="1014" spans="1:8" x14ac:dyDescent="0.2">
      <c r="A1014" s="9" t="str">
        <f t="shared" si="15"/>
        <v>3_104</v>
      </c>
      <c r="B1014" s="9">
        <v>3</v>
      </c>
      <c r="C1014" s="8">
        <v>43802</v>
      </c>
      <c r="D1014" s="9">
        <v>104</v>
      </c>
      <c r="E1014" s="9">
        <v>3.66</v>
      </c>
      <c r="F1014" s="9"/>
      <c r="G1014" s="9">
        <v>73.679276922299636</v>
      </c>
      <c r="H1014" s="9"/>
    </row>
    <row r="1015" spans="1:8" x14ac:dyDescent="0.2">
      <c r="A1015" s="9" t="str">
        <f t="shared" si="15"/>
        <v>3_105</v>
      </c>
      <c r="B1015" s="9">
        <v>3</v>
      </c>
      <c r="C1015" s="8">
        <v>43802</v>
      </c>
      <c r="D1015" s="9">
        <v>105</v>
      </c>
      <c r="E1015" s="9">
        <v>2.78</v>
      </c>
      <c r="F1015" s="9"/>
      <c r="G1015" s="9">
        <v>99.306851503969057</v>
      </c>
      <c r="H1015" s="9"/>
    </row>
    <row r="1016" spans="1:8" x14ac:dyDescent="0.2">
      <c r="A1016" s="9" t="str">
        <f t="shared" si="15"/>
        <v>3_106</v>
      </c>
      <c r="B1016" s="9">
        <v>3</v>
      </c>
      <c r="C1016" s="8">
        <v>43802</v>
      </c>
      <c r="D1016" s="9">
        <v>106</v>
      </c>
      <c r="E1016" s="9">
        <v>3</v>
      </c>
      <c r="F1016" s="9"/>
      <c r="G1016" s="9">
        <v>25.169939321282484</v>
      </c>
      <c r="H1016" s="9"/>
    </row>
    <row r="1017" spans="1:8" x14ac:dyDescent="0.2">
      <c r="A1017" s="9" t="str">
        <f t="shared" si="15"/>
        <v>3_107</v>
      </c>
      <c r="B1017" s="9">
        <v>3</v>
      </c>
      <c r="C1017" s="8">
        <v>43802</v>
      </c>
      <c r="D1017" s="9">
        <v>107</v>
      </c>
      <c r="E1017" s="9">
        <v>3.61</v>
      </c>
      <c r="F1017" s="9"/>
      <c r="G1017" s="9">
        <v>33.407374008247665</v>
      </c>
      <c r="H1017" s="9"/>
    </row>
    <row r="1018" spans="1:8" x14ac:dyDescent="0.2">
      <c r="A1018" s="9" t="str">
        <f t="shared" si="15"/>
        <v>3_108</v>
      </c>
      <c r="B1018" s="9">
        <v>3</v>
      </c>
      <c r="C1018" s="8">
        <v>43802</v>
      </c>
      <c r="D1018" s="9">
        <v>108</v>
      </c>
      <c r="E1018" s="9">
        <v>2.62</v>
      </c>
      <c r="F1018" s="9"/>
      <c r="G1018" s="9">
        <v>64.984206974947512</v>
      </c>
      <c r="H1018" s="9"/>
    </row>
    <row r="1019" spans="1:8" x14ac:dyDescent="0.2">
      <c r="A1019" s="9" t="str">
        <f t="shared" si="15"/>
        <v>3_109</v>
      </c>
      <c r="B1019" s="9">
        <v>3</v>
      </c>
      <c r="C1019" s="8">
        <v>43802</v>
      </c>
      <c r="D1019" s="9">
        <v>109</v>
      </c>
      <c r="E1019" s="9">
        <v>7.1</v>
      </c>
      <c r="F1019" s="9"/>
      <c r="G1019" s="9">
        <v>71.391100620364853</v>
      </c>
      <c r="H1019" s="9"/>
    </row>
    <row r="1020" spans="1:8" x14ac:dyDescent="0.2">
      <c r="A1020" s="9" t="str">
        <f t="shared" si="15"/>
        <v>3_110</v>
      </c>
      <c r="B1020" s="9">
        <v>3</v>
      </c>
      <c r="C1020" s="8">
        <v>43802</v>
      </c>
      <c r="D1020" s="9">
        <v>110</v>
      </c>
      <c r="E1020" s="9">
        <v>6.3</v>
      </c>
      <c r="F1020" s="9"/>
      <c r="G1020" s="9">
        <v>42.102443955599789</v>
      </c>
      <c r="H1020" s="9"/>
    </row>
    <row r="1021" spans="1:8" x14ac:dyDescent="0.2">
      <c r="A1021" s="9" t="str">
        <f t="shared" si="15"/>
        <v>3_111</v>
      </c>
      <c r="B1021" s="9">
        <v>3</v>
      </c>
      <c r="C1021" s="8">
        <v>43802</v>
      </c>
      <c r="D1021" s="9">
        <v>111</v>
      </c>
      <c r="E1021" s="9">
        <v>1.87</v>
      </c>
      <c r="F1021" s="9"/>
      <c r="G1021" s="9">
        <v>36.153185570569384</v>
      </c>
      <c r="H1021" s="9"/>
    </row>
    <row r="1022" spans="1:8" x14ac:dyDescent="0.2">
      <c r="A1022" s="9" t="str">
        <f t="shared" si="15"/>
        <v>3_112</v>
      </c>
      <c r="B1022" s="9">
        <v>3</v>
      </c>
      <c r="C1022" s="8">
        <v>43802</v>
      </c>
      <c r="D1022" s="9">
        <v>112</v>
      </c>
      <c r="E1022" s="9">
        <v>1.46</v>
      </c>
      <c r="F1022" s="9"/>
      <c r="G1022" s="9">
        <v>34.322644529021581</v>
      </c>
      <c r="H102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Mastersheet</vt:lpstr>
      <vt:lpstr>Codesheet</vt:lpstr>
      <vt:lpstr>Saliva_Sample_Encoding</vt:lpstr>
      <vt:lpstr>Salivettes_Data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2021-04-27T14:27:44Z</dcterms:created>
  <dcterms:modified xsi:type="dcterms:W3CDTF">2021-05-12T10:27:04Z</dcterms:modified>
</cp:coreProperties>
</file>