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Bill of Materials" sheetId="1" r:id="rId1"/>
    <sheet name="Calculations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C8" i="3" l="1"/>
  <c r="C7" i="3"/>
  <c r="C6" i="3"/>
  <c r="C5" i="3"/>
  <c r="C4" i="3"/>
  <c r="C3" i="3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C12" i="2"/>
  <c r="D11" i="2"/>
  <c r="C11" i="2"/>
  <c r="F11" i="2" s="1"/>
  <c r="D10" i="2"/>
  <c r="D12" i="2" s="1"/>
  <c r="F12" i="2" s="1"/>
  <c r="C10" i="2"/>
  <c r="F10" i="2" s="1"/>
  <c r="F9" i="2"/>
  <c r="D8" i="2"/>
  <c r="F8" i="2" s="1"/>
  <c r="D7" i="2"/>
  <c r="F7" i="2" s="1"/>
  <c r="E6" i="2"/>
  <c r="F6" i="2" s="1"/>
  <c r="F5" i="2"/>
  <c r="F4" i="2"/>
  <c r="D3" i="2"/>
  <c r="F3" i="2" s="1"/>
  <c r="G2" i="2" s="1"/>
  <c r="F2" i="2"/>
</calcChain>
</file>

<file path=xl/sharedStrings.xml><?xml version="1.0" encoding="utf-8"?>
<sst xmlns="http://schemas.openxmlformats.org/spreadsheetml/2006/main" count="146" uniqueCount="108">
  <si>
    <t>Item</t>
  </si>
  <si>
    <t>Dealer</t>
  </si>
  <si>
    <t>Part number</t>
  </si>
  <si>
    <t>Size</t>
  </si>
  <si>
    <t>Cost</t>
  </si>
  <si>
    <t>Total remaining</t>
  </si>
  <si>
    <t>HDPE for panels</t>
  </si>
  <si>
    <t>Grainger</t>
  </si>
  <si>
    <t>1ZAT3</t>
  </si>
  <si>
    <t>1/8*48*96</t>
  </si>
  <si>
    <t>x</t>
  </si>
  <si>
    <t>Angle stock, motor mounts</t>
  </si>
  <si>
    <t>2EYV3</t>
  </si>
  <si>
    <t>1/4in*4in*4ft</t>
  </si>
  <si>
    <t>Spare battery</t>
  </si>
  <si>
    <t>Digikey</t>
  </si>
  <si>
    <t>522-1013-ND</t>
  </si>
  <si>
    <t>BP1212</t>
  </si>
  <si>
    <t>E-stop</t>
  </si>
  <si>
    <t>49A763</t>
  </si>
  <si>
    <t>40mm</t>
  </si>
  <si>
    <t>Linear actuator</t>
  </si>
  <si>
    <t>Polulu</t>
  </si>
  <si>
    <t>10"stroke</t>
  </si>
  <si>
    <t>Gear motor with encoder - folders</t>
  </si>
  <si>
    <t>19:1, 500rpm</t>
  </si>
  <si>
    <t>motor mounting bracket</t>
  </si>
  <si>
    <t>fits 37D</t>
  </si>
  <si>
    <t>linear actuator mounting bracket</t>
  </si>
  <si>
    <t>Concentric line linear actuators (ours)</t>
  </si>
  <si>
    <t>xbee</t>
  </si>
  <si>
    <t>Mouser</t>
  </si>
  <si>
    <t>888-XB24-Z7UIT-004</t>
  </si>
  <si>
    <t>133-400ft</t>
  </si>
  <si>
    <t>Panel Retainer</t>
  </si>
  <si>
    <t>16U365</t>
  </si>
  <si>
    <t>15s</t>
  </si>
  <si>
    <t>5V regulator</t>
  </si>
  <si>
    <t>LM2679T-5.0/NOPB</t>
  </si>
  <si>
    <t>5v</t>
  </si>
  <si>
    <t>Rotary encoder</t>
  </si>
  <si>
    <t>sparkfun</t>
  </si>
  <si>
    <t>COM-10790</t>
  </si>
  <si>
    <t>200 P/R, incremental</t>
  </si>
  <si>
    <t>Flexible couplings</t>
  </si>
  <si>
    <t>amazon</t>
  </si>
  <si>
    <t>http://www.amazon.com/4mmx10mm-Flexible-Coupling-Coupler-connect/dp/B00ANGJT58/ref=sr_1_182?s=hi&amp;ie=UTF8&amp;qid=1394059061&amp;sr=1-182</t>
  </si>
  <si>
    <t>4mm,10mm</t>
  </si>
  <si>
    <t>Wireless router</t>
  </si>
  <si>
    <t>newegg</t>
  </si>
  <si>
    <t>N82E16833181165</t>
  </si>
  <si>
    <t>N</t>
  </si>
  <si>
    <t>Motors with encoders for sensors</t>
  </si>
  <si>
    <t>Standoff bolts</t>
  </si>
  <si>
    <t>24L052</t>
  </si>
  <si>
    <t>5/16-18, 4” pk 5</t>
  </si>
  <si>
    <t>Standoff rod stock</t>
  </si>
  <si>
    <t>string</t>
  </si>
  <si>
    <t>rubber or something for folders</t>
  </si>
  <si>
    <t>folder material</t>
  </si>
  <si>
    <t>carry handles?</t>
  </si>
  <si>
    <t>Battery charger?</t>
  </si>
  <si>
    <t>Battery clips</t>
  </si>
  <si>
    <t>Materials for rake</t>
  </si>
  <si>
    <t>materials for scoop</t>
  </si>
  <si>
    <t>misc</t>
  </si>
  <si>
    <t>Part</t>
  </si>
  <si>
    <t>Measurement Unit</t>
  </si>
  <si>
    <t>Size of Part</t>
  </si>
  <si>
    <t>Cost per unit size</t>
  </si>
  <si>
    <t>Number at size</t>
  </si>
  <si>
    <t>Total</t>
  </si>
  <si>
    <t>Motor: NPC 2212</t>
  </si>
  <si>
    <t>na</t>
  </si>
  <si>
    <t>Grainger hinge for ramp 16u354</t>
  </si>
  <si>
    <t>Grainger caster 5jb95</t>
  </si>
  <si>
    <t>inside corner connector</t>
  </si>
  <si>
    <t>tnuts</t>
  </si>
  <si>
    <t>individual bolt</t>
  </si>
  <si>
    <t>8020 double t slot 15s 5cxu4</t>
  </si>
  <si>
    <t>per meter</t>
  </si>
  <si>
    <t>8020 single t slot 15s 29nz75</t>
  </si>
  <si>
    <t>8020 carry handle 1xkc5</t>
  </si>
  <si>
    <t>Panel sides 1zat4</t>
  </si>
  <si>
    <t>square meter</t>
  </si>
  <si>
    <t>We may have access to plastic on campus</t>
  </si>
  <si>
    <t>Panel top/bottom 1zat4</t>
  </si>
  <si>
    <t>panel small 1zat4</t>
  </si>
  <si>
    <t>Mcmaster wheels  29635T31</t>
  </si>
  <si>
    <t>plastic</t>
  </si>
  <si>
    <t>cost per square inch</t>
  </si>
  <si>
    <t>type</t>
  </si>
  <si>
    <t>thickness</t>
  </si>
  <si>
    <t>nylon</t>
  </si>
  <si>
    <t>hdpe</t>
  </si>
  <si>
    <t>PVC 1</t>
  </si>
  <si>
    <t>2XPD1</t>
  </si>
  <si>
    <t>3/4”D x3'</t>
  </si>
  <si>
    <t>22UG03</t>
  </si>
  <si>
    <t>Standoff washers</t>
  </si>
  <si>
    <t>5/16 I 3/4o pk 50</t>
  </si>
  <si>
    <t>Bought</t>
  </si>
  <si>
    <t>Relay for startup</t>
  </si>
  <si>
    <t>255-2177-ND</t>
  </si>
  <si>
    <t>12V,12V,70A</t>
  </si>
  <si>
    <t>6NDX2</t>
  </si>
  <si>
    <t>Safety light (turn signal)</t>
  </si>
  <si>
    <t>2.5"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</si>
</sst>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tabSelected="1" zoomScaleNormal="100" workbookViewId="0">
      <selection activeCell="C18" sqref="C18"/>
    </sheetView>
  </sheetViews>
  <sheetFormatPr defaultRowHeight="15" x14ac:dyDescent="0.25"/>
  <cols>
    <col min="1" max="1" width="30.7109375"/>
    <col min="2" max="2" width="17.5703125"/>
    <col min="3" max="3" width="19.7109375"/>
    <col min="4" max="4" width="14.7109375"/>
    <col min="5" max="5" width="15.140625"/>
    <col min="6" max="6" width="15.42578125"/>
    <col min="7" max="7" width="16.140625"/>
    <col min="8" max="8" width="11.42578125"/>
    <col min="9" max="9" width="16.5703125" customWidth="1"/>
    <col min="10" max="1025" width="8.5703125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101</v>
      </c>
    </row>
    <row r="2" spans="1:8" ht="15" customHeight="1" x14ac:dyDescent="0.25">
      <c r="A2" t="s">
        <v>6</v>
      </c>
      <c r="B2" t="s">
        <v>7</v>
      </c>
      <c r="C2" t="s">
        <v>8</v>
      </c>
      <c r="D2" t="s">
        <v>9</v>
      </c>
      <c r="E2">
        <v>75.25</v>
      </c>
      <c r="F2">
        <v>1</v>
      </c>
      <c r="G2" s="1"/>
      <c r="H2" t="s">
        <v>10</v>
      </c>
    </row>
    <row r="3" spans="1:8" ht="15" customHeight="1" x14ac:dyDescent="0.25">
      <c r="A3" t="s">
        <v>11</v>
      </c>
      <c r="B3" t="s">
        <v>7</v>
      </c>
      <c r="C3" t="s">
        <v>12</v>
      </c>
      <c r="D3" t="s">
        <v>13</v>
      </c>
      <c r="E3">
        <v>59.2</v>
      </c>
      <c r="F3">
        <v>1</v>
      </c>
      <c r="H3" t="s">
        <v>10</v>
      </c>
    </row>
    <row r="4" spans="1:8" ht="15" customHeight="1" x14ac:dyDescent="0.25">
      <c r="A4" t="s">
        <v>14</v>
      </c>
      <c r="B4" t="s">
        <v>15</v>
      </c>
      <c r="C4" t="s">
        <v>16</v>
      </c>
      <c r="D4" t="s">
        <v>17</v>
      </c>
      <c r="E4">
        <v>43.07</v>
      </c>
      <c r="F4">
        <v>1</v>
      </c>
      <c r="H4" t="s">
        <v>10</v>
      </c>
    </row>
    <row r="5" spans="1:8" ht="15" customHeight="1" x14ac:dyDescent="0.25">
      <c r="A5" t="s">
        <v>21</v>
      </c>
      <c r="B5" t="s">
        <v>22</v>
      </c>
      <c r="C5">
        <v>2311</v>
      </c>
      <c r="D5" t="s">
        <v>23</v>
      </c>
      <c r="E5">
        <v>109.95</v>
      </c>
      <c r="F5">
        <v>2</v>
      </c>
      <c r="H5" t="s">
        <v>10</v>
      </c>
    </row>
    <row r="6" spans="1:8" ht="15" customHeight="1" x14ac:dyDescent="0.25">
      <c r="A6" t="s">
        <v>24</v>
      </c>
      <c r="B6" t="s">
        <v>22</v>
      </c>
      <c r="C6">
        <v>1442</v>
      </c>
      <c r="D6" t="s">
        <v>25</v>
      </c>
      <c r="E6">
        <v>39.950000000000003</v>
      </c>
      <c r="F6">
        <v>1</v>
      </c>
      <c r="H6" t="s">
        <v>10</v>
      </c>
    </row>
    <row r="7" spans="1:8" ht="15" customHeight="1" x14ac:dyDescent="0.25">
      <c r="A7" t="s">
        <v>26</v>
      </c>
      <c r="B7" t="s">
        <v>22</v>
      </c>
      <c r="C7">
        <v>1995</v>
      </c>
      <c r="D7" t="s">
        <v>27</v>
      </c>
      <c r="E7">
        <v>7.95</v>
      </c>
      <c r="F7">
        <v>1</v>
      </c>
      <c r="H7" t="s">
        <v>10</v>
      </c>
    </row>
    <row r="8" spans="1:8" ht="15" customHeight="1" x14ac:dyDescent="0.25">
      <c r="A8" t="s">
        <v>28</v>
      </c>
      <c r="B8" t="s">
        <v>22</v>
      </c>
      <c r="C8">
        <v>2314</v>
      </c>
      <c r="D8" t="s">
        <v>29</v>
      </c>
      <c r="E8">
        <v>12.95</v>
      </c>
      <c r="F8">
        <v>2</v>
      </c>
      <c r="H8" t="s">
        <v>10</v>
      </c>
    </row>
    <row r="9" spans="1:8" ht="15" customHeight="1" x14ac:dyDescent="0.25">
      <c r="A9" t="s">
        <v>34</v>
      </c>
      <c r="B9" t="s">
        <v>7</v>
      </c>
      <c r="C9" t="s">
        <v>35</v>
      </c>
      <c r="D9" t="s">
        <v>36</v>
      </c>
      <c r="E9">
        <v>7.07</v>
      </c>
      <c r="F9">
        <v>8</v>
      </c>
      <c r="H9" t="s">
        <v>10</v>
      </c>
    </row>
    <row r="10" spans="1:8" ht="15" customHeight="1" x14ac:dyDescent="0.25">
      <c r="A10" t="s">
        <v>37</v>
      </c>
      <c r="B10" t="s">
        <v>15</v>
      </c>
      <c r="C10" t="s">
        <v>38</v>
      </c>
      <c r="D10" t="s">
        <v>39</v>
      </c>
      <c r="E10">
        <v>5.67</v>
      </c>
      <c r="F10">
        <v>2</v>
      </c>
      <c r="H10" t="s">
        <v>10</v>
      </c>
    </row>
    <row r="11" spans="1:8" ht="15" customHeight="1" x14ac:dyDescent="0.25">
      <c r="A11" t="s">
        <v>40</v>
      </c>
      <c r="B11" t="s">
        <v>41</v>
      </c>
      <c r="C11" s="3" t="s">
        <v>42</v>
      </c>
      <c r="D11" t="s">
        <v>43</v>
      </c>
      <c r="E11">
        <v>29.95</v>
      </c>
      <c r="F11">
        <v>2</v>
      </c>
      <c r="H11" t="s">
        <v>10</v>
      </c>
    </row>
    <row r="12" spans="1:8" ht="15" customHeight="1" x14ac:dyDescent="0.25">
      <c r="A12" t="s">
        <v>44</v>
      </c>
      <c r="B12" t="s">
        <v>45</v>
      </c>
      <c r="C12" t="s">
        <v>46</v>
      </c>
      <c r="D12" t="s">
        <v>47</v>
      </c>
      <c r="E12">
        <v>15.99</v>
      </c>
      <c r="F12">
        <v>2</v>
      </c>
      <c r="H12" t="s">
        <v>10</v>
      </c>
    </row>
    <row r="13" spans="1:8" ht="15" customHeight="1" x14ac:dyDescent="0.25">
      <c r="A13" s="1" t="s">
        <v>53</v>
      </c>
      <c r="B13" s="1" t="s">
        <v>7</v>
      </c>
      <c r="C13" s="5" t="s">
        <v>54</v>
      </c>
      <c r="D13" s="1" t="s">
        <v>55</v>
      </c>
      <c r="E13" s="1">
        <v>8.82</v>
      </c>
      <c r="F13" s="1">
        <v>2</v>
      </c>
      <c r="H13" t="s">
        <v>10</v>
      </c>
    </row>
    <row r="14" spans="1:8" ht="15" customHeight="1" x14ac:dyDescent="0.25">
      <c r="A14" s="1" t="s">
        <v>99</v>
      </c>
      <c r="B14" s="1" t="s">
        <v>7</v>
      </c>
      <c r="C14" s="5" t="s">
        <v>98</v>
      </c>
      <c r="D14" s="1" t="s">
        <v>100</v>
      </c>
      <c r="E14" s="1">
        <v>4.5599999999999996</v>
      </c>
      <c r="F14" s="1">
        <v>1</v>
      </c>
      <c r="H14" t="s">
        <v>10</v>
      </c>
    </row>
    <row r="15" spans="1:8" ht="15" customHeight="1" x14ac:dyDescent="0.25">
      <c r="A15" s="1" t="s">
        <v>56</v>
      </c>
      <c r="B15" s="1" t="s">
        <v>7</v>
      </c>
      <c r="C15" s="5" t="s">
        <v>96</v>
      </c>
      <c r="D15" s="1" t="s">
        <v>97</v>
      </c>
      <c r="E15" s="1">
        <v>7.91</v>
      </c>
      <c r="F15" s="1">
        <v>1</v>
      </c>
      <c r="H15" t="s">
        <v>10</v>
      </c>
    </row>
    <row r="16" spans="1:8" ht="15" customHeight="1" x14ac:dyDescent="0.25"/>
    <row r="17" spans="1:6" ht="15" customHeight="1" x14ac:dyDescent="0.25">
      <c r="A17" t="s">
        <v>102</v>
      </c>
      <c r="B17" t="s">
        <v>15</v>
      </c>
      <c r="C17" t="s">
        <v>103</v>
      </c>
      <c r="D17" t="s">
        <v>104</v>
      </c>
      <c r="E17">
        <v>6.96</v>
      </c>
      <c r="F17">
        <v>2</v>
      </c>
    </row>
    <row r="18" spans="1:6" ht="15" customHeight="1" x14ac:dyDescent="0.25">
      <c r="A18" t="s">
        <v>18</v>
      </c>
      <c r="B18" t="s">
        <v>7</v>
      </c>
      <c r="C18" t="s">
        <v>19</v>
      </c>
      <c r="D18" t="s">
        <v>20</v>
      </c>
      <c r="E18">
        <v>33.15</v>
      </c>
      <c r="F18">
        <v>1</v>
      </c>
    </row>
    <row r="19" spans="1:6" ht="15" customHeight="1" x14ac:dyDescent="0.25">
      <c r="A19" t="s">
        <v>106</v>
      </c>
      <c r="B19" t="s">
        <v>7</v>
      </c>
      <c r="C19" s="1" t="s">
        <v>105</v>
      </c>
      <c r="D19" t="s">
        <v>107</v>
      </c>
      <c r="E19">
        <v>13.55</v>
      </c>
      <c r="F19">
        <v>1</v>
      </c>
    </row>
    <row r="20" spans="1:6" ht="15" customHeight="1" x14ac:dyDescent="0.25"/>
    <row r="21" spans="1:6" ht="15" customHeight="1" x14ac:dyDescent="0.25">
      <c r="A21" t="s">
        <v>57</v>
      </c>
      <c r="E21">
        <v>4</v>
      </c>
      <c r="F21">
        <v>1</v>
      </c>
    </row>
    <row r="22" spans="1:6" ht="15" customHeight="1" x14ac:dyDescent="0.25">
      <c r="A22" t="s">
        <v>58</v>
      </c>
      <c r="E22">
        <v>10</v>
      </c>
      <c r="F22">
        <v>1</v>
      </c>
    </row>
    <row r="23" spans="1:6" ht="15" customHeight="1" x14ac:dyDescent="0.25">
      <c r="A23" t="s">
        <v>59</v>
      </c>
      <c r="E23">
        <v>10</v>
      </c>
      <c r="F23">
        <v>1</v>
      </c>
    </row>
    <row r="24" spans="1:6" ht="15" customHeight="1" x14ac:dyDescent="0.25">
      <c r="A24" t="s">
        <v>60</v>
      </c>
    </row>
    <row r="25" spans="1:6" ht="15" customHeight="1" x14ac:dyDescent="0.25">
      <c r="A25" t="s">
        <v>61</v>
      </c>
    </row>
    <row r="26" spans="1:6" ht="15" customHeight="1" x14ac:dyDescent="0.25">
      <c r="A26" t="s">
        <v>62</v>
      </c>
      <c r="E26">
        <v>10</v>
      </c>
      <c r="F26">
        <v>2</v>
      </c>
    </row>
    <row r="27" spans="1:6" ht="15" customHeight="1" x14ac:dyDescent="0.25">
      <c r="A27" t="s">
        <v>63</v>
      </c>
      <c r="E27">
        <v>20</v>
      </c>
      <c r="F27">
        <v>1</v>
      </c>
    </row>
    <row r="28" spans="1:6" ht="15" customHeight="1" x14ac:dyDescent="0.25">
      <c r="A28" t="s">
        <v>64</v>
      </c>
      <c r="E28">
        <v>20</v>
      </c>
      <c r="F28">
        <v>1</v>
      </c>
    </row>
    <row r="29" spans="1:6" ht="15" customHeight="1" x14ac:dyDescent="0.25">
      <c r="A29" t="s">
        <v>65</v>
      </c>
      <c r="E29">
        <v>90</v>
      </c>
      <c r="F29">
        <v>1</v>
      </c>
    </row>
    <row r="30" spans="1:6" ht="15" customHeight="1" x14ac:dyDescent="0.25">
      <c r="A30" t="s">
        <v>30</v>
      </c>
      <c r="B30" t="s">
        <v>31</v>
      </c>
      <c r="C30" s="2" t="s">
        <v>32</v>
      </c>
      <c r="D30" t="s">
        <v>33</v>
      </c>
      <c r="E30">
        <v>17</v>
      </c>
      <c r="F30">
        <v>0</v>
      </c>
    </row>
    <row r="31" spans="1:6" ht="15" customHeight="1" x14ac:dyDescent="0.25">
      <c r="A31" t="s">
        <v>52</v>
      </c>
      <c r="E31">
        <v>40</v>
      </c>
      <c r="F31">
        <v>2</v>
      </c>
    </row>
    <row r="32" spans="1:6" ht="15" customHeight="1" x14ac:dyDescent="0.25">
      <c r="A32" t="s">
        <v>48</v>
      </c>
      <c r="B32" t="s">
        <v>49</v>
      </c>
      <c r="C32" s="4" t="s">
        <v>50</v>
      </c>
      <c r="D32" t="s">
        <v>51</v>
      </c>
      <c r="E32">
        <v>25.99</v>
      </c>
      <c r="F32">
        <v>1</v>
      </c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zoomScaleNormal="100" workbookViewId="0">
      <selection activeCell="C11" sqref="C11"/>
    </sheetView>
  </sheetViews>
  <sheetFormatPr defaultRowHeight="15" x14ac:dyDescent="0.25"/>
  <cols>
    <col min="1" max="1" width="32.42578125"/>
    <col min="2" max="2" width="20"/>
    <col min="3" max="3" width="17.42578125"/>
    <col min="4" max="4" width="17.140625"/>
    <col min="5" max="5" width="23.85546875"/>
    <col min="6" max="6" width="13.85546875"/>
    <col min="7" max="7" width="25.28515625"/>
    <col min="8" max="8" width="21.5703125"/>
    <col min="9" max="1025" width="8.5703125"/>
  </cols>
  <sheetData>
    <row r="1" spans="1:8" ht="15" customHeight="1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4</v>
      </c>
      <c r="G1" t="s">
        <v>71</v>
      </c>
    </row>
    <row r="2" spans="1:8" ht="15" customHeight="1" x14ac:dyDescent="0.25">
      <c r="A2" t="s">
        <v>72</v>
      </c>
      <c r="B2" t="s">
        <v>73</v>
      </c>
      <c r="C2">
        <v>1</v>
      </c>
      <c r="D2">
        <v>172.36</v>
      </c>
      <c r="E2">
        <v>3</v>
      </c>
      <c r="F2" s="1">
        <f t="shared" ref="F2:F28" si="0">C2*D2*E2</f>
        <v>517.08000000000004</v>
      </c>
      <c r="G2" s="1">
        <f>SUM(F:F)</f>
        <v>1141.5494403132559</v>
      </c>
      <c r="H2" t="s">
        <v>10</v>
      </c>
    </row>
    <row r="3" spans="1:8" ht="15" customHeight="1" x14ac:dyDescent="0.25">
      <c r="A3" t="s">
        <v>74</v>
      </c>
      <c r="B3" t="s">
        <v>73</v>
      </c>
      <c r="C3">
        <v>1</v>
      </c>
      <c r="D3" s="1">
        <f>33.2</f>
        <v>33.200000000000003</v>
      </c>
      <c r="E3">
        <v>2</v>
      </c>
      <c r="F3" s="1">
        <f t="shared" si="0"/>
        <v>66.400000000000006</v>
      </c>
    </row>
    <row r="4" spans="1:8" ht="15" customHeight="1" x14ac:dyDescent="0.25">
      <c r="A4" t="s">
        <v>75</v>
      </c>
      <c r="B4" t="s">
        <v>73</v>
      </c>
      <c r="C4">
        <v>1</v>
      </c>
      <c r="D4">
        <v>14.54</v>
      </c>
      <c r="E4">
        <v>2</v>
      </c>
      <c r="F4" s="1">
        <f t="shared" si="0"/>
        <v>29.08</v>
      </c>
      <c r="H4" t="s">
        <v>10</v>
      </c>
    </row>
    <row r="5" spans="1:8" ht="15" customHeight="1" x14ac:dyDescent="0.25">
      <c r="A5" t="s">
        <v>76</v>
      </c>
      <c r="B5" t="s">
        <v>73</v>
      </c>
      <c r="C5">
        <v>1</v>
      </c>
      <c r="D5">
        <v>7</v>
      </c>
      <c r="E5">
        <v>20</v>
      </c>
      <c r="F5" s="1">
        <f t="shared" si="0"/>
        <v>140</v>
      </c>
    </row>
    <row r="6" spans="1:8" ht="15" customHeight="1" x14ac:dyDescent="0.25">
      <c r="A6" t="s">
        <v>77</v>
      </c>
      <c r="B6" t="s">
        <v>78</v>
      </c>
      <c r="C6">
        <v>1</v>
      </c>
      <c r="D6">
        <v>1.06</v>
      </c>
      <c r="E6" s="1">
        <f>E3*3+E9*2+10</f>
        <v>20</v>
      </c>
      <c r="F6" s="1">
        <f t="shared" si="0"/>
        <v>21.200000000000003</v>
      </c>
    </row>
    <row r="7" spans="1:8" ht="15" customHeight="1" x14ac:dyDescent="0.25">
      <c r="A7" t="s">
        <v>79</v>
      </c>
      <c r="B7" t="s">
        <v>80</v>
      </c>
      <c r="C7">
        <v>0.9</v>
      </c>
      <c r="D7" s="1">
        <f>1.22/0.0254</f>
        <v>48.031496062992126</v>
      </c>
      <c r="E7">
        <v>4</v>
      </c>
      <c r="F7" s="1">
        <f t="shared" si="0"/>
        <v>172.91338582677164</v>
      </c>
      <c r="H7" t="s">
        <v>10</v>
      </c>
    </row>
    <row r="8" spans="1:8" ht="15" customHeight="1" x14ac:dyDescent="0.25">
      <c r="A8" t="s">
        <v>81</v>
      </c>
      <c r="B8" t="s">
        <v>80</v>
      </c>
      <c r="C8">
        <v>0.4</v>
      </c>
      <c r="D8" s="1">
        <f>0.581/0.0254</f>
        <v>22.874015748031496</v>
      </c>
      <c r="E8">
        <v>8</v>
      </c>
      <c r="F8" s="1">
        <f t="shared" si="0"/>
        <v>73.196850393700785</v>
      </c>
      <c r="H8" t="s">
        <v>10</v>
      </c>
    </row>
    <row r="9" spans="1:8" ht="15" customHeight="1" x14ac:dyDescent="0.25">
      <c r="A9" t="s">
        <v>82</v>
      </c>
      <c r="B9" t="s">
        <v>73</v>
      </c>
      <c r="C9">
        <v>1</v>
      </c>
      <c r="D9">
        <v>7.89</v>
      </c>
      <c r="E9">
        <v>2</v>
      </c>
      <c r="F9" s="1">
        <f t="shared" si="0"/>
        <v>15.78</v>
      </c>
    </row>
    <row r="10" spans="1:8" ht="15" customHeight="1" x14ac:dyDescent="0.25">
      <c r="A10" t="s">
        <v>83</v>
      </c>
      <c r="B10" t="s">
        <v>84</v>
      </c>
      <c r="C10" s="1">
        <f>0.47*0.81</f>
        <v>0.38069999999999998</v>
      </c>
      <c r="D10" s="1">
        <f>127.5/(48*96*(0.0254^2))</f>
        <v>42.887455566577806</v>
      </c>
      <c r="E10">
        <v>2</v>
      </c>
      <c r="F10" s="1">
        <f t="shared" si="0"/>
        <v>32.654508668392339</v>
      </c>
      <c r="G10" t="s">
        <v>85</v>
      </c>
    </row>
    <row r="11" spans="1:8" ht="15" customHeight="1" x14ac:dyDescent="0.25">
      <c r="A11" t="s">
        <v>86</v>
      </c>
      <c r="B11" t="s">
        <v>84</v>
      </c>
      <c r="C11" s="1">
        <f>0.48*0.81</f>
        <v>0.38880000000000003</v>
      </c>
      <c r="D11" s="1">
        <f>127.5/(48*96*(0.0254^2))</f>
        <v>42.887455566577806</v>
      </c>
      <c r="E11">
        <v>2</v>
      </c>
      <c r="F11" s="1">
        <f t="shared" si="0"/>
        <v>33.349285448570903</v>
      </c>
    </row>
    <row r="12" spans="1:8" ht="15" customHeight="1" x14ac:dyDescent="0.25">
      <c r="A12" t="s">
        <v>87</v>
      </c>
      <c r="B12" t="s">
        <v>84</v>
      </c>
      <c r="C12" s="1">
        <f>0.48*0.47</f>
        <v>0.22559999999999997</v>
      </c>
      <c r="D12" s="1">
        <f>D10</f>
        <v>42.887455566577806</v>
      </c>
      <c r="E12">
        <v>1</v>
      </c>
      <c r="F12" s="1">
        <f t="shared" si="0"/>
        <v>9.6754099758199512</v>
      </c>
    </row>
    <row r="13" spans="1:8" ht="15" customHeight="1" x14ac:dyDescent="0.25">
      <c r="A13" t="s">
        <v>88</v>
      </c>
      <c r="B13" t="s">
        <v>73</v>
      </c>
      <c r="C13">
        <v>1</v>
      </c>
      <c r="D13" s="6">
        <v>15.11</v>
      </c>
      <c r="E13">
        <v>2</v>
      </c>
      <c r="F13" s="1">
        <f t="shared" si="0"/>
        <v>30.22</v>
      </c>
    </row>
    <row r="14" spans="1:8" ht="15" customHeight="1" x14ac:dyDescent="0.25">
      <c r="F14" s="1">
        <f t="shared" si="0"/>
        <v>0</v>
      </c>
    </row>
    <row r="15" spans="1:8" ht="15" customHeight="1" x14ac:dyDescent="0.25">
      <c r="F15" s="1">
        <f t="shared" si="0"/>
        <v>0</v>
      </c>
    </row>
    <row r="16" spans="1:8" ht="15" customHeight="1" x14ac:dyDescent="0.25">
      <c r="F16" s="1">
        <f t="shared" si="0"/>
        <v>0</v>
      </c>
    </row>
    <row r="17" spans="6:6" ht="15" customHeight="1" x14ac:dyDescent="0.25">
      <c r="F17" s="1">
        <f t="shared" si="0"/>
        <v>0</v>
      </c>
    </row>
    <row r="18" spans="6:6" ht="15" customHeight="1" x14ac:dyDescent="0.25">
      <c r="F18" s="1">
        <f t="shared" si="0"/>
        <v>0</v>
      </c>
    </row>
    <row r="19" spans="6:6" ht="15" customHeight="1" x14ac:dyDescent="0.25">
      <c r="F19" s="1">
        <f t="shared" si="0"/>
        <v>0</v>
      </c>
    </row>
    <row r="20" spans="6:6" ht="15" customHeight="1" x14ac:dyDescent="0.25">
      <c r="F20" s="1">
        <f t="shared" si="0"/>
        <v>0</v>
      </c>
    </row>
    <row r="21" spans="6:6" ht="15" customHeight="1" x14ac:dyDescent="0.25">
      <c r="F21" s="1">
        <f t="shared" si="0"/>
        <v>0</v>
      </c>
    </row>
    <row r="22" spans="6:6" ht="15" customHeight="1" x14ac:dyDescent="0.25">
      <c r="F22" s="1">
        <f t="shared" si="0"/>
        <v>0</v>
      </c>
    </row>
    <row r="23" spans="6:6" ht="15" customHeight="1" x14ac:dyDescent="0.25">
      <c r="F23" s="1">
        <f t="shared" si="0"/>
        <v>0</v>
      </c>
    </row>
    <row r="24" spans="6:6" ht="15" customHeight="1" x14ac:dyDescent="0.25">
      <c r="F24" s="1">
        <f t="shared" si="0"/>
        <v>0</v>
      </c>
    </row>
    <row r="25" spans="6:6" ht="15" customHeight="1" x14ac:dyDescent="0.25">
      <c r="F25" s="1">
        <f t="shared" si="0"/>
        <v>0</v>
      </c>
    </row>
    <row r="26" spans="6:6" ht="15" customHeight="1" x14ac:dyDescent="0.25">
      <c r="F26" s="1">
        <f t="shared" si="0"/>
        <v>0</v>
      </c>
    </row>
    <row r="27" spans="6:6" ht="15" customHeight="1" x14ac:dyDescent="0.25">
      <c r="F27" s="1">
        <f t="shared" si="0"/>
        <v>0</v>
      </c>
    </row>
    <row r="28" spans="6:6" ht="15" customHeight="1" x14ac:dyDescent="0.25">
      <c r="F28" s="1">
        <f t="shared" si="0"/>
        <v>0</v>
      </c>
    </row>
    <row r="29" spans="6:6" ht="15" customHeight="1" x14ac:dyDescent="0.25"/>
    <row r="30" spans="6:6" ht="15" customHeight="1" x14ac:dyDescent="0.25"/>
    <row r="31" spans="6:6" ht="15" customHeight="1" x14ac:dyDescent="0.25"/>
    <row r="32" spans="6: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zoomScaleNormal="100" workbookViewId="0">
      <selection activeCell="F24" sqref="F24"/>
    </sheetView>
  </sheetViews>
  <sheetFormatPr defaultRowHeight="15" x14ac:dyDescent="0.25"/>
  <cols>
    <col min="1" max="1025" width="8.5703125"/>
  </cols>
  <sheetData>
    <row r="1" spans="1:3" ht="15" customHeight="1" x14ac:dyDescent="0.25">
      <c r="A1" t="s">
        <v>89</v>
      </c>
      <c r="C1" t="s">
        <v>90</v>
      </c>
    </row>
    <row r="2" spans="1:3" ht="15" customHeight="1" x14ac:dyDescent="0.25">
      <c r="A2" t="s">
        <v>91</v>
      </c>
      <c r="B2" t="s">
        <v>92</v>
      </c>
    </row>
    <row r="3" spans="1:3" ht="15" customHeight="1" x14ac:dyDescent="0.25">
      <c r="A3" t="s">
        <v>93</v>
      </c>
      <c r="B3">
        <v>9.2999999999999999E-2</v>
      </c>
      <c r="C3" s="1">
        <f>62.3/(48*24)</f>
        <v>5.4079861111111106E-2</v>
      </c>
    </row>
    <row r="4" spans="1:3" ht="15" customHeight="1" x14ac:dyDescent="0.25">
      <c r="B4">
        <v>0.125</v>
      </c>
      <c r="C4" s="1">
        <f>83.5/(48*24)</f>
        <v>7.2482638888888895E-2</v>
      </c>
    </row>
    <row r="5" spans="1:3" ht="15" customHeight="1" x14ac:dyDescent="0.25">
      <c r="A5" t="s">
        <v>94</v>
      </c>
      <c r="B5">
        <v>6.3E-2</v>
      </c>
      <c r="C5" s="1">
        <f>46.35/(48*96)</f>
        <v>1.0058593750000001E-2</v>
      </c>
    </row>
    <row r="6" spans="1:3" ht="15" customHeight="1" x14ac:dyDescent="0.25">
      <c r="B6">
        <v>0.125</v>
      </c>
      <c r="C6" s="1">
        <f>77.1/(48*96)</f>
        <v>1.6731770833333333E-2</v>
      </c>
    </row>
    <row r="7" spans="1:3" ht="15" customHeight="1" x14ac:dyDescent="0.25">
      <c r="B7">
        <v>0.188</v>
      </c>
      <c r="C7" s="1">
        <f>118.2/(48*96)</f>
        <v>2.5651041666666666E-2</v>
      </c>
    </row>
    <row r="8" spans="1:3" ht="15" customHeight="1" x14ac:dyDescent="0.25">
      <c r="A8" t="s">
        <v>95</v>
      </c>
      <c r="B8">
        <v>0.125</v>
      </c>
      <c r="C8" s="1">
        <f>143/(48*96)</f>
        <v>3.1032986111111112E-2</v>
      </c>
    </row>
    <row r="9" spans="1:3" ht="15" customHeight="1" x14ac:dyDescent="0.25"/>
    <row r="10" spans="1:3" ht="15" customHeight="1" x14ac:dyDescent="0.25"/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/>
    <row r="15" spans="1:3" ht="15" customHeight="1" x14ac:dyDescent="0.25"/>
    <row r="16" spans="1: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of Materials</vt:lpstr>
      <vt:lpstr>Calculations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Corah</dc:creator>
  <cp:lastModifiedBy>Micah Corah</cp:lastModifiedBy>
  <cp:revision>0</cp:revision>
  <dcterms:created xsi:type="dcterms:W3CDTF">2014-02-04T17:45:20Z</dcterms:created>
  <dcterms:modified xsi:type="dcterms:W3CDTF">2014-04-11T21:40:43Z</dcterms:modified>
</cp:coreProperties>
</file>