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ill of Materials" sheetId="1" state="visible" r:id="rId2"/>
    <sheet name="Calculation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<sst xmlns="http://schemas.openxmlformats.org/spreadsheetml/2006/main" count="139" uniqueCount="106">
  <si>
    <t>Item</t>
  </si>
  <si>
    <t>Dealer</t>
  </si>
  <si>
    <t>Part number</t>
  </si>
  <si>
    <t>Size</t>
  </si>
  <si>
    <t>Cost</t>
  </si>
  <si>
    <t>Total remaining</t>
  </si>
  <si>
    <t>Good to buy </t>
  </si>
  <si>
    <t>HDPE for panels</t>
  </si>
  <si>
    <t>Grainger</t>
  </si>
  <si>
    <t>1ZAT3</t>
  </si>
  <si>
    <t>1/8*48*96</t>
  </si>
  <si>
    <t>x</t>
  </si>
  <si>
    <t>Angle stock, motor mounts</t>
  </si>
  <si>
    <t>2EYV3</t>
  </si>
  <si>
    <t>1/4in*4in*4ft</t>
  </si>
  <si>
    <t>Spare battery</t>
  </si>
  <si>
    <t>Digikey</t>
  </si>
  <si>
    <t>522-1013-ND</t>
  </si>
  <si>
    <t>BP1212</t>
  </si>
  <si>
    <t>E-stop</t>
  </si>
  <si>
    <t>49A763</t>
  </si>
  <si>
    <t>40mm</t>
  </si>
  <si>
    <t>Linear actuator</t>
  </si>
  <si>
    <t>Polulu</t>
  </si>
  <si>
    <t>10"stroke</t>
  </si>
  <si>
    <t>Smaller motor driver</t>
  </si>
  <si>
    <t>5-24V,12Acont.</t>
  </si>
  <si>
    <t>Gear motor with encoder - folders</t>
  </si>
  <si>
    <t>19:1, 500rpm</t>
  </si>
  <si>
    <t>motor mounting bracket</t>
  </si>
  <si>
    <t>fits 37D</t>
  </si>
  <si>
    <t>linear actuator mounting bracket</t>
  </si>
  <si>
    <t>Concentric line linear actuators (ours)</t>
  </si>
  <si>
    <t>xbee</t>
  </si>
  <si>
    <t>Mouser</t>
  </si>
  <si>
    <t>888-XB24-Z7UIT-004</t>
  </si>
  <si>
    <t>133-400ft</t>
  </si>
  <si>
    <t>Panel Retainer</t>
  </si>
  <si>
    <t>16U365</t>
  </si>
  <si>
    <t>15s</t>
  </si>
  <si>
    <t>5V regulator</t>
  </si>
  <si>
    <t>LM2679T-5.0/NOPB</t>
  </si>
  <si>
    <t>5v</t>
  </si>
  <si>
    <t>Rotary encoder</t>
  </si>
  <si>
    <t>sparkfun</t>
  </si>
  <si>
    <t>COM-10790</t>
  </si>
  <si>
    <t>200 P/R, incremental</t>
  </si>
  <si>
    <t>Flexible couplings</t>
  </si>
  <si>
    <t>amazon</t>
  </si>
  <si>
    <t>http://www.amazon.com/4mmx10mm-Flexible-Coupling-Coupler-connect/dp/B00ANGJT58/ref=sr_1_182?s=hi&amp;ie=UTF8&amp;qid=1394059061&amp;sr=1-182</t>
  </si>
  <si>
    <t>4mm,10mm</t>
  </si>
  <si>
    <t>Wireless router</t>
  </si>
  <si>
    <t>newegg</t>
  </si>
  <si>
    <t>N82E16833181165</t>
  </si>
  <si>
    <t>N</t>
  </si>
  <si>
    <t>Other parts</t>
  </si>
  <si>
    <t>Motors with encoders for sensors</t>
  </si>
  <si>
    <t>Standoff bolts</t>
  </si>
  <si>
    <t>24L052</t>
  </si>
  <si>
    <t>5/16-18, 4” pk 5</t>
  </si>
  <si>
    <t>micah want</t>
  </si>
  <si>
    <t>Standoff nuts</t>
  </si>
  <si>
    <t>2FE51</t>
  </si>
  <si>
    <t>5/16 -16 pk 100</t>
  </si>
  <si>
    <t>Standoff rod stock</t>
  </si>
  <si>
    <t>2XPC8</t>
  </si>
  <si>
    <t>1/2”D x3'</t>
  </si>
  <si>
    <t>string</t>
  </si>
  <si>
    <t>rubber or something for folders</t>
  </si>
  <si>
    <t>folder material</t>
  </si>
  <si>
    <t>carry handles?</t>
  </si>
  <si>
    <t>Battery charger?</t>
  </si>
  <si>
    <t>Battery clips</t>
  </si>
  <si>
    <t>Materials for rake</t>
  </si>
  <si>
    <t>materials for scoop</t>
  </si>
  <si>
    <t>misc</t>
  </si>
  <si>
    <t>Part</t>
  </si>
  <si>
    <t>Measurement Unit</t>
  </si>
  <si>
    <t>Size of Part</t>
  </si>
  <si>
    <t>Cost per unit size</t>
  </si>
  <si>
    <t>Number at size</t>
  </si>
  <si>
    <t>Total</t>
  </si>
  <si>
    <t>Motor: NPC 2212</t>
  </si>
  <si>
    <t>na</t>
  </si>
  <si>
    <t>Grainger hinge for ramp 16u354</t>
  </si>
  <si>
    <t>Grainger caster 5jb95</t>
  </si>
  <si>
    <t>inside corner connector</t>
  </si>
  <si>
    <t>tnuts</t>
  </si>
  <si>
    <t>individual bolt</t>
  </si>
  <si>
    <t>8020 double t slot 15s 5cxu4</t>
  </si>
  <si>
    <t>per meter</t>
  </si>
  <si>
    <t>8020 single t slot 15s 29nz75</t>
  </si>
  <si>
    <t>8020 carry handle 1xkc5</t>
  </si>
  <si>
    <t>Panel sides 1zat4</t>
  </si>
  <si>
    <t>square meter</t>
  </si>
  <si>
    <t>We may have access to plastic on campus</t>
  </si>
  <si>
    <t>Panel top/bottom 1zat4</t>
  </si>
  <si>
    <t>panel small 1zat4</t>
  </si>
  <si>
    <t>Mcmaster wheels  29635T31</t>
  </si>
  <si>
    <t>plastic</t>
  </si>
  <si>
    <t>cost per square inch</t>
  </si>
  <si>
    <t>type</t>
  </si>
  <si>
    <t>thickness</t>
  </si>
  <si>
    <t>nylon</t>
  </si>
  <si>
    <t>hdpe</t>
  </si>
  <si>
    <t>PVC 1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</si>
</sst>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1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4" activeCellId="0" pane="topLeft" sqref="H14"/>
    </sheetView>
  </sheetViews>
  <cols>
    <col collapsed="false" hidden="false" max="1" min="1" style="0" width="30.6980392156863"/>
    <col collapsed="false" hidden="false" max="2" min="2" style="0" width="17.6392156862745"/>
    <col collapsed="false" hidden="false" max="3" min="3" style="0" width="19.6549019607843"/>
    <col collapsed="false" hidden="false" max="4" min="4" style="0" width="14.7725490196078"/>
    <col collapsed="false" hidden="false" max="5" min="5" style="0" width="15.2039215686275"/>
    <col collapsed="false" hidden="false" max="6" min="6" style="0" width="15.4901960784314"/>
    <col collapsed="false" hidden="false" max="7" min="7" style="0" width="16.2078431372549"/>
    <col collapsed="false" hidden="false" max="8" min="8" style="0" width="11.4745098039216"/>
    <col collapsed="false" hidden="false" max="1025" min="9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n">
        <v>75.25</v>
      </c>
      <c r="F2" s="0" t="n">
        <v>1</v>
      </c>
      <c r="G2" s="1" t="n">
        <f aca="false">SUMPRODUCT(E:E,F:F)</f>
        <v>1045.5</v>
      </c>
      <c r="H2" s="0" t="s">
        <v>11</v>
      </c>
    </row>
    <row collapsed="false" customFormat="false" customHeight="true" hidden="false" ht="15" outlineLevel="0" r="3">
      <c r="A3" s="0" t="s">
        <v>12</v>
      </c>
      <c r="B3" s="0" t="s">
        <v>8</v>
      </c>
      <c r="C3" s="0" t="s">
        <v>13</v>
      </c>
      <c r="D3" s="0" t="s">
        <v>14</v>
      </c>
      <c r="E3" s="0" t="n">
        <v>59.2</v>
      </c>
      <c r="F3" s="0" t="n">
        <v>1</v>
      </c>
    </row>
    <row collapsed="false" customFormat="false" customHeight="true" hidden="false" ht="15" outlineLevel="0" r="4">
      <c r="A4" s="0" t="s">
        <v>15</v>
      </c>
      <c r="B4" s="0" t="s">
        <v>16</v>
      </c>
      <c r="C4" s="0" t="s">
        <v>17</v>
      </c>
      <c r="D4" s="0" t="s">
        <v>18</v>
      </c>
      <c r="E4" s="0" t="n">
        <v>43.07</v>
      </c>
      <c r="F4" s="0" t="n">
        <v>1</v>
      </c>
      <c r="H4" s="0" t="s">
        <v>11</v>
      </c>
    </row>
    <row collapsed="false" customFormat="false" customHeight="true" hidden="false" ht="15" outlineLevel="0" r="5">
      <c r="A5" s="0" t="s">
        <v>19</v>
      </c>
      <c r="B5" s="0" t="s">
        <v>8</v>
      </c>
      <c r="C5" s="0" t="s">
        <v>20</v>
      </c>
      <c r="D5" s="0" t="s">
        <v>21</v>
      </c>
      <c r="E5" s="0" t="n">
        <v>33.15</v>
      </c>
      <c r="F5" s="0" t="n">
        <v>1</v>
      </c>
    </row>
    <row collapsed="false" customFormat="false" customHeight="true" hidden="false" ht="15" outlineLevel="0" r="6">
      <c r="A6" s="0" t="s">
        <v>22</v>
      </c>
      <c r="B6" s="0" t="s">
        <v>23</v>
      </c>
      <c r="C6" s="0" t="n">
        <v>2311</v>
      </c>
      <c r="D6" s="0" t="s">
        <v>24</v>
      </c>
      <c r="E6" s="0" t="n">
        <v>109.95</v>
      </c>
      <c r="F6" s="0" t="n">
        <v>2</v>
      </c>
      <c r="H6" s="0" t="s">
        <v>11</v>
      </c>
    </row>
    <row collapsed="false" customFormat="false" customHeight="true" hidden="false" ht="15" outlineLevel="0" r="7">
      <c r="A7" s="0" t="s">
        <v>25</v>
      </c>
      <c r="B7" s="0" t="s">
        <v>23</v>
      </c>
      <c r="C7" s="0" t="n">
        <v>1451</v>
      </c>
      <c r="D7" s="0" t="s">
        <v>26</v>
      </c>
      <c r="E7" s="0" t="n">
        <v>24.95</v>
      </c>
      <c r="F7" s="0" t="n">
        <v>3</v>
      </c>
    </row>
    <row collapsed="false" customFormat="false" customHeight="true" hidden="false" ht="15" outlineLevel="0" r="8">
      <c r="A8" s="0" t="s">
        <v>27</v>
      </c>
      <c r="B8" s="0" t="s">
        <v>23</v>
      </c>
      <c r="C8" s="0" t="n">
        <v>1442</v>
      </c>
      <c r="D8" s="0" t="s">
        <v>28</v>
      </c>
      <c r="E8" s="0" t="n">
        <v>39.95</v>
      </c>
      <c r="F8" s="0" t="n">
        <v>1</v>
      </c>
      <c r="H8" s="0" t="s">
        <v>11</v>
      </c>
    </row>
    <row collapsed="false" customFormat="false" customHeight="true" hidden="false" ht="15" outlineLevel="0" r="9">
      <c r="A9" s="0" t="s">
        <v>29</v>
      </c>
      <c r="B9" s="0" t="s">
        <v>23</v>
      </c>
      <c r="C9" s="0" t="n">
        <v>1995</v>
      </c>
      <c r="D9" s="0" t="s">
        <v>30</v>
      </c>
      <c r="E9" s="0" t="n">
        <v>7.95</v>
      </c>
      <c r="F9" s="0" t="n">
        <v>1</v>
      </c>
      <c r="H9" s="0" t="s">
        <v>11</v>
      </c>
    </row>
    <row collapsed="false" customFormat="false" customHeight="true" hidden="false" ht="15" outlineLevel="0" r="10">
      <c r="A10" s="0" t="s">
        <v>31</v>
      </c>
      <c r="B10" s="0" t="s">
        <v>23</v>
      </c>
      <c r="C10" s="0" t="n">
        <v>2314</v>
      </c>
      <c r="D10" s="0" t="s">
        <v>32</v>
      </c>
      <c r="E10" s="0" t="n">
        <v>12.95</v>
      </c>
      <c r="F10" s="0" t="n">
        <v>2</v>
      </c>
      <c r="H10" s="0" t="s">
        <v>11</v>
      </c>
    </row>
    <row collapsed="false" customFormat="false" customHeight="true" hidden="false" ht="15" outlineLevel="0" r="11">
      <c r="A11" s="0" t="s">
        <v>33</v>
      </c>
      <c r="B11" s="0" t="s">
        <v>34</v>
      </c>
      <c r="C11" s="2" t="s">
        <v>35</v>
      </c>
      <c r="D11" s="0" t="s">
        <v>36</v>
      </c>
      <c r="E11" s="0" t="n">
        <v>17</v>
      </c>
      <c r="F11" s="0" t="n">
        <v>0</v>
      </c>
    </row>
    <row collapsed="false" customFormat="false" customHeight="true" hidden="false" ht="15" outlineLevel="0" r="12">
      <c r="A12" s="0" t="s">
        <v>37</v>
      </c>
      <c r="B12" s="0" t="s">
        <v>8</v>
      </c>
      <c r="C12" s="0" t="s">
        <v>38</v>
      </c>
      <c r="D12" s="0" t="s">
        <v>39</v>
      </c>
      <c r="E12" s="0" t="n">
        <v>7.07</v>
      </c>
      <c r="F12" s="0" t="n">
        <v>8</v>
      </c>
      <c r="H12" s="0" t="s">
        <v>11</v>
      </c>
    </row>
    <row collapsed="false" customFormat="false" customHeight="true" hidden="false" ht="15" outlineLevel="0" r="13">
      <c r="A13" s="0" t="s">
        <v>40</v>
      </c>
      <c r="B13" s="0" t="s">
        <v>16</v>
      </c>
      <c r="C13" s="0" t="s">
        <v>41</v>
      </c>
      <c r="D13" s="0" t="s">
        <v>42</v>
      </c>
      <c r="E13" s="0" t="n">
        <v>5.67</v>
      </c>
      <c r="F13" s="0" t="n">
        <v>2</v>
      </c>
      <c r="H13" s="0" t="s">
        <v>11</v>
      </c>
    </row>
    <row collapsed="false" customFormat="false" customHeight="true" hidden="false" ht="15" outlineLevel="0" r="14">
      <c r="A14" s="0" t="s">
        <v>43</v>
      </c>
      <c r="B14" s="0" t="s">
        <v>44</v>
      </c>
      <c r="C14" s="3" t="s">
        <v>45</v>
      </c>
      <c r="D14" s="0" t="s">
        <v>46</v>
      </c>
      <c r="E14" s="0" t="n">
        <v>29.95</v>
      </c>
      <c r="F14" s="0" t="n">
        <v>2</v>
      </c>
    </row>
    <row collapsed="false" customFormat="false" customHeight="true" hidden="false" ht="15" outlineLevel="0" r="15">
      <c r="A15" s="0" t="s">
        <v>47</v>
      </c>
      <c r="B15" s="0" t="s">
        <v>48</v>
      </c>
      <c r="C15" s="0" t="s">
        <v>49</v>
      </c>
      <c r="D15" s="0" t="s">
        <v>50</v>
      </c>
      <c r="E15" s="0" t="n">
        <v>15.99</v>
      </c>
      <c r="F15" s="0" t="n">
        <v>2</v>
      </c>
    </row>
    <row collapsed="false" customFormat="false" customHeight="true" hidden="false" ht="15" outlineLevel="0" r="16">
      <c r="A16" s="0" t="s">
        <v>51</v>
      </c>
      <c r="B16" s="0" t="s">
        <v>52</v>
      </c>
      <c r="C16" s="4" t="s">
        <v>53</v>
      </c>
      <c r="D16" s="0" t="s">
        <v>54</v>
      </c>
      <c r="E16" s="0" t="n">
        <v>25.99</v>
      </c>
      <c r="F16" s="0" t="n">
        <v>1</v>
      </c>
    </row>
    <row collapsed="false" customFormat="false" customHeight="true" hidden="false" ht="15" outlineLevel="0" r="17">
      <c r="A17" s="0" t="s">
        <v>55</v>
      </c>
    </row>
    <row collapsed="false" customFormat="false" customHeight="true" hidden="false" ht="15" outlineLevel="0" r="18"/>
    <row collapsed="false" customFormat="false" customHeight="true" hidden="false" ht="15" outlineLevel="0" r="19">
      <c r="A19" s="0" t="s">
        <v>56</v>
      </c>
      <c r="E19" s="0" t="n">
        <v>40</v>
      </c>
      <c r="F19" s="0" t="n">
        <v>2</v>
      </c>
    </row>
    <row collapsed="false" customFormat="false" customHeight="true" hidden="false" ht="15" outlineLevel="0" r="20">
      <c r="A20" s="0" t="s">
        <v>57</v>
      </c>
      <c r="B20" s="0" t="s">
        <v>8</v>
      </c>
      <c r="C20" s="5" t="s">
        <v>58</v>
      </c>
      <c r="D20" s="0" t="s">
        <v>59</v>
      </c>
      <c r="E20" s="0" t="n">
        <v>8.82</v>
      </c>
      <c r="F20" s="0" t="n">
        <v>2</v>
      </c>
      <c r="H20" s="0" t="s">
        <v>60</v>
      </c>
    </row>
    <row collapsed="false" customFormat="false" customHeight="true" hidden="false" ht="15" outlineLevel="0" r="21">
      <c r="A21" s="0" t="s">
        <v>61</v>
      </c>
      <c r="B21" s="0" t="s">
        <v>8</v>
      </c>
      <c r="C21" s="5" t="s">
        <v>62</v>
      </c>
      <c r="D21" s="0" t="s">
        <v>63</v>
      </c>
      <c r="E21" s="0" t="n">
        <v>5.36</v>
      </c>
      <c r="F21" s="0" t="n">
        <v>1</v>
      </c>
      <c r="H21" s="0" t="s">
        <v>60</v>
      </c>
    </row>
    <row collapsed="false" customFormat="false" customHeight="true" hidden="false" ht="15" outlineLevel="0" r="22">
      <c r="A22" s="0" t="s">
        <v>64</v>
      </c>
      <c r="B22" s="0" t="s">
        <v>8</v>
      </c>
      <c r="C22" s="5" t="s">
        <v>65</v>
      </c>
      <c r="D22" s="0" t="s">
        <v>66</v>
      </c>
      <c r="E22" s="0" t="n">
        <v>3.51</v>
      </c>
      <c r="F22" s="0" t="n">
        <v>1</v>
      </c>
      <c r="H22" s="0" t="s">
        <v>60</v>
      </c>
    </row>
    <row collapsed="false" customFormat="false" customHeight="true" hidden="false" ht="15" outlineLevel="0" r="23">
      <c r="A23" s="0" t="s">
        <v>67</v>
      </c>
      <c r="E23" s="0" t="n">
        <v>4</v>
      </c>
      <c r="F23" s="0" t="n">
        <v>1</v>
      </c>
    </row>
    <row collapsed="false" customFormat="false" customHeight="true" hidden="false" ht="15" outlineLevel="0" r="24">
      <c r="A24" s="0" t="s">
        <v>68</v>
      </c>
      <c r="E24" s="0" t="n">
        <v>10</v>
      </c>
      <c r="F24" s="0" t="n">
        <v>1</v>
      </c>
    </row>
    <row collapsed="false" customFormat="false" customHeight="true" hidden="false" ht="15" outlineLevel="0" r="25">
      <c r="A25" s="0" t="s">
        <v>69</v>
      </c>
      <c r="E25" s="0" t="n">
        <v>10</v>
      </c>
      <c r="F25" s="0" t="n">
        <v>1</v>
      </c>
    </row>
    <row collapsed="false" customFormat="false" customHeight="true" hidden="false" ht="15" outlineLevel="0" r="26">
      <c r="A26" s="0" t="s">
        <v>70</v>
      </c>
    </row>
    <row collapsed="false" customFormat="false" customHeight="true" hidden="false" ht="15" outlineLevel="0" r="27">
      <c r="A27" s="0" t="s">
        <v>71</v>
      </c>
    </row>
    <row collapsed="false" customFormat="false" customHeight="true" hidden="false" ht="15" outlineLevel="0" r="28">
      <c r="A28" s="0" t="s">
        <v>72</v>
      </c>
      <c r="E28" s="0" t="n">
        <v>10</v>
      </c>
      <c r="F28" s="0" t="n">
        <v>2</v>
      </c>
    </row>
    <row collapsed="false" customFormat="false" customHeight="true" hidden="false" ht="15" outlineLevel="0" r="29">
      <c r="A29" s="0" t="s">
        <v>73</v>
      </c>
      <c r="E29" s="0" t="n">
        <v>20</v>
      </c>
      <c r="F29" s="0" t="n">
        <v>1</v>
      </c>
    </row>
    <row collapsed="false" customFormat="false" customHeight="true" hidden="false" ht="15" outlineLevel="0" r="30">
      <c r="A30" s="0" t="s">
        <v>74</v>
      </c>
      <c r="E30" s="0" t="n">
        <v>20</v>
      </c>
      <c r="F30" s="0" t="n">
        <v>1</v>
      </c>
    </row>
    <row collapsed="false" customFormat="false" customHeight="true" hidden="false" ht="15" outlineLevel="0" r="31">
      <c r="A31" s="0" t="s">
        <v>75</v>
      </c>
      <c r="E31" s="0" t="n">
        <v>90</v>
      </c>
      <c r="F31" s="0" t="n">
        <v>1</v>
      </c>
    </row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32.4196078431373"/>
    <col collapsed="false" hidden="false" max="2" min="2" style="0" width="19.9333333333333"/>
    <col collapsed="false" hidden="false" max="3" min="3" style="0" width="17.4980392156863"/>
    <col collapsed="false" hidden="false" max="4" min="4" style="0" width="17.0745098039216"/>
    <col collapsed="false" hidden="false" max="5" min="5" style="0" width="23.8156862745098"/>
    <col collapsed="false" hidden="false" max="6" min="6" style="0" width="13.9098039215686"/>
    <col collapsed="false" hidden="false" max="7" min="7" style="0" width="25.2470588235294"/>
    <col collapsed="false" hidden="false" max="8" min="8" style="0" width="21.5137254901961"/>
    <col collapsed="false" hidden="false" max="1025" min="9" style="0" width="8.56862745098039"/>
  </cols>
  <sheetData>
    <row collapsed="false" customFormat="false" customHeight="true" hidden="false" ht="15" outlineLevel="0"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4</v>
      </c>
      <c r="G1" s="0" t="s">
        <v>81</v>
      </c>
    </row>
    <row collapsed="false" customFormat="false" customHeight="true" hidden="false" ht="15" outlineLevel="0" r="2">
      <c r="A2" s="0" t="s">
        <v>82</v>
      </c>
      <c r="B2" s="0" t="s">
        <v>83</v>
      </c>
      <c r="C2" s="0" t="n">
        <v>1</v>
      </c>
      <c r="D2" s="0" t="n">
        <v>172.36</v>
      </c>
      <c r="E2" s="0" t="n">
        <v>3</v>
      </c>
      <c r="F2" s="1" t="n">
        <f aca="false">C2*D2*E2</f>
        <v>517.08</v>
      </c>
      <c r="G2" s="1" t="n">
        <f aca="false">SUM(F:F)</f>
        <v>1141.54944031326</v>
      </c>
      <c r="H2" s="0" t="s">
        <v>11</v>
      </c>
    </row>
    <row collapsed="false" customFormat="false" customHeight="true" hidden="false" ht="15" outlineLevel="0" r="3">
      <c r="A3" s="0" t="s">
        <v>84</v>
      </c>
      <c r="B3" s="0" t="s">
        <v>83</v>
      </c>
      <c r="C3" s="0" t="n">
        <v>1</v>
      </c>
      <c r="D3" s="1" t="n">
        <f aca="false">33.2</f>
        <v>33.2</v>
      </c>
      <c r="E3" s="0" t="n">
        <v>2</v>
      </c>
      <c r="F3" s="1" t="n">
        <f aca="false">C3*D3*E3</f>
        <v>66.4</v>
      </c>
    </row>
    <row collapsed="false" customFormat="false" customHeight="true" hidden="false" ht="15" outlineLevel="0" r="4">
      <c r="A4" s="0" t="s">
        <v>85</v>
      </c>
      <c r="B4" s="0" t="s">
        <v>83</v>
      </c>
      <c r="C4" s="0" t="n">
        <v>1</v>
      </c>
      <c r="D4" s="0" t="n">
        <v>14.54</v>
      </c>
      <c r="E4" s="0" t="n">
        <v>2</v>
      </c>
      <c r="F4" s="1" t="n">
        <f aca="false">C4*D4*E4</f>
        <v>29.08</v>
      </c>
      <c r="H4" s="0" t="s">
        <v>11</v>
      </c>
    </row>
    <row collapsed="false" customFormat="false" customHeight="true" hidden="false" ht="15" outlineLevel="0" r="5">
      <c r="A5" s="0" t="s">
        <v>86</v>
      </c>
      <c r="B5" s="0" t="s">
        <v>83</v>
      </c>
      <c r="C5" s="0" t="n">
        <v>1</v>
      </c>
      <c r="D5" s="0" t="n">
        <v>7</v>
      </c>
      <c r="E5" s="0" t="n">
        <v>20</v>
      </c>
      <c r="F5" s="1" t="n">
        <f aca="false">C5*D5*E5</f>
        <v>140</v>
      </c>
    </row>
    <row collapsed="false" customFormat="false" customHeight="true" hidden="false" ht="15" outlineLevel="0" r="6">
      <c r="A6" s="0" t="s">
        <v>87</v>
      </c>
      <c r="B6" s="0" t="s">
        <v>88</v>
      </c>
      <c r="C6" s="0" t="n">
        <v>1</v>
      </c>
      <c r="D6" s="0" t="n">
        <v>1.06</v>
      </c>
      <c r="E6" s="1" t="n">
        <f aca="false">E3*3+E9*2+10</f>
        <v>20</v>
      </c>
      <c r="F6" s="1" t="n">
        <f aca="false">C6*D6*E6</f>
        <v>21.2</v>
      </c>
    </row>
    <row collapsed="false" customFormat="false" customHeight="true" hidden="false" ht="15" outlineLevel="0" r="7">
      <c r="A7" s="0" t="s">
        <v>89</v>
      </c>
      <c r="B7" s="0" t="s">
        <v>90</v>
      </c>
      <c r="C7" s="0" t="n">
        <v>0.9</v>
      </c>
      <c r="D7" s="1" t="n">
        <f aca="false">1.22/0.0254</f>
        <v>48.0314960629921</v>
      </c>
      <c r="E7" s="0" t="n">
        <v>4</v>
      </c>
      <c r="F7" s="1" t="n">
        <f aca="false">C7*D7*E7</f>
        <v>172.913385826772</v>
      </c>
      <c r="H7" s="0" t="s">
        <v>11</v>
      </c>
    </row>
    <row collapsed="false" customFormat="false" customHeight="true" hidden="false" ht="15" outlineLevel="0" r="8">
      <c r="A8" s="0" t="s">
        <v>91</v>
      </c>
      <c r="B8" s="0" t="s">
        <v>90</v>
      </c>
      <c r="C8" s="0" t="n">
        <v>0.4</v>
      </c>
      <c r="D8" s="1" t="n">
        <f aca="false">0.581/0.0254</f>
        <v>22.8740157480315</v>
      </c>
      <c r="E8" s="0" t="n">
        <v>8</v>
      </c>
      <c r="F8" s="1" t="n">
        <f aca="false">C8*D8*E8</f>
        <v>73.1968503937008</v>
      </c>
      <c r="H8" s="0" t="s">
        <v>11</v>
      </c>
    </row>
    <row collapsed="false" customFormat="false" customHeight="true" hidden="false" ht="15" outlineLevel="0" r="9">
      <c r="A9" s="0" t="s">
        <v>92</v>
      </c>
      <c r="B9" s="0" t="s">
        <v>83</v>
      </c>
      <c r="C9" s="0" t="n">
        <v>1</v>
      </c>
      <c r="D9" s="0" t="n">
        <v>7.89</v>
      </c>
      <c r="E9" s="0" t="n">
        <v>2</v>
      </c>
      <c r="F9" s="1" t="n">
        <f aca="false">C9*D9*E9</f>
        <v>15.78</v>
      </c>
    </row>
    <row collapsed="false" customFormat="false" customHeight="true" hidden="false" ht="15" outlineLevel="0" r="10">
      <c r="A10" s="0" t="s">
        <v>93</v>
      </c>
      <c r="B10" s="0" t="s">
        <v>94</v>
      </c>
      <c r="C10" s="1" t="n">
        <f aca="false">0.47*0.81</f>
        <v>0.3807</v>
      </c>
      <c r="D10" s="1" t="n">
        <f aca="false">127.5/(48*96*(0.0254^2))</f>
        <v>42.8874555665778</v>
      </c>
      <c r="E10" s="0" t="n">
        <v>2</v>
      </c>
      <c r="F10" s="1" t="n">
        <f aca="false">C10*D10*E10</f>
        <v>32.6545086683923</v>
      </c>
      <c r="G10" s="0" t="s">
        <v>95</v>
      </c>
    </row>
    <row collapsed="false" customFormat="false" customHeight="true" hidden="false" ht="15" outlineLevel="0" r="11">
      <c r="A11" s="0" t="s">
        <v>96</v>
      </c>
      <c r="B11" s="0" t="s">
        <v>94</v>
      </c>
      <c r="C11" s="1" t="n">
        <f aca="false">0.48*0.81</f>
        <v>0.3888</v>
      </c>
      <c r="D11" s="1" t="n">
        <f aca="false">127.5/(48*96*(0.0254^2))</f>
        <v>42.8874555665778</v>
      </c>
      <c r="E11" s="0" t="n">
        <v>2</v>
      </c>
      <c r="F11" s="1" t="n">
        <f aca="false">C11*D11*E11</f>
        <v>33.3492854485709</v>
      </c>
    </row>
    <row collapsed="false" customFormat="false" customHeight="true" hidden="false" ht="15" outlineLevel="0" r="12">
      <c r="A12" s="0" t="s">
        <v>97</v>
      </c>
      <c r="B12" s="0" t="s">
        <v>94</v>
      </c>
      <c r="C12" s="1" t="n">
        <f aca="false">0.48*0.47</f>
        <v>0.2256</v>
      </c>
      <c r="D12" s="1" t="n">
        <f aca="false">D10</f>
        <v>42.8874555665778</v>
      </c>
      <c r="E12" s="0" t="n">
        <v>1</v>
      </c>
      <c r="F12" s="1" t="n">
        <f aca="false">C12*D12*E12</f>
        <v>9.67540997581995</v>
      </c>
    </row>
    <row collapsed="false" customFormat="false" customHeight="true" hidden="false" ht="15" outlineLevel="0" r="13">
      <c r="A13" s="0" t="s">
        <v>98</v>
      </c>
      <c r="B13" s="0" t="s">
        <v>83</v>
      </c>
      <c r="C13" s="0" t="n">
        <v>1</v>
      </c>
      <c r="D13" s="6" t="n">
        <v>15.11</v>
      </c>
      <c r="E13" s="0" t="n">
        <v>2</v>
      </c>
      <c r="F13" s="1" t="n">
        <f aca="false">C13*D13*E13</f>
        <v>30.22</v>
      </c>
    </row>
    <row collapsed="false" customFormat="false" customHeight="true" hidden="false" ht="15" outlineLevel="0" r="14">
      <c r="F14" s="1" t="n">
        <f aca="false">C14*D14*E14</f>
        <v>0</v>
      </c>
    </row>
    <row collapsed="false" customFormat="false" customHeight="true" hidden="false" ht="15" outlineLevel="0" r="15">
      <c r="F15" s="1" t="n">
        <f aca="false">C15*D15*E15</f>
        <v>0</v>
      </c>
    </row>
    <row collapsed="false" customFormat="false" customHeight="true" hidden="false" ht="15" outlineLevel="0" r="16">
      <c r="F16" s="1" t="n">
        <f aca="false">C16*D16*E16</f>
        <v>0</v>
      </c>
    </row>
    <row collapsed="false" customFormat="false" customHeight="true" hidden="false" ht="15" outlineLevel="0" r="17">
      <c r="F17" s="1" t="n">
        <f aca="false">C17*D17*E17</f>
        <v>0</v>
      </c>
    </row>
    <row collapsed="false" customFormat="false" customHeight="true" hidden="false" ht="15" outlineLevel="0" r="18">
      <c r="F18" s="1" t="n">
        <f aca="false">C18*D18*E18</f>
        <v>0</v>
      </c>
    </row>
    <row collapsed="false" customFormat="false" customHeight="true" hidden="false" ht="15" outlineLevel="0" r="19">
      <c r="F19" s="1" t="n">
        <f aca="false">C19*D19*E19</f>
        <v>0</v>
      </c>
    </row>
    <row collapsed="false" customFormat="false" customHeight="true" hidden="false" ht="15" outlineLevel="0" r="20">
      <c r="F20" s="1" t="n">
        <f aca="false">C20*D20*E20</f>
        <v>0</v>
      </c>
    </row>
    <row collapsed="false" customFormat="false" customHeight="true" hidden="false" ht="15" outlineLevel="0" r="21">
      <c r="F21" s="1" t="n">
        <f aca="false">C21*D21*E21</f>
        <v>0</v>
      </c>
    </row>
    <row collapsed="false" customFormat="false" customHeight="true" hidden="false" ht="15" outlineLevel="0" r="22">
      <c r="F22" s="1" t="n">
        <f aca="false">C22*D22*E22</f>
        <v>0</v>
      </c>
    </row>
    <row collapsed="false" customFormat="false" customHeight="true" hidden="false" ht="15" outlineLevel="0" r="23">
      <c r="F23" s="1" t="n">
        <f aca="false">C23*D23*E23</f>
        <v>0</v>
      </c>
    </row>
    <row collapsed="false" customFormat="false" customHeight="true" hidden="false" ht="15" outlineLevel="0" r="24">
      <c r="F24" s="1" t="n">
        <f aca="false">C24*D24*E24</f>
        <v>0</v>
      </c>
    </row>
    <row collapsed="false" customFormat="false" customHeight="true" hidden="false" ht="15" outlineLevel="0" r="25">
      <c r="F25" s="1" t="n">
        <f aca="false">C25*D25*E25</f>
        <v>0</v>
      </c>
    </row>
    <row collapsed="false" customFormat="false" customHeight="true" hidden="false" ht="15" outlineLevel="0" r="26">
      <c r="F26" s="1" t="n">
        <f aca="false">C26*D26*E26</f>
        <v>0</v>
      </c>
    </row>
    <row collapsed="false" customFormat="false" customHeight="true" hidden="false" ht="15" outlineLevel="0" r="27">
      <c r="F27" s="1" t="n">
        <f aca="false">C27*D27*E27</f>
        <v>0</v>
      </c>
    </row>
    <row collapsed="false" customFormat="false" customHeight="true" hidden="false" ht="15" outlineLevel="0" r="28">
      <c r="F28" s="1" t="n">
        <f aca="false">C28*D28*E28</f>
        <v>0</v>
      </c>
    </row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4" activeCellId="0" pane="topLeft" sqref="F24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99</v>
      </c>
      <c r="C1" s="0" t="s">
        <v>100</v>
      </c>
    </row>
    <row collapsed="false" customFormat="false" customHeight="true" hidden="false" ht="15" outlineLevel="0" r="2">
      <c r="A2" s="0" t="s">
        <v>101</v>
      </c>
      <c r="B2" s="0" t="s">
        <v>102</v>
      </c>
    </row>
    <row collapsed="false" customFormat="false" customHeight="true" hidden="false" ht="15" outlineLevel="0" r="3">
      <c r="A3" s="0" t="s">
        <v>103</v>
      </c>
      <c r="B3" s="0" t="n">
        <v>0.093</v>
      </c>
      <c r="C3" s="1" t="n">
        <f aca="false">62.3/(48*24)</f>
        <v>0.0540798611111111</v>
      </c>
    </row>
    <row collapsed="false" customFormat="false" customHeight="true" hidden="false" ht="15" outlineLevel="0" r="4">
      <c r="B4" s="0" t="n">
        <v>0.125</v>
      </c>
      <c r="C4" s="1" t="n">
        <f aca="false">83.5/(48*24)</f>
        <v>0.0724826388888889</v>
      </c>
    </row>
    <row collapsed="false" customFormat="false" customHeight="true" hidden="false" ht="15" outlineLevel="0" r="5">
      <c r="A5" s="0" t="s">
        <v>104</v>
      </c>
      <c r="B5" s="0" t="n">
        <v>0.063</v>
      </c>
      <c r="C5" s="1" t="n">
        <f aca="false">46.35/(48*96)</f>
        <v>0.01005859375</v>
      </c>
    </row>
    <row collapsed="false" customFormat="false" customHeight="true" hidden="false" ht="15" outlineLevel="0" r="6">
      <c r="B6" s="0" t="n">
        <v>0.125</v>
      </c>
      <c r="C6" s="1" t="n">
        <f aca="false">77.1/(48*96)</f>
        <v>0.0167317708333333</v>
      </c>
    </row>
    <row collapsed="false" customFormat="false" customHeight="true" hidden="false" ht="15" outlineLevel="0" r="7">
      <c r="B7" s="0" t="n">
        <v>0.188</v>
      </c>
      <c r="C7" s="1" t="n">
        <f aca="false">118.2/(48*96)</f>
        <v>0.0256510416666667</v>
      </c>
    </row>
    <row collapsed="false" customFormat="false" customHeight="true" hidden="false" ht="15" outlineLevel="0" r="8">
      <c r="A8" s="0" t="s">
        <v>105</v>
      </c>
      <c r="B8" s="0" t="n">
        <v>0.125</v>
      </c>
      <c r="C8" s="1" t="n">
        <f aca="false">143/(48*96)</f>
        <v>0.0310329861111111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2014-02-04T17:45:20.00Z</dcterms:created>
  <dc:creator>Micah Corah</dc:creator>
  <cp:lastModifiedBy>Micah Corah</cp:lastModifiedBy>
  <dcterms:modified xsi:type="dcterms:W3CDTF">2014-03-06T00:20:02.00Z</dcterms:modified>
  <cp:revision>0</cp:revision>
</cp:coreProperties>
</file>