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0" i="1" l="1"/>
  <c r="M10" i="1"/>
  <c r="M9" i="1"/>
  <c r="N9" i="1" s="1"/>
  <c r="N17" i="1"/>
  <c r="N37" i="1" l="1"/>
  <c r="N29" i="1"/>
  <c r="N30" i="1"/>
  <c r="N27" i="1"/>
  <c r="N26" i="1"/>
  <c r="N25" i="1"/>
  <c r="M21" i="1"/>
  <c r="N21" i="1" s="1"/>
  <c r="N20" i="1"/>
  <c r="M20" i="1"/>
  <c r="M19" i="1"/>
  <c r="N19" i="1" s="1"/>
  <c r="N18" i="1"/>
  <c r="N16" i="1"/>
  <c r="M15" i="1"/>
  <c r="N15" i="1" s="1"/>
  <c r="N14" i="1"/>
  <c r="M14" i="1"/>
  <c r="N12" i="1"/>
  <c r="M13" i="1"/>
  <c r="N13" i="1" s="1"/>
  <c r="N11" i="1"/>
  <c r="M7" i="1"/>
  <c r="M8" i="1"/>
  <c r="N8" i="1" s="1"/>
  <c r="M6" i="1"/>
  <c r="N6" i="1" s="1"/>
  <c r="M4" i="1"/>
  <c r="N4" i="1" s="1"/>
  <c r="M5" i="1"/>
  <c r="N5" i="1" s="1"/>
  <c r="N7" i="1"/>
  <c r="M3" i="1"/>
  <c r="N3" i="1" s="1"/>
  <c r="M30" i="1"/>
  <c r="M2" i="1"/>
  <c r="N2" i="1" s="1"/>
  <c r="N31" i="1" l="1"/>
</calcChain>
</file>

<file path=xl/sharedStrings.xml><?xml version="1.0" encoding="utf-8"?>
<sst xmlns="http://schemas.openxmlformats.org/spreadsheetml/2006/main" count="346" uniqueCount="169">
  <si>
    <t>Component</t>
  </si>
  <si>
    <t>Description</t>
  </si>
  <si>
    <t>Part</t>
  </si>
  <si>
    <t>References</t>
  </si>
  <si>
    <t>Value</t>
  </si>
  <si>
    <t>Footprint</t>
  </si>
  <si>
    <t>Datasheet</t>
  </si>
  <si>
    <t>Text1</t>
  </si>
  <si>
    <t>Text2</t>
  </si>
  <si>
    <t>Field7</t>
  </si>
  <si>
    <t>Text3</t>
  </si>
  <si>
    <t>1</t>
  </si>
  <si>
    <t>Arduino Pro Mini</t>
  </si>
  <si>
    <t>Arduino_Pro_mini</t>
  </si>
  <si>
    <t>A2</t>
  </si>
  <si>
    <t>Arduino_pro_mini_v2</t>
  </si>
  <si>
    <t>https://www.evernote.com/l/AD4DRM0B5n5O7J_GKryOX0b1Ho4iJdDhcCU/</t>
  </si>
  <si>
    <t/>
  </si>
  <si>
    <t>2</t>
  </si>
  <si>
    <t>Adafruit Breakout Board, Stepper Driver DRV8825</t>
  </si>
  <si>
    <t>Adafruit_Breakout_DRV8825</t>
  </si>
  <si>
    <t>A3</t>
  </si>
  <si>
    <t>StepperC</t>
  </si>
  <si>
    <t>https://learn.adafruit.com/adafruit-drv8833-dc-stepper-motor-driver-breakout-board/overview</t>
  </si>
  <si>
    <t>3</t>
  </si>
  <si>
    <t>A6</t>
  </si>
  <si>
    <t>StepperR</t>
  </si>
  <si>
    <t>4</t>
  </si>
  <si>
    <t>A7</t>
  </si>
  <si>
    <t>StepperT</t>
  </si>
  <si>
    <t>5</t>
  </si>
  <si>
    <t>A1</t>
  </si>
  <si>
    <t>StepperX</t>
  </si>
  <si>
    <t>6</t>
  </si>
  <si>
    <t>A4</t>
  </si>
  <si>
    <t>StepperY</t>
  </si>
  <si>
    <t>7</t>
  </si>
  <si>
    <t>A5</t>
  </si>
  <si>
    <t>StepperZ</t>
  </si>
  <si>
    <t>8</t>
  </si>
  <si>
    <t>Unpolarized capacitor</t>
  </si>
  <si>
    <t>C</t>
  </si>
  <si>
    <t>C1 C2 C3 C4 C5 C6 C7</t>
  </si>
  <si>
    <t>100nF</t>
  </si>
  <si>
    <t>C_Rect_L7.0mm_W3.5mm_P2.50mm_P5.00mm</t>
  </si>
  <si>
    <t>~</t>
  </si>
  <si>
    <t>9</t>
  </si>
  <si>
    <t>100V 0.15A standard switching diode, DO-35</t>
  </si>
  <si>
    <t>1N4148</t>
  </si>
  <si>
    <t>D1 D2 D3 D4 D5 D6 D7 D8 D9 D10 D11 D12</t>
  </si>
  <si>
    <t>DUS</t>
  </si>
  <si>
    <t>D_DO-35_SOD27_P7.62mm_Horizontal</t>
  </si>
  <si>
    <t>12</t>
  </si>
  <si>
    <t>https://assets.nexperia.com/documents/data-sheet/1N4148_1N4448.pdf</t>
  </si>
  <si>
    <t>10</t>
  </si>
  <si>
    <t>RGB LED with integrated controller</t>
  </si>
  <si>
    <t>WS2812B</t>
  </si>
  <si>
    <t>D13</t>
  </si>
  <si>
    <t>LED_WS2812B_PLCC4_5.0x5.0mm_P3.2mm</t>
  </si>
  <si>
    <t>https://cdn-shop.adafruit.com/datasheets/WS2812B.pdf</t>
  </si>
  <si>
    <t>11</t>
  </si>
  <si>
    <t>Generic connector, single row, 01x03, script generated (kicad-library-utils/schlib/autogen/connector/)</t>
  </si>
  <si>
    <t>Conn_01x03_Male</t>
  </si>
  <si>
    <t>J2 J4 J5 J8 J9 J12 J15 J16</t>
  </si>
  <si>
    <t>EndstopX</t>
  </si>
  <si>
    <t>PinHeader_1x03_P2.54mm_Vertical</t>
  </si>
  <si>
    <t>(Active HIGH)</t>
  </si>
  <si>
    <t>DC Barrel Jack with an internal switch</t>
  </si>
  <si>
    <t>Barrel_Jack_Switch</t>
  </si>
  <si>
    <t>J18</t>
  </si>
  <si>
    <t>Power Jack</t>
  </si>
  <si>
    <t>BarrelJack_Horizontal</t>
  </si>
  <si>
    <t>+5Vdc input</t>
  </si>
  <si>
    <t>13</t>
  </si>
  <si>
    <t>Generic connector, single row, 01x02, script generated (kicad-library-utils/schlib/autogen/connector/)</t>
  </si>
  <si>
    <t>Conn_01x02_Male</t>
  </si>
  <si>
    <t>J17</t>
  </si>
  <si>
    <t>Power LED 3W (1A)</t>
  </si>
  <si>
    <t>PhoenixContact_GMSTBVA_2,5_2-G-7,62_1x02_P7.62mm_Vertical</t>
  </si>
  <si>
    <t>14</t>
  </si>
  <si>
    <t>Generic connector, single row, 01x05, script generated (kicad-library-utils/schlib/autogen/connector/)</t>
  </si>
  <si>
    <t>Conn_01x05_Male</t>
  </si>
  <si>
    <t>J1 J3 J6 J7 J10 J11</t>
  </si>
  <si>
    <t>JST_XH_B5B-XH-A_1x05_P2.54mm_Vertical</t>
  </si>
  <si>
    <t>15</t>
  </si>
  <si>
    <t>USB Micro Type B connector</t>
  </si>
  <si>
    <t>USB_B_Micro</t>
  </si>
  <si>
    <t>J14</t>
  </si>
  <si>
    <t>from RPI</t>
  </si>
  <si>
    <t>USB_Micro-B_Molex-105017-0001</t>
  </si>
  <si>
    <t>https://www.evernote.com/shard/s62/sh/747e80cf-da2d-4e95-b6d8-e3c64d316c75/671090d3e83537ea649cd51a3a3a36f9</t>
  </si>
  <si>
    <t>16</t>
  </si>
  <si>
    <t>USB Type A connector</t>
  </si>
  <si>
    <t>USB_A</t>
  </si>
  <si>
    <t>J13</t>
  </si>
  <si>
    <t>to Controller</t>
  </si>
  <si>
    <t>USB_A_Stewart_SS-52100-001_Horizontal</t>
  </si>
  <si>
    <t>https://www.evernote.com/l/AD6pv4W2eFFAQI7Wvrlgkl1mAzs7RMjzu9o/</t>
  </si>
  <si>
    <t>17</t>
  </si>
  <si>
    <t>Solder Jumper, 2-pole, open</t>
  </si>
  <si>
    <t>SolderJumper_2_Open</t>
  </si>
  <si>
    <t>JP1</t>
  </si>
  <si>
    <t>Vcc</t>
  </si>
  <si>
    <t>SolderJumper-2_P1.3mm_Open_Pad1.0x1.5mm</t>
  </si>
  <si>
    <t>18</t>
  </si>
  <si>
    <t>Logo-RvD</t>
  </si>
  <si>
    <t>L2</t>
  </si>
  <si>
    <t>RvD Logo inverted small</t>
  </si>
  <si>
    <t>19</t>
  </si>
  <si>
    <t>Logo-TechDen</t>
  </si>
  <si>
    <t>L1</t>
  </si>
  <si>
    <t>TechDen Logo - inverted</t>
  </si>
  <si>
    <t>20</t>
  </si>
  <si>
    <t>Resistor</t>
  </si>
  <si>
    <t>R</t>
  </si>
  <si>
    <t>R2</t>
  </si>
  <si>
    <t>470E</t>
  </si>
  <si>
    <t>R_Axial_DIN0207_L6.3mm_D2.5mm_P10.16mm_Horizontal</t>
  </si>
  <si>
    <t>21</t>
  </si>
  <si>
    <t>R1</t>
  </si>
  <si>
    <t>4k7</t>
  </si>
  <si>
    <t>22</t>
  </si>
  <si>
    <t>LED Driver 1A Dimmable</t>
  </si>
  <si>
    <t>LD48AJTA</t>
  </si>
  <si>
    <t>U1</t>
  </si>
  <si>
    <t>https://www.evernote.com/l/AD601X_BTF5HHI8A9-_ns2xVQMNyB5-bSGo/</t>
  </si>
  <si>
    <t>LED Driver 1A</t>
  </si>
  <si>
    <t>23</t>
  </si>
  <si>
    <t>Non isolated dc-dc converter step-up  5-11Vdc input 12Vdc output</t>
  </si>
  <si>
    <t>XW-0511-12-24W</t>
  </si>
  <si>
    <t>U2</t>
  </si>
  <si>
    <t>https://www.evernote.com/l/AD6jBATxN1VKd58cuCVOaBLS35bOezNZF28/</t>
  </si>
  <si>
    <t>DC-DC Converter</t>
  </si>
  <si>
    <t>5-11Vdc</t>
  </si>
  <si>
    <t>VERVALLEN</t>
  </si>
  <si>
    <t>12Vdc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</si>
  <si>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</si>
  <si>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</si>
  <si>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</si>
  <si>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</si>
  <si>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</si>
  <si>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</si>
  <si>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v2.0</t>
  </si>
  <si>
    <t>Schematic Date:</t>
  </si>
  <si>
    <t>2020-10-02</t>
  </si>
  <si>
    <t>BoM Date:</t>
  </si>
  <si>
    <t>25/10/2020 14:43:34</t>
  </si>
  <si>
    <t>Schematic Source:</t>
  </si>
  <si>
    <t>C:\Users\Roland enof Anita\Dropbox\MyKiCad\MySchematics\MicroscoPi\MicroscoPi_Mainboard\v2.0\MicroscoPi_Mainboard.sch</t>
  </si>
  <si>
    <t>KiCad Version:</t>
  </si>
  <si>
    <t>Eeschema (5.1.5)-3</t>
  </si>
  <si>
    <t>Quantity</t>
  </si>
  <si>
    <t>Price/piece</t>
  </si>
  <si>
    <t>Price Total</t>
  </si>
  <si>
    <t>Total</t>
  </si>
  <si>
    <t>Backlight Module</t>
  </si>
  <si>
    <t>Power adapter 5Vdc &amp; 12Vdc</t>
  </si>
  <si>
    <t>PCB</t>
  </si>
  <si>
    <t>magnifying lens</t>
  </si>
  <si>
    <t>Further</t>
  </si>
  <si>
    <t>RPI Camera Module V2 8MP</t>
  </si>
  <si>
    <t>Raspberry Pi 3B+</t>
  </si>
  <si>
    <t>Flexkabel Camera - 45cm</t>
  </si>
  <si>
    <t>and</t>
  </si>
  <si>
    <t>Div Lego</t>
  </si>
  <si>
    <t>heat sink</t>
  </si>
  <si>
    <t>JST connectors</t>
  </si>
  <si>
    <t>Cables</t>
  </si>
  <si>
    <t>28BYJ-48 5V 1/64 reduction Step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</si>
</sst>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43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43" fontId="0" fillId="0" borderId="0" xfId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NumberFormat="1" applyFont="1" applyAlignment="1">
      <alignment horizontal="left"/>
    </xf>
    <xf numFmtId="43" fontId="3" fillId="0" borderId="1" xfId="1" applyNumberFormat="1" applyFont="1" applyBorder="1" applyAlignment="1">
      <alignment horizontal="left"/>
    </xf>
    <xf numFmtId="0" fontId="0" fillId="0" borderId="0" xfId="0" applyAlignment="1">
      <alignment horizontal="right"/>
    </xf>
    <xf numFmtId="43" fontId="0" fillId="0" borderId="1" xfId="1" applyFont="1" applyBorder="1" applyAlignment="1">
      <alignment horizontal="left"/>
    </xf>
    <xf numFmtId="43" fontId="0" fillId="0" borderId="0" xfId="0" applyNumberFormat="1" applyAlignment="1">
      <alignment horizontal="left"/>
    </xf>
  </cellXfs>
  <cellStyles count="2">
    <cellStyle name="Komma" xfId="1" builtinId="3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M19" sqref="M19"/>
    </sheetView>
  </sheetViews>
  <sheetFormatPr defaultRowHeight="15" x14ac:dyDescent="0.25"/>
  <cols>
    <col min="1" max="1" width="19" style="1" bestFit="1" customWidth="1"/>
    <col min="2" max="2" width="36.7109375" style="1" customWidth="1"/>
    <col min="3" max="3" width="26.85546875" style="1" bestFit="1" customWidth="1"/>
    <col min="4" max="4" width="8.7109375" style="1" bestFit="1" customWidth="1"/>
    <col min="5" max="5" width="28.140625" style="1" customWidth="1"/>
    <col min="6" max="6" width="93.5703125" style="1" customWidth="1"/>
    <col min="7" max="7" width="62.7109375" style="1" customWidth="1"/>
    <col min="8" max="8" width="112.7109375" style="1" customWidth="1"/>
    <col min="9" max="9" width="20.7109375" style="1" customWidth="1"/>
    <col min="10" max="10" width="15.7109375" style="1" customWidth="1"/>
    <col min="11" max="11" width="16.7109375" style="1" customWidth="1"/>
    <col min="12" max="12" width="15.7109375" style="1" customWidth="1"/>
    <col min="13" max="14" width="11.140625" style="5" bestFit="1" customWidth="1"/>
    <col min="15" max="16384" width="9.140625" style="1"/>
  </cols>
  <sheetData>
    <row r="1" spans="1:15" s="2" customFormat="1" x14ac:dyDescent="0.25">
      <c r="A1" s="2" t="s">
        <v>0</v>
      </c>
      <c r="B1" s="2" t="s">
        <v>3</v>
      </c>
      <c r="C1" s="2" t="s">
        <v>4</v>
      </c>
      <c r="D1" s="2" t="s">
        <v>151</v>
      </c>
      <c r="E1" s="2" t="s">
        <v>2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152</v>
      </c>
      <c r="N1" s="3" t="s">
        <v>153</v>
      </c>
      <c r="O1" s="4"/>
    </row>
    <row r="2" spans="1:15" x14ac:dyDescent="0.25">
      <c r="A2" s="1" t="s">
        <v>11</v>
      </c>
      <c r="B2" s="1" t="s">
        <v>14</v>
      </c>
      <c r="C2" s="1" t="s">
        <v>13</v>
      </c>
      <c r="D2" s="1" t="s">
        <v>11</v>
      </c>
      <c r="E2" s="1" t="s">
        <v>13</v>
      </c>
      <c r="F2" s="1" t="s">
        <v>12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17</v>
      </c>
      <c r="L2" s="1" t="s">
        <v>17</v>
      </c>
      <c r="M2" s="5">
        <f>3.98/2</f>
        <v>1.99</v>
      </c>
      <c r="N2" s="7">
        <f>M2*D2</f>
        <v>1.99</v>
      </c>
    </row>
    <row r="3" spans="1:15" x14ac:dyDescent="0.25">
      <c r="A3" s="1" t="s">
        <v>18</v>
      </c>
      <c r="B3" s="1" t="s">
        <v>21</v>
      </c>
      <c r="C3" s="1" t="s">
        <v>22</v>
      </c>
      <c r="D3" s="1" t="s">
        <v>11</v>
      </c>
      <c r="E3" s="1" t="s">
        <v>20</v>
      </c>
      <c r="F3" s="1" t="s">
        <v>19</v>
      </c>
      <c r="G3" s="1" t="s">
        <v>20</v>
      </c>
      <c r="H3" s="1" t="s">
        <v>23</v>
      </c>
      <c r="I3" s="1" t="s">
        <v>17</v>
      </c>
      <c r="J3" s="1" t="s">
        <v>17</v>
      </c>
      <c r="K3" s="1" t="s">
        <v>17</v>
      </c>
      <c r="L3" s="1" t="s">
        <v>17</v>
      </c>
      <c r="M3" s="5">
        <f>7.05/3</f>
        <v>2.35</v>
      </c>
      <c r="N3" s="7">
        <f>M3*D3</f>
        <v>2.35</v>
      </c>
    </row>
    <row r="4" spans="1:15" x14ac:dyDescent="0.25">
      <c r="A4" s="1" t="s">
        <v>24</v>
      </c>
      <c r="B4" s="1" t="s">
        <v>25</v>
      </c>
      <c r="C4" s="1" t="s">
        <v>26</v>
      </c>
      <c r="D4" s="1" t="s">
        <v>11</v>
      </c>
      <c r="E4" s="1" t="s">
        <v>20</v>
      </c>
      <c r="F4" s="1" t="s">
        <v>19</v>
      </c>
      <c r="G4" s="1" t="s">
        <v>20</v>
      </c>
      <c r="H4" s="1" t="s">
        <v>23</v>
      </c>
      <c r="I4" s="1" t="s">
        <v>17</v>
      </c>
      <c r="J4" s="1" t="s">
        <v>17</v>
      </c>
      <c r="K4" s="1" t="s">
        <v>17</v>
      </c>
      <c r="L4" s="1" t="s">
        <v>17</v>
      </c>
      <c r="M4" s="5">
        <f t="shared" ref="M4:M5" si="0">7.05/3</f>
        <v>2.35</v>
      </c>
      <c r="N4" s="7">
        <f t="shared" ref="N4:N12" si="1">M4*D4</f>
        <v>2.35</v>
      </c>
    </row>
    <row r="5" spans="1:15" x14ac:dyDescent="0.25">
      <c r="A5" s="1" t="s">
        <v>27</v>
      </c>
      <c r="B5" s="1" t="s">
        <v>28</v>
      </c>
      <c r="C5" s="1" t="s">
        <v>29</v>
      </c>
      <c r="D5" s="1" t="s">
        <v>11</v>
      </c>
      <c r="E5" s="1" t="s">
        <v>20</v>
      </c>
      <c r="F5" s="1" t="s">
        <v>19</v>
      </c>
      <c r="G5" s="1" t="s">
        <v>20</v>
      </c>
      <c r="H5" s="1" t="s">
        <v>23</v>
      </c>
      <c r="I5" s="1" t="s">
        <v>17</v>
      </c>
      <c r="J5" s="1" t="s">
        <v>17</v>
      </c>
      <c r="K5" s="1" t="s">
        <v>17</v>
      </c>
      <c r="L5" s="1" t="s">
        <v>17</v>
      </c>
      <c r="M5" s="5">
        <f t="shared" si="0"/>
        <v>2.35</v>
      </c>
      <c r="N5" s="7">
        <f t="shared" si="1"/>
        <v>2.35</v>
      </c>
    </row>
    <row r="6" spans="1:15" x14ac:dyDescent="0.25">
      <c r="A6" s="1" t="s">
        <v>30</v>
      </c>
      <c r="B6" s="1" t="s">
        <v>31</v>
      </c>
      <c r="C6" s="1" t="s">
        <v>32</v>
      </c>
      <c r="D6" s="1" t="s">
        <v>11</v>
      </c>
      <c r="E6" s="1" t="s">
        <v>20</v>
      </c>
      <c r="F6" s="1" t="s">
        <v>19</v>
      </c>
      <c r="G6" s="1" t="s">
        <v>20</v>
      </c>
      <c r="H6" s="1" t="s">
        <v>23</v>
      </c>
      <c r="I6" s="1" t="s">
        <v>17</v>
      </c>
      <c r="J6" s="1" t="s">
        <v>17</v>
      </c>
      <c r="K6" s="1" t="s">
        <v>17</v>
      </c>
      <c r="L6" s="1" t="s">
        <v>17</v>
      </c>
      <c r="M6" s="5">
        <f>5.25/3</f>
        <v>1.75</v>
      </c>
      <c r="N6" s="7">
        <f t="shared" si="1"/>
        <v>1.75</v>
      </c>
    </row>
    <row r="7" spans="1:15" x14ac:dyDescent="0.25">
      <c r="A7" s="1" t="s">
        <v>33</v>
      </c>
      <c r="B7" s="1" t="s">
        <v>34</v>
      </c>
      <c r="C7" s="1" t="s">
        <v>35</v>
      </c>
      <c r="D7" s="1" t="s">
        <v>11</v>
      </c>
      <c r="E7" s="1" t="s">
        <v>20</v>
      </c>
      <c r="F7" s="1" t="s">
        <v>19</v>
      </c>
      <c r="G7" s="1" t="s">
        <v>20</v>
      </c>
      <c r="H7" s="1" t="s">
        <v>23</v>
      </c>
      <c r="I7" s="1" t="s">
        <v>17</v>
      </c>
      <c r="J7" s="1" t="s">
        <v>17</v>
      </c>
      <c r="K7" s="1" t="s">
        <v>17</v>
      </c>
      <c r="L7" s="1" t="s">
        <v>17</v>
      </c>
      <c r="M7" s="5">
        <f t="shared" ref="M7:M8" si="2">5.25/3</f>
        <v>1.75</v>
      </c>
      <c r="N7" s="7">
        <f t="shared" si="1"/>
        <v>1.75</v>
      </c>
    </row>
    <row r="8" spans="1:15" x14ac:dyDescent="0.25">
      <c r="A8" s="1" t="s">
        <v>36</v>
      </c>
      <c r="B8" s="1" t="s">
        <v>37</v>
      </c>
      <c r="C8" s="1" t="s">
        <v>38</v>
      </c>
      <c r="D8" s="1" t="s">
        <v>11</v>
      </c>
      <c r="E8" s="1" t="s">
        <v>20</v>
      </c>
      <c r="F8" s="1" t="s">
        <v>19</v>
      </c>
      <c r="G8" s="1" t="s">
        <v>20</v>
      </c>
      <c r="H8" s="1" t="s">
        <v>23</v>
      </c>
      <c r="I8" s="1" t="s">
        <v>17</v>
      </c>
      <c r="J8" s="1" t="s">
        <v>17</v>
      </c>
      <c r="K8" s="1" t="s">
        <v>17</v>
      </c>
      <c r="L8" s="1" t="s">
        <v>17</v>
      </c>
      <c r="M8" s="5">
        <f t="shared" si="2"/>
        <v>1.75</v>
      </c>
      <c r="N8" s="7">
        <f t="shared" si="1"/>
        <v>1.75</v>
      </c>
    </row>
    <row r="9" spans="1:15" x14ac:dyDescent="0.25">
      <c r="C9" s="1" t="s">
        <v>166</v>
      </c>
      <c r="D9" s="1">
        <v>6</v>
      </c>
      <c r="E9" s="1" t="s">
        <v>20</v>
      </c>
      <c r="F9" s="1" t="s">
        <v>19</v>
      </c>
      <c r="G9" s="1" t="s">
        <v>20</v>
      </c>
      <c r="H9" s="1" t="s">
        <v>23</v>
      </c>
      <c r="I9" s="1" t="s">
        <v>17</v>
      </c>
      <c r="J9" s="1" t="s">
        <v>17</v>
      </c>
      <c r="K9" s="1" t="s">
        <v>17</v>
      </c>
      <c r="L9" s="1" t="s">
        <v>17</v>
      </c>
      <c r="M9" s="5">
        <f>1.83/50</f>
        <v>3.6600000000000001E-2</v>
      </c>
      <c r="N9" s="7">
        <f t="shared" ref="N9:N10" si="3">M9*D9</f>
        <v>0.21960000000000002</v>
      </c>
    </row>
    <row r="10" spans="1:15" x14ac:dyDescent="0.25">
      <c r="C10" s="1" t="s">
        <v>167</v>
      </c>
      <c r="D10" s="1">
        <v>5</v>
      </c>
      <c r="E10" s="1" t="s">
        <v>20</v>
      </c>
      <c r="F10" s="1" t="s">
        <v>19</v>
      </c>
      <c r="G10" s="1" t="s">
        <v>20</v>
      </c>
      <c r="H10" s="1" t="s">
        <v>23</v>
      </c>
      <c r="I10" s="1" t="s">
        <v>17</v>
      </c>
      <c r="J10" s="1" t="s">
        <v>17</v>
      </c>
      <c r="K10" s="1" t="s">
        <v>17</v>
      </c>
      <c r="L10" s="1" t="s">
        <v>17</v>
      </c>
      <c r="M10" s="5">
        <f>3.96/5</f>
        <v>0.79200000000000004</v>
      </c>
      <c r="N10" s="7">
        <f t="shared" si="3"/>
        <v>3.96</v>
      </c>
    </row>
    <row r="11" spans="1:15" x14ac:dyDescent="0.25">
      <c r="A11" s="1" t="s">
        <v>39</v>
      </c>
      <c r="B11" s="1" t="s">
        <v>42</v>
      </c>
      <c r="C11" s="1" t="s">
        <v>43</v>
      </c>
      <c r="D11" s="1" t="s">
        <v>36</v>
      </c>
      <c r="E11" s="1" t="s">
        <v>41</v>
      </c>
      <c r="F11" s="1" t="s">
        <v>40</v>
      </c>
      <c r="G11" s="1" t="s">
        <v>44</v>
      </c>
      <c r="H11" s="1" t="s">
        <v>45</v>
      </c>
      <c r="I11" s="1" t="s">
        <v>17</v>
      </c>
      <c r="J11" s="1" t="s">
        <v>17</v>
      </c>
      <c r="K11" s="1" t="s">
        <v>17</v>
      </c>
      <c r="L11" s="1" t="s">
        <v>17</v>
      </c>
      <c r="M11" s="5">
        <v>0.01</v>
      </c>
      <c r="N11" s="7">
        <f t="shared" si="1"/>
        <v>7.0000000000000007E-2</v>
      </c>
    </row>
    <row r="12" spans="1:15" x14ac:dyDescent="0.25">
      <c r="A12" s="1" t="s">
        <v>46</v>
      </c>
      <c r="B12" s="1" t="s">
        <v>49</v>
      </c>
      <c r="C12" s="1" t="s">
        <v>50</v>
      </c>
      <c r="D12" s="1" t="s">
        <v>52</v>
      </c>
      <c r="E12" s="1" t="s">
        <v>48</v>
      </c>
      <c r="F12" s="1" t="s">
        <v>47</v>
      </c>
      <c r="G12" s="1" t="s">
        <v>51</v>
      </c>
      <c r="H12" s="1" t="s">
        <v>53</v>
      </c>
      <c r="I12" s="1" t="s">
        <v>17</v>
      </c>
      <c r="J12" s="1" t="s">
        <v>17</v>
      </c>
      <c r="K12" s="1" t="s">
        <v>17</v>
      </c>
      <c r="L12" s="1" t="s">
        <v>17</v>
      </c>
      <c r="M12" s="5">
        <v>0.01</v>
      </c>
      <c r="N12" s="7">
        <f t="shared" si="1"/>
        <v>0.12</v>
      </c>
    </row>
    <row r="13" spans="1:15" x14ac:dyDescent="0.25">
      <c r="A13" s="1" t="s">
        <v>54</v>
      </c>
      <c r="B13" s="1" t="s">
        <v>57</v>
      </c>
      <c r="C13" s="1" t="s">
        <v>56</v>
      </c>
      <c r="D13" s="1" t="s">
        <v>11</v>
      </c>
      <c r="E13" s="1" t="s">
        <v>56</v>
      </c>
      <c r="F13" s="1" t="s">
        <v>55</v>
      </c>
      <c r="G13" s="1" t="s">
        <v>58</v>
      </c>
      <c r="H13" s="1" t="s">
        <v>59</v>
      </c>
      <c r="I13" s="1" t="s">
        <v>17</v>
      </c>
      <c r="J13" s="1" t="s">
        <v>17</v>
      </c>
      <c r="K13" s="1" t="s">
        <v>17</v>
      </c>
      <c r="L13" s="1" t="s">
        <v>17</v>
      </c>
      <c r="M13" s="5">
        <f>7/30</f>
        <v>0.23333333333333334</v>
      </c>
      <c r="N13" s="7">
        <f t="shared" ref="N13:N17" si="4">M13*D13</f>
        <v>0.23333333333333334</v>
      </c>
    </row>
    <row r="14" spans="1:15" x14ac:dyDescent="0.25">
      <c r="A14" s="1" t="s">
        <v>60</v>
      </c>
      <c r="B14" s="1" t="s">
        <v>63</v>
      </c>
      <c r="C14" s="1" t="s">
        <v>64</v>
      </c>
      <c r="D14" s="1" t="s">
        <v>39</v>
      </c>
      <c r="E14" s="1" t="s">
        <v>62</v>
      </c>
      <c r="F14" s="1" t="s">
        <v>61</v>
      </c>
      <c r="G14" s="1" t="s">
        <v>65</v>
      </c>
      <c r="H14" s="1" t="s">
        <v>66</v>
      </c>
      <c r="I14" s="1" t="s">
        <v>17</v>
      </c>
      <c r="J14" s="1" t="s">
        <v>17</v>
      </c>
      <c r="K14" s="1" t="s">
        <v>17</v>
      </c>
      <c r="L14" s="1" t="s">
        <v>17</v>
      </c>
      <c r="M14" s="5">
        <f>6.35/6</f>
        <v>1.0583333333333333</v>
      </c>
      <c r="N14" s="7">
        <f>M14*6</f>
        <v>6.35</v>
      </c>
    </row>
    <row r="15" spans="1:15" x14ac:dyDescent="0.25">
      <c r="A15" s="1" t="s">
        <v>52</v>
      </c>
      <c r="B15" s="1" t="s">
        <v>69</v>
      </c>
      <c r="C15" s="1" t="s">
        <v>70</v>
      </c>
      <c r="D15" s="1" t="s">
        <v>11</v>
      </c>
      <c r="E15" s="1" t="s">
        <v>68</v>
      </c>
      <c r="F15" s="1" t="s">
        <v>67</v>
      </c>
      <c r="G15" s="1" t="s">
        <v>71</v>
      </c>
      <c r="H15" s="1" t="s">
        <v>45</v>
      </c>
      <c r="I15" s="1" t="s">
        <v>72</v>
      </c>
      <c r="J15" s="1" t="s">
        <v>17</v>
      </c>
      <c r="K15" s="1" t="s">
        <v>17</v>
      </c>
      <c r="L15" s="1" t="s">
        <v>17</v>
      </c>
      <c r="M15" s="5">
        <f>1.47/10</f>
        <v>0.14699999999999999</v>
      </c>
      <c r="N15" s="7">
        <f t="shared" si="4"/>
        <v>0.14699999999999999</v>
      </c>
    </row>
    <row r="16" spans="1:15" x14ac:dyDescent="0.25">
      <c r="A16" s="1" t="s">
        <v>73</v>
      </c>
      <c r="B16" s="1" t="s">
        <v>76</v>
      </c>
      <c r="C16" s="1" t="s">
        <v>77</v>
      </c>
      <c r="D16" s="1" t="s">
        <v>11</v>
      </c>
      <c r="E16" s="1" t="s">
        <v>75</v>
      </c>
      <c r="F16" s="1" t="s">
        <v>74</v>
      </c>
      <c r="G16" s="1" t="s">
        <v>78</v>
      </c>
      <c r="H16" s="1" t="s">
        <v>45</v>
      </c>
      <c r="I16" s="1" t="s">
        <v>17</v>
      </c>
      <c r="J16" s="1" t="s">
        <v>17</v>
      </c>
      <c r="K16" s="1" t="s">
        <v>17</v>
      </c>
      <c r="L16" s="1" t="s">
        <v>17</v>
      </c>
      <c r="M16" s="5">
        <v>1.2</v>
      </c>
      <c r="N16" s="7">
        <f t="shared" si="4"/>
        <v>1.2</v>
      </c>
    </row>
    <row r="17" spans="1:15" x14ac:dyDescent="0.25">
      <c r="C17" s="1" t="s">
        <v>155</v>
      </c>
      <c r="D17" s="1" t="s">
        <v>11</v>
      </c>
      <c r="I17" s="1" t="s">
        <v>17</v>
      </c>
      <c r="J17" s="1" t="s">
        <v>17</v>
      </c>
      <c r="K17" s="1" t="s">
        <v>17</v>
      </c>
      <c r="L17" s="1" t="s">
        <v>17</v>
      </c>
      <c r="M17" s="5">
        <v>8.15</v>
      </c>
      <c r="N17" s="7">
        <f t="shared" si="4"/>
        <v>8.15</v>
      </c>
    </row>
    <row r="18" spans="1:15" x14ac:dyDescent="0.25">
      <c r="C18" s="1" t="s">
        <v>165</v>
      </c>
      <c r="D18" s="1" t="s">
        <v>11</v>
      </c>
      <c r="I18" s="1" t="s">
        <v>17</v>
      </c>
      <c r="J18" s="1" t="s">
        <v>17</v>
      </c>
      <c r="K18" s="1" t="s">
        <v>17</v>
      </c>
      <c r="L18" s="1" t="s">
        <v>17</v>
      </c>
      <c r="M18" s="5">
        <v>1.35</v>
      </c>
      <c r="N18" s="7">
        <f t="shared" ref="N18:N21" si="5">M18*D18</f>
        <v>1.35</v>
      </c>
    </row>
    <row r="19" spans="1:15" x14ac:dyDescent="0.25">
      <c r="A19" s="1" t="s">
        <v>79</v>
      </c>
      <c r="B19" s="1" t="s">
        <v>82</v>
      </c>
      <c r="C19" s="1" t="s">
        <v>32</v>
      </c>
      <c r="D19" s="1" t="s">
        <v>33</v>
      </c>
      <c r="E19" s="1" t="s">
        <v>81</v>
      </c>
      <c r="F19" s="1" t="s">
        <v>80</v>
      </c>
      <c r="G19" s="1" t="s">
        <v>83</v>
      </c>
      <c r="H19" s="1" t="s">
        <v>168</v>
      </c>
      <c r="I19" s="1" t="s">
        <v>17</v>
      </c>
      <c r="J19" s="1" t="s">
        <v>17</v>
      </c>
      <c r="K19" s="1" t="s">
        <v>17</v>
      </c>
      <c r="L19" s="1" t="s">
        <v>17</v>
      </c>
      <c r="M19" s="5">
        <f>5.35/3</f>
        <v>1.7833333333333332</v>
      </c>
      <c r="N19" s="7">
        <f t="shared" si="5"/>
        <v>10.7</v>
      </c>
    </row>
    <row r="20" spans="1:15" x14ac:dyDescent="0.25">
      <c r="A20" s="1" t="s">
        <v>84</v>
      </c>
      <c r="B20" s="1" t="s">
        <v>87</v>
      </c>
      <c r="C20" s="1" t="s">
        <v>88</v>
      </c>
      <c r="D20" s="1" t="s">
        <v>11</v>
      </c>
      <c r="E20" s="1" t="s">
        <v>86</v>
      </c>
      <c r="F20" s="1" t="s">
        <v>85</v>
      </c>
      <c r="G20" s="1" t="s">
        <v>89</v>
      </c>
      <c r="H20" s="1" t="s">
        <v>90</v>
      </c>
      <c r="I20" s="1" t="s">
        <v>17</v>
      </c>
      <c r="J20" s="1" t="s">
        <v>17</v>
      </c>
      <c r="K20" s="1" t="s">
        <v>17</v>
      </c>
      <c r="L20" s="1" t="s">
        <v>17</v>
      </c>
      <c r="M20" s="5">
        <f>1.7/20</f>
        <v>8.4999999999999992E-2</v>
      </c>
      <c r="N20" s="7">
        <f t="shared" si="5"/>
        <v>8.4999999999999992E-2</v>
      </c>
    </row>
    <row r="21" spans="1:15" x14ac:dyDescent="0.25">
      <c r="A21" s="1" t="s">
        <v>91</v>
      </c>
      <c r="B21" s="1" t="s">
        <v>94</v>
      </c>
      <c r="C21" s="1" t="s">
        <v>95</v>
      </c>
      <c r="D21" s="1" t="s">
        <v>11</v>
      </c>
      <c r="E21" s="1" t="s">
        <v>93</v>
      </c>
      <c r="F21" s="1" t="s">
        <v>92</v>
      </c>
      <c r="G21" s="1" t="s">
        <v>96</v>
      </c>
      <c r="H21" s="1" t="s">
        <v>97</v>
      </c>
      <c r="I21" s="1" t="s">
        <v>17</v>
      </c>
      <c r="J21" s="1" t="s">
        <v>17</v>
      </c>
      <c r="K21" s="1" t="s">
        <v>17</v>
      </c>
      <c r="L21" s="1" t="s">
        <v>17</v>
      </c>
      <c r="M21" s="5">
        <f>0.92/5</f>
        <v>0.184</v>
      </c>
      <c r="N21" s="7">
        <f t="shared" si="5"/>
        <v>0.184</v>
      </c>
    </row>
    <row r="22" spans="1:15" x14ac:dyDescent="0.25">
      <c r="A22" s="1" t="s">
        <v>98</v>
      </c>
      <c r="B22" s="1" t="s">
        <v>101</v>
      </c>
      <c r="C22" s="1" t="s">
        <v>102</v>
      </c>
      <c r="D22" s="1" t="s">
        <v>11</v>
      </c>
      <c r="E22" s="1" t="s">
        <v>100</v>
      </c>
      <c r="F22" s="1" t="s">
        <v>99</v>
      </c>
      <c r="G22" s="1" t="s">
        <v>103</v>
      </c>
      <c r="H22" s="1" t="s">
        <v>45</v>
      </c>
      <c r="I22" s="1" t="s">
        <v>17</v>
      </c>
      <c r="J22" s="1" t="s">
        <v>17</v>
      </c>
      <c r="K22" s="1" t="s">
        <v>17</v>
      </c>
      <c r="L22" s="1" t="s">
        <v>17</v>
      </c>
    </row>
    <row r="23" spans="1:15" x14ac:dyDescent="0.25">
      <c r="A23" s="1" t="s">
        <v>104</v>
      </c>
      <c r="B23" s="1" t="s">
        <v>106</v>
      </c>
      <c r="C23" s="1" t="s">
        <v>105</v>
      </c>
      <c r="D23" s="1" t="s">
        <v>11</v>
      </c>
      <c r="E23" s="1" t="s">
        <v>105</v>
      </c>
      <c r="F23" s="1" t="s">
        <v>17</v>
      </c>
      <c r="G23" s="1" t="s">
        <v>107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</row>
    <row r="24" spans="1:15" x14ac:dyDescent="0.25">
      <c r="A24" s="1" t="s">
        <v>108</v>
      </c>
      <c r="B24" s="1" t="s">
        <v>110</v>
      </c>
      <c r="C24" s="1" t="s">
        <v>109</v>
      </c>
      <c r="D24" s="1" t="s">
        <v>11</v>
      </c>
      <c r="E24" s="1" t="s">
        <v>109</v>
      </c>
      <c r="F24" s="1" t="s">
        <v>17</v>
      </c>
      <c r="G24" s="1" t="s">
        <v>111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</row>
    <row r="25" spans="1:15" x14ac:dyDescent="0.25">
      <c r="A25" s="1" t="s">
        <v>112</v>
      </c>
      <c r="B25" s="1" t="s">
        <v>115</v>
      </c>
      <c r="C25" s="1" t="s">
        <v>116</v>
      </c>
      <c r="D25" s="1" t="s">
        <v>11</v>
      </c>
      <c r="E25" s="1" t="s">
        <v>114</v>
      </c>
      <c r="F25" s="1" t="s">
        <v>113</v>
      </c>
      <c r="G25" s="1" t="s">
        <v>117</v>
      </c>
      <c r="H25" s="1" t="s">
        <v>45</v>
      </c>
      <c r="I25" s="1" t="s">
        <v>17</v>
      </c>
      <c r="J25" s="1" t="s">
        <v>17</v>
      </c>
      <c r="K25" s="1" t="s">
        <v>17</v>
      </c>
      <c r="L25" s="1" t="s">
        <v>17</v>
      </c>
      <c r="M25" s="5">
        <v>0.01</v>
      </c>
      <c r="N25" s="7">
        <f t="shared" ref="N25" si="6">M25*D25</f>
        <v>0.01</v>
      </c>
    </row>
    <row r="26" spans="1:15" x14ac:dyDescent="0.25">
      <c r="A26" s="1" t="s">
        <v>118</v>
      </c>
      <c r="B26" s="1" t="s">
        <v>119</v>
      </c>
      <c r="C26" s="1" t="s">
        <v>120</v>
      </c>
      <c r="D26" s="1" t="s">
        <v>11</v>
      </c>
      <c r="E26" s="1" t="s">
        <v>114</v>
      </c>
      <c r="F26" s="1" t="s">
        <v>113</v>
      </c>
      <c r="G26" s="1" t="s">
        <v>117</v>
      </c>
      <c r="H26" s="1" t="s">
        <v>45</v>
      </c>
      <c r="I26" s="1" t="s">
        <v>17</v>
      </c>
      <c r="J26" s="1" t="s">
        <v>17</v>
      </c>
      <c r="K26" s="1" t="s">
        <v>17</v>
      </c>
      <c r="L26" s="1" t="s">
        <v>17</v>
      </c>
      <c r="M26" s="5">
        <v>1.01</v>
      </c>
      <c r="N26" s="7">
        <f t="shared" ref="N26:N27" si="7">M26*D26</f>
        <v>1.01</v>
      </c>
    </row>
    <row r="27" spans="1:15" x14ac:dyDescent="0.25">
      <c r="A27" s="1" t="s">
        <v>121</v>
      </c>
      <c r="B27" s="1" t="s">
        <v>124</v>
      </c>
      <c r="C27" s="1" t="s">
        <v>123</v>
      </c>
      <c r="D27" s="1" t="s">
        <v>11</v>
      </c>
      <c r="E27" s="1" t="s">
        <v>123</v>
      </c>
      <c r="F27" s="1" t="s">
        <v>122</v>
      </c>
      <c r="G27" s="1" t="s">
        <v>123</v>
      </c>
      <c r="H27" s="1" t="s">
        <v>125</v>
      </c>
      <c r="I27" s="1" t="s">
        <v>126</v>
      </c>
      <c r="J27" s="1" t="s">
        <v>17</v>
      </c>
      <c r="K27" s="1" t="s">
        <v>17</v>
      </c>
      <c r="L27" s="1" t="s">
        <v>17</v>
      </c>
      <c r="M27" s="5">
        <v>3.44</v>
      </c>
      <c r="N27" s="7">
        <f t="shared" si="7"/>
        <v>3.44</v>
      </c>
    </row>
    <row r="28" spans="1:15" x14ac:dyDescent="0.25">
      <c r="A28" s="1" t="s">
        <v>127</v>
      </c>
      <c r="B28" s="1" t="s">
        <v>130</v>
      </c>
      <c r="C28" s="1" t="s">
        <v>129</v>
      </c>
      <c r="D28" s="1" t="s">
        <v>11</v>
      </c>
      <c r="E28" s="1" t="s">
        <v>129</v>
      </c>
      <c r="F28" s="1" t="s">
        <v>128</v>
      </c>
      <c r="G28" s="1" t="s">
        <v>129</v>
      </c>
      <c r="H28" s="1" t="s">
        <v>131</v>
      </c>
      <c r="I28" s="1" t="s">
        <v>132</v>
      </c>
      <c r="J28" s="1" t="s">
        <v>133</v>
      </c>
      <c r="K28" s="1" t="s">
        <v>134</v>
      </c>
      <c r="L28" s="1" t="s">
        <v>135</v>
      </c>
    </row>
    <row r="29" spans="1:15" x14ac:dyDescent="0.25">
      <c r="C29" s="1" t="s">
        <v>156</v>
      </c>
      <c r="D29" s="1" t="s">
        <v>11</v>
      </c>
      <c r="M29" s="5">
        <v>12.96</v>
      </c>
      <c r="N29" s="7">
        <f t="shared" ref="N29:N30" si="8">M29*D29</f>
        <v>12.96</v>
      </c>
    </row>
    <row r="30" spans="1:15" x14ac:dyDescent="0.25">
      <c r="C30" s="1" t="s">
        <v>157</v>
      </c>
      <c r="D30" s="1">
        <v>1</v>
      </c>
      <c r="M30" s="5">
        <f>25.38/15</f>
        <v>1.6919999999999999</v>
      </c>
      <c r="N30" s="8">
        <f t="shared" si="8"/>
        <v>1.6919999999999999</v>
      </c>
    </row>
    <row r="31" spans="1:15" x14ac:dyDescent="0.25">
      <c r="N31" s="6">
        <f>SUM(N2:N30)</f>
        <v>66.170933333333323</v>
      </c>
      <c r="O31" s="1" t="s">
        <v>154</v>
      </c>
    </row>
    <row r="32" spans="1:15" x14ac:dyDescent="0.25">
      <c r="B32" s="9" t="s">
        <v>159</v>
      </c>
      <c r="M32" s="1"/>
      <c r="N32" s="1"/>
    </row>
    <row r="33" spans="1:14" x14ac:dyDescent="0.25">
      <c r="C33" s="1" t="s">
        <v>161</v>
      </c>
      <c r="D33" s="1">
        <v>1</v>
      </c>
      <c r="N33" s="5">
        <v>33.01</v>
      </c>
    </row>
    <row r="34" spans="1:14" x14ac:dyDescent="0.25">
      <c r="C34" s="1" t="s">
        <v>160</v>
      </c>
      <c r="D34" s="1">
        <v>1</v>
      </c>
      <c r="N34" s="5">
        <v>24.75</v>
      </c>
    </row>
    <row r="35" spans="1:14" x14ac:dyDescent="0.25">
      <c r="C35" t="s">
        <v>158</v>
      </c>
      <c r="D35" s="1">
        <v>1</v>
      </c>
      <c r="M35" s="1"/>
      <c r="N35" s="5">
        <v>9.9700000000000006</v>
      </c>
    </row>
    <row r="36" spans="1:14" x14ac:dyDescent="0.25">
      <c r="C36" s="1" t="s">
        <v>162</v>
      </c>
      <c r="N36" s="10">
        <v>5.45</v>
      </c>
    </row>
    <row r="37" spans="1:14" x14ac:dyDescent="0.25">
      <c r="N37" s="11">
        <f>SUM(N33:N36)</f>
        <v>73.180000000000007</v>
      </c>
    </row>
    <row r="38" spans="1:14" x14ac:dyDescent="0.25">
      <c r="B38" s="9" t="s">
        <v>163</v>
      </c>
      <c r="C38" s="1" t="s">
        <v>164</v>
      </c>
      <c r="N38" s="1"/>
    </row>
    <row r="39" spans="1:14" x14ac:dyDescent="0.25">
      <c r="N39" s="1"/>
    </row>
    <row r="40" spans="1:14" x14ac:dyDescent="0.25">
      <c r="N40" s="1"/>
    </row>
    <row r="41" spans="1:14" x14ac:dyDescent="0.25">
      <c r="A41" s="1" t="s">
        <v>136</v>
      </c>
      <c r="B41" s="1">
        <v>23</v>
      </c>
    </row>
    <row r="42" spans="1:14" x14ac:dyDescent="0.25">
      <c r="A42" s="1" t="s">
        <v>137</v>
      </c>
      <c r="B42" s="1">
        <v>52</v>
      </c>
    </row>
    <row r="43" spans="1:14" x14ac:dyDescent="0.25">
      <c r="A43" s="1" t="s">
        <v>138</v>
      </c>
      <c r="B43" s="1">
        <v>52</v>
      </c>
    </row>
    <row r="44" spans="1:14" x14ac:dyDescent="0.25">
      <c r="A44" s="1" t="s">
        <v>139</v>
      </c>
      <c r="B44" s="1">
        <v>1</v>
      </c>
    </row>
    <row r="45" spans="1:14" x14ac:dyDescent="0.25">
      <c r="A45" s="1" t="s">
        <v>140</v>
      </c>
      <c r="B45" s="1">
        <v>52</v>
      </c>
    </row>
    <row r="46" spans="1:14" x14ac:dyDescent="0.25">
      <c r="A46" s="1" t="s">
        <v>141</v>
      </c>
      <c r="B46" s="1" t="s">
        <v>142</v>
      </c>
    </row>
    <row r="47" spans="1:14" x14ac:dyDescent="0.25">
      <c r="A47" s="1" t="s">
        <v>143</v>
      </c>
      <c r="B47" s="1" t="s">
        <v>144</v>
      </c>
    </row>
    <row r="48" spans="1:14" x14ac:dyDescent="0.25">
      <c r="A48" s="1" t="s">
        <v>145</v>
      </c>
      <c r="B48" s="1" t="s">
        <v>146</v>
      </c>
    </row>
    <row r="49" spans="1:2" x14ac:dyDescent="0.25">
      <c r="A49" s="1" t="s">
        <v>147</v>
      </c>
      <c r="B49" s="1" t="s">
        <v>148</v>
      </c>
    </row>
    <row r="50" spans="1:2" x14ac:dyDescent="0.25">
      <c r="A50" s="1" t="s">
        <v>149</v>
      </c>
      <c r="B50" s="1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Roland enof Anita</cp:lastModifiedBy>
  <dcterms:created xsi:type="dcterms:W3CDTF">2020-10-25T13:43:35Z</dcterms:created>
  <dcterms:modified xsi:type="dcterms:W3CDTF">2020-10-25T15:39:13Z</dcterms:modified>
</cp:coreProperties>
</file>