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/>
  <mc:AlternateContent xmlns:mc="http://schemas.openxmlformats.org/markup-compatibility/2006">
    <mc:Choice Requires="x15">
      <x15ac:absPath xmlns:x15ac="http://schemas.microsoft.com/office/spreadsheetml/2010/11/ac" url="/Users/liudorothy/Desktop/CE295Proj/"/>
    </mc:Choice>
  </mc:AlternateContent>
  <bookViews>
    <workbookView xWindow="0" yWindow="460" windowWidth="25340" windowHeight="16420"/>
  </bookViews>
  <sheets>
    <sheet name="Time Series" sheetId="1" r:id="rId1"/>
    <sheet name="Individual Parameters" sheetId="2" r:id="rId2"/>
    <sheet name="Input Da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7" i="3" l="1"/>
  <c r="I26" i="3"/>
  <c r="I25" i="3"/>
  <c r="F25" i="3"/>
  <c r="I24" i="3"/>
  <c r="C24" i="3"/>
  <c r="I23" i="3"/>
  <c r="C23" i="3"/>
  <c r="I22" i="3"/>
  <c r="I21" i="3"/>
  <c r="F21" i="3"/>
  <c r="C21" i="3"/>
  <c r="I20" i="3"/>
  <c r="C20" i="3"/>
  <c r="I19" i="3"/>
  <c r="I18" i="3"/>
  <c r="F18" i="3"/>
  <c r="I17" i="3"/>
  <c r="F17" i="3"/>
  <c r="I16" i="3"/>
  <c r="C16" i="3"/>
  <c r="I15" i="3"/>
  <c r="C15" i="3"/>
  <c r="I14" i="3"/>
  <c r="C14" i="3"/>
  <c r="I13" i="3"/>
  <c r="F13" i="3"/>
  <c r="C13" i="3"/>
  <c r="I12" i="3"/>
  <c r="C12" i="3"/>
  <c r="I11" i="3"/>
  <c r="I10" i="3"/>
  <c r="F10" i="3"/>
  <c r="I9" i="3"/>
  <c r="F9" i="3"/>
  <c r="I8" i="3"/>
  <c r="C8" i="3"/>
  <c r="I7" i="3"/>
  <c r="C7" i="3"/>
  <c r="I6" i="3"/>
  <c r="C6" i="3"/>
  <c r="I5" i="3"/>
  <c r="F5" i="3"/>
  <c r="C5" i="3"/>
  <c r="I4" i="3"/>
  <c r="G4" i="3"/>
  <c r="F22" i="3"/>
  <c r="F4" i="3"/>
  <c r="D4" i="3"/>
  <c r="C25" i="3"/>
  <c r="C4" i="3"/>
  <c r="D6" i="2"/>
  <c r="F12" i="3"/>
  <c r="F20" i="3"/>
  <c r="F7" i="3"/>
  <c r="C10" i="3"/>
  <c r="F15" i="3"/>
  <c r="C18" i="3"/>
  <c r="F23" i="3"/>
  <c r="C26" i="3"/>
  <c r="F26" i="3"/>
  <c r="F8" i="3"/>
  <c r="C11" i="3"/>
  <c r="F16" i="3"/>
  <c r="C19" i="3"/>
  <c r="F24" i="3"/>
  <c r="C27" i="3"/>
  <c r="F19" i="3"/>
  <c r="C22" i="3"/>
  <c r="F27" i="3"/>
  <c r="F11" i="3"/>
  <c r="F6" i="3"/>
  <c r="C9" i="3"/>
  <c r="F14" i="3"/>
  <c r="C17" i="3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Lazard's value range for onshore wind
https://www.lazard.com/perspective/levelized-cost-of-energy-and-levelized-cost-of-storage-2018/
	-Lucas Duffy
----
Lazard's value range for C&amp;I-scale solar
https://www.lazard.com/perspective/levelized-cost-of-energy-and-levelized-cost-of-storage-2018/
	-Lucas Duffy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9" authorId="0">
      <text>
        <r>
          <rPr>
            <sz val="10"/>
            <color rgb="FF000000"/>
            <rFont val="Arial"/>
          </rPr>
          <t>or tonCO2/kWh, doesn't matter
	-Fangxing Liu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Average over every 1st day of 12 months. Source: https://rredc.nrel.gov/solar/old_data/nsrdb/1991-2010/</t>
        </r>
      </text>
    </comment>
    <comment ref="J2" authorId="0">
      <text>
        <r>
          <rPr>
            <sz val="10"/>
            <color rgb="FF000000"/>
            <rFont val="Arial"/>
          </rPr>
          <t>Average wind speed over 5 days in Jan, 2010. source: https://www.ncdc.noaa.gov/cdo-web/datasets</t>
        </r>
      </text>
    </comment>
  </commentList>
</comments>
</file>

<file path=xl/sharedStrings.xml><?xml version="1.0" encoding="utf-8"?>
<sst xmlns="http://schemas.openxmlformats.org/spreadsheetml/2006/main" count="127" uniqueCount="93">
  <si>
    <t>Time</t>
  </si>
  <si>
    <t>Power demand</t>
  </si>
  <si>
    <t>San Juan load consumption derived from SBS</t>
  </si>
  <si>
    <t>Name</t>
  </si>
  <si>
    <t>SBS airport</t>
  </si>
  <si>
    <t>Ratio of electric power between SBS and San Juan (kW/kW)</t>
  </si>
  <si>
    <t>Incheon International Airport</t>
  </si>
  <si>
    <t>San Juan load consumption derived from Incheon</t>
  </si>
  <si>
    <t>Ratio of electric power between Incheon and San Juan (kW/kW)</t>
  </si>
  <si>
    <t>Symbol</t>
  </si>
  <si>
    <t>Extraterrestrial radiation</t>
  </si>
  <si>
    <t>Irradiance</t>
  </si>
  <si>
    <t>Wind speed</t>
  </si>
  <si>
    <t>Hour</t>
  </si>
  <si>
    <t>kW</t>
  </si>
  <si>
    <t>-</t>
  </si>
  <si>
    <t>W/m2</t>
  </si>
  <si>
    <t>m/s</t>
  </si>
  <si>
    <t>Electricity capacity that can be imported from the main grid</t>
  </si>
  <si>
    <t>Units</t>
  </si>
  <si>
    <t>Value</t>
  </si>
  <si>
    <t>Source</t>
  </si>
  <si>
    <t>Note</t>
  </si>
  <si>
    <t>Solar generation</t>
  </si>
  <si>
    <t xml:space="preserve">t </t>
  </si>
  <si>
    <t>L_1</t>
  </si>
  <si>
    <t>Area to install PV panels</t>
  </si>
  <si>
    <t>L_2</t>
  </si>
  <si>
    <t>E_grid</t>
  </si>
  <si>
    <t>I</t>
  </si>
  <si>
    <t>V</t>
  </si>
  <si>
    <t>A_solar</t>
  </si>
  <si>
    <t>m^2/kW</t>
  </si>
  <si>
    <t>https://www.energysage.com/solar/101/solar-panel-installation/</t>
  </si>
  <si>
    <t>RoT: 100 ft^2 per kW of solar</t>
  </si>
  <si>
    <t>T &amp; D losses</t>
  </si>
  <si>
    <t>https://www.nrel.gov/docs/fy15osti/62708.pdf</t>
  </si>
  <si>
    <t>Loss factor</t>
  </si>
  <si>
    <t>lf</t>
  </si>
  <si>
    <t>Cost of solar</t>
  </si>
  <si>
    <t>c_solar</t>
  </si>
  <si>
    <t>$/kWh</t>
  </si>
  <si>
    <t>.081-.170</t>
  </si>
  <si>
    <t>Lazard's value range for C&amp;I-scale solar https://www.lazard.com/perspective/levelized-cost-of-energy-and-levelized-cost-of-storage-2018/</t>
  </si>
  <si>
    <t>Unsubsidized, does not account for import tarriffs, capacity vs energy, permitting/dev costs, compliance w regulation, etc.</t>
  </si>
  <si>
    <t>Module efficiency</t>
  </si>
  <si>
    <t>M</t>
  </si>
  <si>
    <t>Emission factors of solar</t>
  </si>
  <si>
    <t>gCO2/kWh</t>
  </si>
  <si>
    <t>Horvath, A.,CEE 268E Lecture Notes 12</t>
  </si>
  <si>
    <t>Maximum area available</t>
  </si>
  <si>
    <t>m^2</t>
  </si>
  <si>
    <t>Google Maps</t>
  </si>
  <si>
    <t>Wind generation</t>
  </si>
  <si>
    <t>Number of turbines</t>
  </si>
  <si>
    <t>n_turbines</t>
  </si>
  <si>
    <t>Swipe area of wind turbine</t>
  </si>
  <si>
    <t>A</t>
  </si>
  <si>
    <t>https://www.vestas.com/en/products/2-mw-platform/v90-2_0_mw#!about</t>
  </si>
  <si>
    <t>Smallest model- V90/2MW (Formula: Area = pi * (R of rotor)^2)</t>
  </si>
  <si>
    <t>Cost of wind</t>
  </si>
  <si>
    <t>c_wind</t>
  </si>
  <si>
    <t>.029-.056</t>
  </si>
  <si>
    <t>Lazard's value range for onshore wind https://www.lazard.com/perspective/levelized-cost-of-energy-and-levelized-cost-of-storage-2018/</t>
  </si>
  <si>
    <t>Emission factors of wind</t>
  </si>
  <si>
    <t>Disel generation</t>
  </si>
  <si>
    <t>Number of disel generator units</t>
  </si>
  <si>
    <t>n_disel</t>
  </si>
  <si>
    <t>Cost of disel generation</t>
  </si>
  <si>
    <t>c_disel</t>
  </si>
  <si>
    <t>.197-.281</t>
  </si>
  <si>
    <t>Lazard levelized cost (distributed diesel reciprocating engine, unsubsidized) https://www.lazard.com/media/450337/lazard-levelized-cost-of-energy-version-110.pdf</t>
  </si>
  <si>
    <t>Fuel cost of disel</t>
  </si>
  <si>
    <t>fc</t>
  </si>
  <si>
    <t>$/gallon</t>
  </si>
  <si>
    <t>Emission factors of disel</t>
  </si>
  <si>
    <t>Horvath, A.,CEE 268E Lecture Notes 13</t>
  </si>
  <si>
    <t>Battery</t>
  </si>
  <si>
    <t>Depth of discharge</t>
  </si>
  <si>
    <t>DOD</t>
  </si>
  <si>
    <t>Battery capacity</t>
  </si>
  <si>
    <t>SM_KWh</t>
  </si>
  <si>
    <t>kWh</t>
  </si>
  <si>
    <t>Other</t>
  </si>
  <si>
    <t>Outage scenario</t>
  </si>
  <si>
    <t>Z</t>
  </si>
  <si>
    <t>Carbon tax</t>
  </si>
  <si>
    <t>$/gCO2</t>
  </si>
  <si>
    <t>$/metric ton CO2</t>
  </si>
  <si>
    <t>https://www.piie.com/blogs/realtime-economic-issues-watch/carbon-tax-united-states</t>
  </si>
  <si>
    <t>Emission factors of grid</t>
  </si>
  <si>
    <t>Rohan's Calc</t>
  </si>
  <si>
    <t>we will have to calculate for puerto rico based on LCA emissions of generation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</si>
</sst>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rgb="FF3C4043"/>
      <name val="Roboto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1A73E8"/>
      <name val="Roboto"/>
    </font>
    <font>
      <i/>
      <sz val="10"/>
      <color rgb="FFB7B7B7"/>
      <name val="Arial"/>
    </font>
    <font>
      <sz val="14"/>
      <color rgb="FF434343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1" fontId="1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1" fontId="1" fillId="0" borderId="0" xfId="0" applyNumberFormat="1" applyFont="1"/>
    <xf numFmtId="0" fontId="6" fillId="0" borderId="0" xfId="0" applyFont="1" applyAlignment="1"/>
    <xf numFmtId="0" fontId="1" fillId="3" borderId="0" xfId="0" applyFont="1" applyFill="1" applyAlignment="1"/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3" borderId="0" xfId="0" applyFont="1" applyFill="1"/>
    <xf numFmtId="0" fontId="7" fillId="4" borderId="0" xfId="0" applyFont="1" applyFill="1" applyAlignment="1">
      <alignment horizontal="left"/>
    </xf>
    <xf numFmtId="165" fontId="1" fillId="0" borderId="0" xfId="0" applyNumberFormat="1" applyFont="1"/>
    <xf numFmtId="0" fontId="8" fillId="5" borderId="0" xfId="0" applyFont="1" applyFill="1" applyAlignment="1">
      <alignment wrapText="1"/>
    </xf>
    <xf numFmtId="0" fontId="8" fillId="5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/>
    <xf numFmtId="0" fontId="4" fillId="0" borderId="0" xfId="0" applyFont="1"/>
    <xf numFmtId="0" fontId="10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 applyAlignment="1">
      <alignment horizontal="left"/>
    </xf>
    <xf numFmtId="0" fontId="8" fillId="6" borderId="0" xfId="0" applyFont="1" applyFill="1" applyAlignment="1">
      <alignment wrapText="1"/>
    </xf>
    <xf numFmtId="0" fontId="8" fillId="6" borderId="0" xfId="0" applyFont="1" applyFill="1"/>
    <xf numFmtId="0" fontId="8" fillId="7" borderId="0" xfId="0" applyFont="1" applyFill="1" applyAlignment="1">
      <alignment wrapText="1"/>
    </xf>
    <xf numFmtId="0" fontId="8" fillId="7" borderId="0" xfId="0" applyFont="1" applyFill="1"/>
    <xf numFmtId="0" fontId="13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/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1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stas.com/en/products/2-mw-platform/v90-2_0_mw" TargetMode="External"/><Relationship Id="rId4" Type="http://schemas.openxmlformats.org/officeDocument/2006/relationships/hyperlink" Target="https://www.piie.com/blogs/realtime-economic-issues-watch/carbon-tax-united-states" TargetMode="Externa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1" Type="http://schemas.openxmlformats.org/officeDocument/2006/relationships/hyperlink" Target="https://www.energysage.com/solar/101/solar-panel-installation/" TargetMode="External"/><Relationship Id="rId2" Type="http://schemas.openxmlformats.org/officeDocument/2006/relationships/hyperlink" Target="https://www.nrel.gov/docs/fy15osti/6270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27"/>
  <sheetViews>
    <sheetView tabSelected="1" workbookViewId="0">
      <selection activeCell="D4" sqref="D4:D27"/>
    </sheetView>
  </sheetViews>
  <sheetFormatPr baseColWidth="10" defaultColWidth="14.5" defaultRowHeight="15.75" customHeight="1" x14ac:dyDescent="0.15"/>
  <sheetData>
    <row r="1" spans="1:27" ht="15.75" customHeight="1" x14ac:dyDescent="0.15">
      <c r="A1" s="2" t="s">
        <v>0</v>
      </c>
      <c r="B1" s="4" t="s">
        <v>2</v>
      </c>
      <c r="C1" s="5" t="s">
        <v>7</v>
      </c>
      <c r="D1" s="1" t="s">
        <v>18</v>
      </c>
      <c r="E1" s="1" t="s">
        <v>11</v>
      </c>
      <c r="F1" s="2" t="s">
        <v>12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15">
      <c r="A2" s="2" t="s">
        <v>24</v>
      </c>
      <c r="B2" s="11" t="s">
        <v>25</v>
      </c>
      <c r="C2" s="2" t="s">
        <v>27</v>
      </c>
      <c r="D2" s="2" t="s">
        <v>28</v>
      </c>
      <c r="E2" s="2" t="s">
        <v>29</v>
      </c>
      <c r="F2" s="2" t="s">
        <v>30</v>
      </c>
    </row>
    <row r="3" spans="1:27" ht="15.75" customHeight="1" x14ac:dyDescent="0.15">
      <c r="A3" s="2" t="s">
        <v>13</v>
      </c>
      <c r="B3" s="11" t="s">
        <v>14</v>
      </c>
      <c r="C3" s="14" t="s">
        <v>14</v>
      </c>
      <c r="D3" s="2" t="s">
        <v>14</v>
      </c>
      <c r="E3" s="2" t="s">
        <v>16</v>
      </c>
      <c r="F3" s="2" t="s">
        <v>17</v>
      </c>
    </row>
    <row r="4" spans="1:27" ht="15.75" customHeight="1" x14ac:dyDescent="0.15">
      <c r="A4" s="7">
        <v>0</v>
      </c>
      <c r="B4" s="11">
        <v>15859.154929577466</v>
      </c>
      <c r="C4" s="17">
        <v>7326.8206039076376</v>
      </c>
      <c r="D4" s="11">
        <v>35000</v>
      </c>
      <c r="E4" s="11">
        <v>0</v>
      </c>
      <c r="F4" s="7">
        <v>5</v>
      </c>
    </row>
    <row r="5" spans="1:27" ht="15.75" customHeight="1" x14ac:dyDescent="0.15">
      <c r="A5" s="7">
        <v>1</v>
      </c>
      <c r="B5" s="11">
        <v>13480.281690140846</v>
      </c>
      <c r="C5" s="17">
        <v>6660.7460035523982</v>
      </c>
      <c r="D5" s="11">
        <v>35000</v>
      </c>
      <c r="E5" s="11">
        <v>0</v>
      </c>
      <c r="F5" s="7">
        <v>4.8</v>
      </c>
    </row>
    <row r="6" spans="1:27" ht="15.75" customHeight="1" x14ac:dyDescent="0.15">
      <c r="A6" s="7">
        <v>2</v>
      </c>
      <c r="B6" s="11">
        <v>13480.281690140846</v>
      </c>
      <c r="C6" s="17">
        <v>6438.7211367673181</v>
      </c>
      <c r="D6" s="11">
        <v>35000</v>
      </c>
      <c r="E6" s="11">
        <v>0</v>
      </c>
      <c r="F6" s="7">
        <v>4.4000000000000004</v>
      </c>
    </row>
    <row r="7" spans="1:27" ht="15.75" customHeight="1" x14ac:dyDescent="0.15">
      <c r="A7" s="7">
        <v>3</v>
      </c>
      <c r="B7" s="11">
        <v>13480.281690140846</v>
      </c>
      <c r="C7" s="17">
        <v>6438.7211367673181</v>
      </c>
      <c r="D7" s="11">
        <v>35000</v>
      </c>
      <c r="E7" s="11">
        <v>0</v>
      </c>
      <c r="F7" s="7">
        <v>4.3</v>
      </c>
    </row>
    <row r="8" spans="1:27" ht="15.75" customHeight="1" x14ac:dyDescent="0.15">
      <c r="A8" s="7">
        <v>4</v>
      </c>
      <c r="B8" s="11">
        <v>13480.281690140846</v>
      </c>
      <c r="C8" s="17">
        <v>7548.8454706927178</v>
      </c>
      <c r="D8" s="11">
        <v>35000</v>
      </c>
      <c r="E8" s="11">
        <v>0</v>
      </c>
      <c r="F8" s="7">
        <v>4.0999999999999996</v>
      </c>
    </row>
    <row r="9" spans="1:27" ht="15.75" customHeight="1" x14ac:dyDescent="0.15">
      <c r="A9" s="7">
        <v>5</v>
      </c>
      <c r="B9" s="11">
        <v>14907.605633802817</v>
      </c>
      <c r="C9" s="17">
        <v>8880.9946714031976</v>
      </c>
      <c r="D9" s="11">
        <v>35000</v>
      </c>
      <c r="E9" s="11">
        <v>0</v>
      </c>
      <c r="F9" s="7">
        <v>4.2</v>
      </c>
    </row>
    <row r="10" spans="1:27" ht="15.75" customHeight="1" x14ac:dyDescent="0.15">
      <c r="A10" s="7">
        <v>6</v>
      </c>
      <c r="B10" s="11">
        <v>15859.154929577466</v>
      </c>
      <c r="C10" s="17">
        <v>10213.143872113676</v>
      </c>
      <c r="D10" s="11">
        <v>35000</v>
      </c>
      <c r="E10" s="11">
        <v>0.73529411764705876</v>
      </c>
      <c r="F10" s="7">
        <v>4.2</v>
      </c>
    </row>
    <row r="11" spans="1:27" ht="15.75" customHeight="1" x14ac:dyDescent="0.15">
      <c r="A11" s="7">
        <v>7</v>
      </c>
      <c r="B11" s="11">
        <v>26167.605633802817</v>
      </c>
      <c r="C11" s="17">
        <v>10879.218472468916</v>
      </c>
      <c r="D11" s="11">
        <v>35000</v>
      </c>
      <c r="E11" s="11">
        <v>62.499999999999993</v>
      </c>
      <c r="F11" s="7">
        <v>4.2</v>
      </c>
    </row>
    <row r="12" spans="1:27" ht="15.75" customHeight="1" x14ac:dyDescent="0.15">
      <c r="A12" s="7">
        <v>8</v>
      </c>
      <c r="B12" s="11">
        <v>33304.225352112677</v>
      </c>
      <c r="C12" s="17">
        <v>10879.218472468916</v>
      </c>
      <c r="D12" s="11">
        <v>35000</v>
      </c>
      <c r="E12" s="11">
        <v>259.55882352941177</v>
      </c>
      <c r="F12" s="7">
        <v>4.5</v>
      </c>
    </row>
    <row r="13" spans="1:27" ht="15.75" customHeight="1" x14ac:dyDescent="0.15">
      <c r="A13" s="7">
        <v>9</v>
      </c>
      <c r="B13" s="11">
        <v>31718.309859154931</v>
      </c>
      <c r="C13" s="17">
        <v>11101.243339253997</v>
      </c>
      <c r="D13" s="11">
        <v>35000</v>
      </c>
      <c r="E13" s="11">
        <v>476.47058823529409</v>
      </c>
      <c r="F13" s="7">
        <v>6.5</v>
      </c>
    </row>
    <row r="14" spans="1:27" ht="15.75" customHeight="1" x14ac:dyDescent="0.15">
      <c r="A14" s="7">
        <v>10</v>
      </c>
      <c r="B14" s="11">
        <v>30925.352112676057</v>
      </c>
      <c r="C14" s="17">
        <v>10879.218472468916</v>
      </c>
      <c r="D14" s="11">
        <v>35000</v>
      </c>
      <c r="E14" s="11">
        <v>661.02941176470586</v>
      </c>
      <c r="F14" s="7">
        <v>9.6</v>
      </c>
    </row>
    <row r="15" spans="1:27" ht="15.75" customHeight="1" x14ac:dyDescent="0.15">
      <c r="A15" s="7">
        <v>11</v>
      </c>
      <c r="B15" s="11">
        <v>30132.394366197186</v>
      </c>
      <c r="C15" s="17">
        <v>11101.243339253997</v>
      </c>
      <c r="D15" s="11">
        <v>35000</v>
      </c>
      <c r="E15" s="11">
        <v>801.47058823529403</v>
      </c>
      <c r="F15" s="7">
        <v>11.1</v>
      </c>
    </row>
    <row r="16" spans="1:27" ht="15.75" customHeight="1" x14ac:dyDescent="0.15">
      <c r="A16" s="7">
        <v>12</v>
      </c>
      <c r="B16" s="11">
        <v>29339.436619718312</v>
      </c>
      <c r="C16" s="17">
        <v>11101.243339253997</v>
      </c>
      <c r="D16" s="11">
        <v>35000</v>
      </c>
      <c r="E16" s="11">
        <v>886.76470588235293</v>
      </c>
      <c r="F16" s="7">
        <v>12.1</v>
      </c>
    </row>
    <row r="17" spans="1:6" ht="15.75" customHeight="1" x14ac:dyDescent="0.15">
      <c r="A17" s="7">
        <v>13</v>
      </c>
      <c r="B17" s="11">
        <v>29339.436619718312</v>
      </c>
      <c r="C17" s="17">
        <v>11101.243339253997</v>
      </c>
      <c r="D17" s="11">
        <v>35000</v>
      </c>
      <c r="E17" s="11">
        <v>911.02941176470586</v>
      </c>
      <c r="F17" s="7">
        <v>12.6</v>
      </c>
    </row>
    <row r="18" spans="1:6" ht="15.75" customHeight="1" x14ac:dyDescent="0.15">
      <c r="A18" s="7">
        <v>14</v>
      </c>
      <c r="B18" s="11">
        <v>30132.394366197186</v>
      </c>
      <c r="C18" s="17">
        <v>11101.243339253997</v>
      </c>
      <c r="D18" s="11">
        <v>35000</v>
      </c>
      <c r="E18" s="11">
        <v>874.26470588235293</v>
      </c>
      <c r="F18" s="7">
        <v>12.6</v>
      </c>
    </row>
    <row r="19" spans="1:6" ht="15.75" customHeight="1" x14ac:dyDescent="0.15">
      <c r="A19" s="7">
        <v>15</v>
      </c>
      <c r="B19" s="11">
        <v>28546.478873239437</v>
      </c>
      <c r="C19" s="17">
        <v>11101.243339253997</v>
      </c>
      <c r="D19" s="11">
        <v>35000</v>
      </c>
      <c r="E19" s="11">
        <v>777.2058823529411</v>
      </c>
      <c r="F19" s="7">
        <v>12.5</v>
      </c>
    </row>
    <row r="20" spans="1:6" ht="15.75" customHeight="1" x14ac:dyDescent="0.15">
      <c r="A20" s="7">
        <v>16</v>
      </c>
      <c r="B20" s="11">
        <v>28546.478873239437</v>
      </c>
      <c r="C20" s="17">
        <v>11234.458259325045</v>
      </c>
      <c r="D20" s="11">
        <v>35000</v>
      </c>
      <c r="E20" s="11">
        <v>627.94117647058818</v>
      </c>
      <c r="F20" s="7">
        <v>12.1</v>
      </c>
    </row>
    <row r="21" spans="1:6" ht="15.75" customHeight="1" x14ac:dyDescent="0.15">
      <c r="A21" s="7">
        <v>17</v>
      </c>
      <c r="B21" s="11">
        <v>29339.436619718312</v>
      </c>
      <c r="C21" s="17">
        <v>11545.293072824157</v>
      </c>
      <c r="D21" s="11">
        <v>35000</v>
      </c>
      <c r="E21" s="11">
        <v>435.29411764705878</v>
      </c>
      <c r="F21" s="7">
        <v>11.1</v>
      </c>
    </row>
    <row r="22" spans="1:6" ht="15.75" customHeight="1" x14ac:dyDescent="0.15">
      <c r="A22" s="7">
        <v>18</v>
      </c>
      <c r="B22" s="11">
        <v>30132.394366197186</v>
      </c>
      <c r="C22" s="17">
        <v>11589.698046181173</v>
      </c>
      <c r="D22" s="11">
        <v>35000</v>
      </c>
      <c r="E22" s="11">
        <v>215.44117647058823</v>
      </c>
      <c r="F22" s="7">
        <v>9.5</v>
      </c>
    </row>
    <row r="23" spans="1:6" ht="15.75" customHeight="1" x14ac:dyDescent="0.15">
      <c r="A23" s="7">
        <v>19</v>
      </c>
      <c r="B23" s="11">
        <v>33304.225352112677</v>
      </c>
      <c r="C23" s="17">
        <v>11589.698046181173</v>
      </c>
      <c r="D23" s="11">
        <v>35000</v>
      </c>
      <c r="E23" s="11">
        <v>41.17647058823529</v>
      </c>
      <c r="F23" s="7">
        <v>8.1</v>
      </c>
    </row>
    <row r="24" spans="1:6" ht="15.75" customHeight="1" x14ac:dyDescent="0.15">
      <c r="A24" s="7">
        <v>20</v>
      </c>
      <c r="B24" s="11">
        <v>34097.183098591551</v>
      </c>
      <c r="C24" s="17">
        <v>11190.053285968028</v>
      </c>
      <c r="D24" s="11">
        <v>35000</v>
      </c>
      <c r="E24" s="11">
        <v>0</v>
      </c>
      <c r="F24" s="7">
        <v>7.3</v>
      </c>
    </row>
    <row r="25" spans="1:6" ht="15.75" customHeight="1" x14ac:dyDescent="0.15">
      <c r="A25" s="7">
        <v>21</v>
      </c>
      <c r="B25" s="11">
        <v>34890.140845070426</v>
      </c>
      <c r="C25" s="17">
        <v>10657.193605683837</v>
      </c>
      <c r="D25" s="11">
        <v>35000</v>
      </c>
      <c r="E25" s="11">
        <v>0</v>
      </c>
      <c r="F25" s="7">
        <v>6.7</v>
      </c>
    </row>
    <row r="26" spans="1:6" ht="15.75" customHeight="1" x14ac:dyDescent="0.15">
      <c r="A26" s="7">
        <v>22</v>
      </c>
      <c r="B26" s="11">
        <v>29339.436619718312</v>
      </c>
      <c r="C26" s="17">
        <v>9325.0444049733578</v>
      </c>
      <c r="D26" s="11">
        <v>35000</v>
      </c>
      <c r="E26" s="11">
        <v>0</v>
      </c>
      <c r="F26" s="7">
        <v>6.1</v>
      </c>
    </row>
    <row r="27" spans="1:6" ht="15.75" customHeight="1" x14ac:dyDescent="0.15">
      <c r="A27" s="7">
        <v>23</v>
      </c>
      <c r="B27" s="11">
        <v>25374.647887323947</v>
      </c>
      <c r="C27" s="17">
        <v>7992.895204262878</v>
      </c>
      <c r="D27" s="11">
        <v>35000</v>
      </c>
      <c r="E27" s="11">
        <v>0</v>
      </c>
      <c r="F27" s="7">
        <v>5.5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5"/>
  <sheetViews>
    <sheetView workbookViewId="0"/>
  </sheetViews>
  <sheetFormatPr baseColWidth="10" defaultColWidth="14.5" defaultRowHeight="15.75" customHeight="1" x14ac:dyDescent="0.15"/>
  <cols>
    <col min="1" max="1" width="23.1640625" customWidth="1"/>
  </cols>
  <sheetData>
    <row r="1" spans="1:27" ht="13" x14ac:dyDescent="0.15">
      <c r="A1" s="1"/>
      <c r="B1" s="2"/>
      <c r="C1" s="2"/>
      <c r="D1" s="2"/>
      <c r="E1" s="2"/>
    </row>
    <row r="2" spans="1:27" ht="15.75" customHeight="1" x14ac:dyDescent="0.2">
      <c r="A2" s="3" t="s">
        <v>3</v>
      </c>
      <c r="B2" s="6" t="s">
        <v>9</v>
      </c>
      <c r="C2" s="6" t="s">
        <v>19</v>
      </c>
      <c r="D2" s="6" t="s">
        <v>20</v>
      </c>
      <c r="E2" s="6" t="s">
        <v>21</v>
      </c>
      <c r="F2" s="6" t="s">
        <v>22</v>
      </c>
    </row>
    <row r="3" spans="1:27" ht="13" x14ac:dyDescent="0.15">
      <c r="A3" s="8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3" x14ac:dyDescent="0.15">
      <c r="A4" s="12" t="s">
        <v>26</v>
      </c>
      <c r="B4" s="13" t="s">
        <v>31</v>
      </c>
      <c r="C4" s="15" t="s">
        <v>32</v>
      </c>
      <c r="D4" s="16">
        <v>9.3000000000000007</v>
      </c>
      <c r="E4" s="18" t="s">
        <v>33</v>
      </c>
      <c r="F4" s="2" t="s">
        <v>34</v>
      </c>
    </row>
    <row r="5" spans="1:27" ht="13" x14ac:dyDescent="0.15">
      <c r="A5" s="1" t="s">
        <v>35</v>
      </c>
      <c r="B5" s="2" t="s">
        <v>15</v>
      </c>
      <c r="C5" s="2" t="s">
        <v>15</v>
      </c>
      <c r="D5" s="19">
        <v>0.13800000000000001</v>
      </c>
      <c r="E5" s="18" t="s">
        <v>36</v>
      </c>
    </row>
    <row r="6" spans="1:27" ht="13" x14ac:dyDescent="0.15">
      <c r="A6" s="1" t="s">
        <v>37</v>
      </c>
      <c r="B6" s="2" t="s">
        <v>38</v>
      </c>
      <c r="C6" s="2" t="s">
        <v>15</v>
      </c>
      <c r="D6" s="22">
        <f>1-D5</f>
        <v>0.86199999999999999</v>
      </c>
    </row>
    <row r="7" spans="1:27" ht="14" x14ac:dyDescent="0.15">
      <c r="A7" s="1" t="s">
        <v>39</v>
      </c>
      <c r="B7" s="2" t="s">
        <v>40</v>
      </c>
      <c r="C7" s="2" t="s">
        <v>41</v>
      </c>
      <c r="D7" s="2" t="s">
        <v>42</v>
      </c>
      <c r="E7" s="23" t="s">
        <v>43</v>
      </c>
      <c r="F7" s="2" t="s">
        <v>44</v>
      </c>
    </row>
    <row r="8" spans="1:27" ht="13" x14ac:dyDescent="0.15">
      <c r="A8" s="1" t="s">
        <v>45</v>
      </c>
      <c r="B8" s="2" t="s">
        <v>46</v>
      </c>
      <c r="C8" s="2" t="s">
        <v>15</v>
      </c>
      <c r="D8" s="2">
        <v>0.17</v>
      </c>
    </row>
    <row r="9" spans="1:27" ht="13" x14ac:dyDescent="0.15">
      <c r="A9" s="1" t="s">
        <v>47</v>
      </c>
      <c r="C9" s="2" t="s">
        <v>48</v>
      </c>
      <c r="D9" s="2">
        <v>64</v>
      </c>
      <c r="E9" s="2" t="s">
        <v>49</v>
      </c>
    </row>
    <row r="10" spans="1:27" ht="13" x14ac:dyDescent="0.15">
      <c r="A10" s="1" t="s">
        <v>50</v>
      </c>
      <c r="B10" s="2" t="s">
        <v>15</v>
      </c>
      <c r="C10" s="2" t="s">
        <v>51</v>
      </c>
      <c r="D10" s="19">
        <v>627945.19999999995</v>
      </c>
      <c r="E10" s="2" t="s">
        <v>52</v>
      </c>
    </row>
    <row r="11" spans="1:27" ht="13" x14ac:dyDescent="0.15">
      <c r="A11" s="1"/>
    </row>
    <row r="12" spans="1:27" ht="13" x14ac:dyDescent="0.15">
      <c r="A12" s="25" t="s">
        <v>53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13" x14ac:dyDescent="0.15">
      <c r="A13" s="27" t="s">
        <v>54</v>
      </c>
      <c r="B13" s="28" t="s">
        <v>55</v>
      </c>
      <c r="C13" s="28" t="s">
        <v>15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3" x14ac:dyDescent="0.15">
      <c r="A14" s="1" t="s">
        <v>56</v>
      </c>
      <c r="B14" s="2" t="s">
        <v>57</v>
      </c>
      <c r="C14" s="2" t="s">
        <v>51</v>
      </c>
      <c r="D14" s="30">
        <v>6362</v>
      </c>
      <c r="E14" s="18" t="s">
        <v>58</v>
      </c>
      <c r="F14" s="31" t="s">
        <v>59</v>
      </c>
    </row>
    <row r="15" spans="1:27" ht="14" x14ac:dyDescent="0.15">
      <c r="A15" s="1" t="s">
        <v>60</v>
      </c>
      <c r="B15" s="2" t="s">
        <v>61</v>
      </c>
      <c r="C15" s="2" t="s">
        <v>41</v>
      </c>
      <c r="D15" s="2" t="s">
        <v>62</v>
      </c>
      <c r="E15" s="23" t="s">
        <v>63</v>
      </c>
      <c r="F15" s="2" t="s">
        <v>44</v>
      </c>
    </row>
    <row r="16" spans="1:27" ht="15.75" customHeight="1" x14ac:dyDescent="0.2">
      <c r="A16" s="1" t="s">
        <v>64</v>
      </c>
      <c r="C16" s="2" t="s">
        <v>48</v>
      </c>
      <c r="D16" s="2">
        <v>31</v>
      </c>
      <c r="E16" s="32" t="s">
        <v>49</v>
      </c>
    </row>
    <row r="17" spans="1:27" ht="14" x14ac:dyDescent="0.15">
      <c r="A17" s="1"/>
      <c r="C17" s="2"/>
      <c r="E17" s="33"/>
    </row>
    <row r="18" spans="1:27" ht="13" x14ac:dyDescent="0.15">
      <c r="A18" s="34" t="s">
        <v>65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26" x14ac:dyDescent="0.15">
      <c r="A19" s="12" t="s">
        <v>66</v>
      </c>
      <c r="B19" s="13" t="s">
        <v>67</v>
      </c>
      <c r="C19" s="13" t="s">
        <v>15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3" x14ac:dyDescent="0.15">
      <c r="A20" s="1" t="s">
        <v>68</v>
      </c>
      <c r="B20" s="2" t="s">
        <v>69</v>
      </c>
      <c r="C20" s="2" t="s">
        <v>41</v>
      </c>
      <c r="D20" s="2" t="s">
        <v>70</v>
      </c>
      <c r="E20" s="2" t="s">
        <v>71</v>
      </c>
      <c r="F20" s="2" t="s">
        <v>44</v>
      </c>
    </row>
    <row r="21" spans="1:27" ht="13" x14ac:dyDescent="0.15">
      <c r="A21" s="1" t="s">
        <v>72</v>
      </c>
      <c r="B21" s="2" t="s">
        <v>73</v>
      </c>
      <c r="C21" s="2" t="s">
        <v>74</v>
      </c>
      <c r="D21" s="2">
        <v>1.9</v>
      </c>
    </row>
    <row r="22" spans="1:27" ht="13" x14ac:dyDescent="0.15">
      <c r="A22" s="1" t="s">
        <v>75</v>
      </c>
      <c r="C22" s="2" t="s">
        <v>48</v>
      </c>
      <c r="D22" s="2">
        <v>331.2</v>
      </c>
      <c r="E22" s="2" t="s">
        <v>76</v>
      </c>
    </row>
    <row r="23" spans="1:27" ht="13" x14ac:dyDescent="0.15">
      <c r="A23" s="1"/>
      <c r="C23" s="2"/>
    </row>
    <row r="24" spans="1:27" ht="13" x14ac:dyDescent="0.15">
      <c r="A24" s="36" t="s">
        <v>77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3" x14ac:dyDescent="0.15">
      <c r="A25" s="38" t="s">
        <v>78</v>
      </c>
      <c r="B25" s="39" t="s">
        <v>79</v>
      </c>
      <c r="C25" s="39" t="s">
        <v>15</v>
      </c>
      <c r="D25" s="39">
        <v>0.7</v>
      </c>
    </row>
    <row r="26" spans="1:27" ht="13" x14ac:dyDescent="0.15">
      <c r="A26" s="38" t="s">
        <v>80</v>
      </c>
      <c r="B26" s="39" t="s">
        <v>81</v>
      </c>
      <c r="C26" s="39" t="s">
        <v>82</v>
      </c>
      <c r="D26" s="40"/>
    </row>
    <row r="27" spans="1:27" ht="13" x14ac:dyDescent="0.15">
      <c r="A27" s="9"/>
    </row>
    <row r="28" spans="1:27" ht="13" x14ac:dyDescent="0.15">
      <c r="A28" s="41" t="s">
        <v>83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3" x14ac:dyDescent="0.15">
      <c r="A29" s="1" t="s">
        <v>84</v>
      </c>
      <c r="B29" s="2" t="s">
        <v>85</v>
      </c>
      <c r="C29" s="2" t="s">
        <v>15</v>
      </c>
    </row>
    <row r="30" spans="1:27" ht="13" x14ac:dyDescent="0.15">
      <c r="A30" s="1" t="s">
        <v>86</v>
      </c>
      <c r="C30" s="2" t="s">
        <v>87</v>
      </c>
      <c r="D30" s="2">
        <v>25</v>
      </c>
      <c r="E30" s="2" t="s">
        <v>88</v>
      </c>
      <c r="F30" s="18" t="s">
        <v>89</v>
      </c>
    </row>
    <row r="31" spans="1:27" ht="13" x14ac:dyDescent="0.15">
      <c r="A31" s="1" t="s">
        <v>90</v>
      </c>
      <c r="C31" s="2" t="s">
        <v>48</v>
      </c>
      <c r="D31" s="2">
        <v>844.86</v>
      </c>
      <c r="E31" s="2" t="s">
        <v>91</v>
      </c>
      <c r="F31" s="2" t="s">
        <v>92</v>
      </c>
    </row>
    <row r="32" spans="1:27" ht="13" x14ac:dyDescent="0.15">
      <c r="A32" s="9"/>
    </row>
    <row r="33" spans="1:4" ht="18" x14ac:dyDescent="0.2">
      <c r="A33" s="9"/>
      <c r="D33" s="43"/>
    </row>
    <row r="34" spans="1:4" ht="13" x14ac:dyDescent="0.15">
      <c r="A34" s="9"/>
    </row>
    <row r="35" spans="1:4" ht="13" x14ac:dyDescent="0.15">
      <c r="A35" s="9"/>
    </row>
    <row r="36" spans="1:4" ht="13" x14ac:dyDescent="0.15">
      <c r="A36" s="9"/>
    </row>
    <row r="37" spans="1:4" ht="13" x14ac:dyDescent="0.15">
      <c r="A37" s="9"/>
    </row>
    <row r="38" spans="1:4" ht="13" x14ac:dyDescent="0.15">
      <c r="A38" s="9"/>
    </row>
    <row r="39" spans="1:4" ht="13" x14ac:dyDescent="0.15">
      <c r="A39" s="9"/>
    </row>
    <row r="40" spans="1:4" ht="13" x14ac:dyDescent="0.15">
      <c r="A40" s="9"/>
    </row>
    <row r="41" spans="1:4" ht="13" x14ac:dyDescent="0.15">
      <c r="A41" s="9"/>
    </row>
    <row r="42" spans="1:4" ht="13" x14ac:dyDescent="0.15">
      <c r="A42" s="9"/>
    </row>
    <row r="43" spans="1:4" ht="13" x14ac:dyDescent="0.15">
      <c r="A43" s="9"/>
    </row>
    <row r="44" spans="1:4" ht="13" x14ac:dyDescent="0.15">
      <c r="A44" s="9"/>
    </row>
    <row r="45" spans="1:4" ht="13" x14ac:dyDescent="0.15">
      <c r="A45" s="9"/>
    </row>
    <row r="46" spans="1:4" ht="13" x14ac:dyDescent="0.15">
      <c r="A46" s="9"/>
    </row>
    <row r="47" spans="1:4" ht="13" x14ac:dyDescent="0.15">
      <c r="A47" s="9"/>
    </row>
    <row r="48" spans="1:4" ht="13" x14ac:dyDescent="0.15">
      <c r="A48" s="9"/>
    </row>
    <row r="49" spans="1:1" ht="13" x14ac:dyDescent="0.15">
      <c r="A49" s="9"/>
    </row>
    <row r="50" spans="1:1" ht="13" x14ac:dyDescent="0.15">
      <c r="A50" s="9"/>
    </row>
    <row r="51" spans="1:1" ht="13" x14ac:dyDescent="0.15">
      <c r="A51" s="9"/>
    </row>
    <row r="52" spans="1:1" ht="13" x14ac:dyDescent="0.15">
      <c r="A52" s="9"/>
    </row>
    <row r="53" spans="1:1" ht="13" x14ac:dyDescent="0.15">
      <c r="A53" s="9"/>
    </row>
    <row r="54" spans="1:1" ht="13" x14ac:dyDescent="0.15">
      <c r="A54" s="9"/>
    </row>
    <row r="55" spans="1:1" ht="13" x14ac:dyDescent="0.15">
      <c r="A55" s="9"/>
    </row>
    <row r="56" spans="1:1" ht="13" x14ac:dyDescent="0.15">
      <c r="A56" s="9"/>
    </row>
    <row r="57" spans="1:1" ht="13" x14ac:dyDescent="0.15">
      <c r="A57" s="9"/>
    </row>
    <row r="58" spans="1:1" ht="13" x14ac:dyDescent="0.15">
      <c r="A58" s="9"/>
    </row>
    <row r="59" spans="1:1" ht="13" x14ac:dyDescent="0.15">
      <c r="A59" s="9"/>
    </row>
    <row r="60" spans="1:1" ht="13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  <row r="1001" spans="1:1" ht="13" x14ac:dyDescent="0.15">
      <c r="A1001" s="9"/>
    </row>
    <row r="1002" spans="1:1" ht="13" x14ac:dyDescent="0.15">
      <c r="A1002" s="9"/>
    </row>
    <row r="1003" spans="1:1" ht="13" x14ac:dyDescent="0.15">
      <c r="A1003" s="9"/>
    </row>
    <row r="1004" spans="1:1" ht="13" x14ac:dyDescent="0.15">
      <c r="A1004" s="9"/>
    </row>
    <row r="1005" spans="1:1" ht="13" x14ac:dyDescent="0.15">
      <c r="A1005" s="9"/>
    </row>
  </sheetData>
  <hyperlinks>
    <hyperlink ref="E4" r:id="rId1"/>
    <hyperlink ref="E5" r:id="rId2"/>
    <hyperlink ref="E14" r:id="rId3" location="!about"/>
    <hyperlink ref="F30" r:id="rId4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8"/>
  <sheetViews>
    <sheetView workbookViewId="0">
      <selection activeCell="D2" sqref="D2"/>
    </sheetView>
  </sheetViews>
  <sheetFormatPr baseColWidth="10" defaultColWidth="14.5" defaultRowHeight="15.75" customHeight="1" x14ac:dyDescent="0.15"/>
  <cols>
    <col min="4" max="4" width="51.5" bestFit="1" customWidth="1"/>
  </cols>
  <sheetData>
    <row r="1" spans="1:10" ht="15.75" customHeight="1" x14ac:dyDescent="0.15">
      <c r="A1" s="44" t="s">
        <v>1</v>
      </c>
      <c r="B1" s="45"/>
      <c r="C1" s="45"/>
      <c r="D1" s="45"/>
      <c r="E1" s="45"/>
      <c r="F1" s="45"/>
      <c r="G1" s="45"/>
    </row>
    <row r="2" spans="1:10" ht="15.75" customHeight="1" x14ac:dyDescent="0.15">
      <c r="A2" s="2" t="s">
        <v>0</v>
      </c>
      <c r="B2" s="2" t="s">
        <v>4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2" t="s">
        <v>11</v>
      </c>
      <c r="J2" s="2" t="s">
        <v>12</v>
      </c>
    </row>
    <row r="3" spans="1:10" ht="15.75" customHeight="1" x14ac:dyDescent="0.15">
      <c r="A3" s="2" t="s">
        <v>13</v>
      </c>
      <c r="B3" s="2" t="s">
        <v>14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17</v>
      </c>
    </row>
    <row r="4" spans="1:10" ht="15.75" customHeight="1" x14ac:dyDescent="0.15">
      <c r="A4" s="7">
        <v>0</v>
      </c>
      <c r="B4" s="7">
        <v>200</v>
      </c>
      <c r="C4" s="20">
        <f t="shared" ref="C4:C27" si="0">B4*$D$4</f>
        <v>15859.154929577466</v>
      </c>
      <c r="D4" s="21">
        <f>135120/1704</f>
        <v>79.295774647887328</v>
      </c>
      <c r="E4" s="2">
        <v>16500</v>
      </c>
      <c r="F4" s="17">
        <f t="shared" ref="F4:F27" si="1">E4*$G$4</f>
        <v>7326.8206039076376</v>
      </c>
      <c r="G4" s="24">
        <f>60000/135120</f>
        <v>0.44404973357015987</v>
      </c>
      <c r="H4" s="7">
        <v>0</v>
      </c>
      <c r="I4" s="20">
        <f t="shared" ref="I4:I27" si="2">H4/1.36</f>
        <v>0</v>
      </c>
      <c r="J4" s="7">
        <v>5</v>
      </c>
    </row>
    <row r="5" spans="1:10" ht="15.75" customHeight="1" x14ac:dyDescent="0.15">
      <c r="A5" s="7">
        <v>1</v>
      </c>
      <c r="B5" s="7">
        <v>170</v>
      </c>
      <c r="C5" s="20">
        <f t="shared" si="0"/>
        <v>13480.281690140846</v>
      </c>
      <c r="E5" s="2">
        <v>15000</v>
      </c>
      <c r="F5" s="17">
        <f t="shared" si="1"/>
        <v>6660.7460035523982</v>
      </c>
      <c r="H5" s="7">
        <v>0</v>
      </c>
      <c r="I5" s="20">
        <f t="shared" si="2"/>
        <v>0</v>
      </c>
      <c r="J5" s="7">
        <v>4.8</v>
      </c>
    </row>
    <row r="6" spans="1:10" ht="15.75" customHeight="1" x14ac:dyDescent="0.15">
      <c r="A6" s="7">
        <v>2</v>
      </c>
      <c r="B6" s="7">
        <v>170</v>
      </c>
      <c r="C6" s="20">
        <f t="shared" si="0"/>
        <v>13480.281690140846</v>
      </c>
      <c r="E6" s="2">
        <v>14500</v>
      </c>
      <c r="F6" s="17">
        <f t="shared" si="1"/>
        <v>6438.7211367673181</v>
      </c>
      <c r="H6" s="7">
        <v>0</v>
      </c>
      <c r="I6" s="20">
        <f t="shared" si="2"/>
        <v>0</v>
      </c>
      <c r="J6" s="7">
        <v>4.4000000000000004</v>
      </c>
    </row>
    <row r="7" spans="1:10" ht="15.75" customHeight="1" x14ac:dyDescent="0.15">
      <c r="A7" s="7">
        <v>3</v>
      </c>
      <c r="B7" s="7">
        <v>170</v>
      </c>
      <c r="C7" s="20">
        <f t="shared" si="0"/>
        <v>13480.281690140846</v>
      </c>
      <c r="E7" s="2">
        <v>14500</v>
      </c>
      <c r="F7" s="17">
        <f t="shared" si="1"/>
        <v>6438.7211367673181</v>
      </c>
      <c r="H7" s="7">
        <v>0</v>
      </c>
      <c r="I7" s="20">
        <f t="shared" si="2"/>
        <v>0</v>
      </c>
      <c r="J7" s="7">
        <v>4.3</v>
      </c>
    </row>
    <row r="8" spans="1:10" ht="15.75" customHeight="1" x14ac:dyDescent="0.15">
      <c r="A8" s="7">
        <v>4</v>
      </c>
      <c r="B8" s="7">
        <v>170</v>
      </c>
      <c r="C8" s="20">
        <f t="shared" si="0"/>
        <v>13480.281690140846</v>
      </c>
      <c r="E8" s="2">
        <v>17000</v>
      </c>
      <c r="F8" s="17">
        <f t="shared" si="1"/>
        <v>7548.8454706927178</v>
      </c>
      <c r="H8" s="7">
        <v>0</v>
      </c>
      <c r="I8" s="20">
        <f t="shared" si="2"/>
        <v>0</v>
      </c>
      <c r="J8" s="7">
        <v>4.0999999999999996</v>
      </c>
    </row>
    <row r="9" spans="1:10" ht="15.75" customHeight="1" x14ac:dyDescent="0.15">
      <c r="A9" s="7">
        <v>5</v>
      </c>
      <c r="B9" s="7">
        <v>188</v>
      </c>
      <c r="C9" s="20">
        <f t="shared" si="0"/>
        <v>14907.605633802817</v>
      </c>
      <c r="E9" s="2">
        <v>20000</v>
      </c>
      <c r="F9" s="17">
        <f t="shared" si="1"/>
        <v>8880.9946714031976</v>
      </c>
      <c r="H9" s="7">
        <v>0</v>
      </c>
      <c r="I9" s="20">
        <f t="shared" si="2"/>
        <v>0</v>
      </c>
      <c r="J9" s="7">
        <v>4.2</v>
      </c>
    </row>
    <row r="10" spans="1:10" ht="15.75" customHeight="1" x14ac:dyDescent="0.15">
      <c r="A10" s="7">
        <v>6</v>
      </c>
      <c r="B10" s="7">
        <v>200</v>
      </c>
      <c r="C10" s="20">
        <f t="shared" si="0"/>
        <v>15859.154929577466</v>
      </c>
      <c r="E10" s="2">
        <v>23000</v>
      </c>
      <c r="F10" s="17">
        <f t="shared" si="1"/>
        <v>10213.143872113676</v>
      </c>
      <c r="H10" s="7">
        <v>1</v>
      </c>
      <c r="I10" s="20">
        <f t="shared" si="2"/>
        <v>0.73529411764705876</v>
      </c>
      <c r="J10" s="7">
        <v>4.2</v>
      </c>
    </row>
    <row r="11" spans="1:10" ht="15.75" customHeight="1" x14ac:dyDescent="0.15">
      <c r="A11" s="7">
        <v>7</v>
      </c>
      <c r="B11" s="7">
        <v>330</v>
      </c>
      <c r="C11" s="20">
        <f t="shared" si="0"/>
        <v>26167.605633802817</v>
      </c>
      <c r="E11" s="2">
        <v>24500</v>
      </c>
      <c r="F11" s="17">
        <f t="shared" si="1"/>
        <v>10879.218472468916</v>
      </c>
      <c r="H11" s="7">
        <v>85</v>
      </c>
      <c r="I11" s="20">
        <f t="shared" si="2"/>
        <v>62.499999999999993</v>
      </c>
      <c r="J11" s="7">
        <v>4.2</v>
      </c>
    </row>
    <row r="12" spans="1:10" ht="15.75" customHeight="1" x14ac:dyDescent="0.15">
      <c r="A12" s="7">
        <v>8</v>
      </c>
      <c r="B12" s="7">
        <v>420</v>
      </c>
      <c r="C12" s="20">
        <f t="shared" si="0"/>
        <v>33304.225352112677</v>
      </c>
      <c r="E12" s="2">
        <v>24500</v>
      </c>
      <c r="F12" s="17">
        <f t="shared" si="1"/>
        <v>10879.218472468916</v>
      </c>
      <c r="H12" s="7">
        <v>353</v>
      </c>
      <c r="I12" s="20">
        <f t="shared" si="2"/>
        <v>259.55882352941177</v>
      </c>
      <c r="J12" s="7">
        <v>4.5</v>
      </c>
    </row>
    <row r="13" spans="1:10" ht="15.75" customHeight="1" x14ac:dyDescent="0.15">
      <c r="A13" s="7">
        <v>9</v>
      </c>
      <c r="B13" s="7">
        <v>400</v>
      </c>
      <c r="C13" s="20">
        <f t="shared" si="0"/>
        <v>31718.309859154931</v>
      </c>
      <c r="E13" s="2">
        <v>25000</v>
      </c>
      <c r="F13" s="17">
        <f t="shared" si="1"/>
        <v>11101.243339253997</v>
      </c>
      <c r="H13" s="7">
        <v>648</v>
      </c>
      <c r="I13" s="20">
        <f t="shared" si="2"/>
        <v>476.47058823529409</v>
      </c>
      <c r="J13" s="7">
        <v>6.5</v>
      </c>
    </row>
    <row r="14" spans="1:10" ht="15.75" customHeight="1" x14ac:dyDescent="0.15">
      <c r="A14" s="7">
        <v>10</v>
      </c>
      <c r="B14" s="7">
        <v>390</v>
      </c>
      <c r="C14" s="20">
        <f t="shared" si="0"/>
        <v>30925.352112676057</v>
      </c>
      <c r="E14" s="2">
        <v>24500</v>
      </c>
      <c r="F14" s="17">
        <f t="shared" si="1"/>
        <v>10879.218472468916</v>
      </c>
      <c r="H14" s="7">
        <v>899</v>
      </c>
      <c r="I14" s="20">
        <f t="shared" si="2"/>
        <v>661.02941176470586</v>
      </c>
      <c r="J14" s="7">
        <v>9.6</v>
      </c>
    </row>
    <row r="15" spans="1:10" ht="15.75" customHeight="1" x14ac:dyDescent="0.15">
      <c r="A15" s="7">
        <v>11</v>
      </c>
      <c r="B15" s="7">
        <v>380</v>
      </c>
      <c r="C15" s="20">
        <f t="shared" si="0"/>
        <v>30132.394366197186</v>
      </c>
      <c r="E15" s="2">
        <v>25000</v>
      </c>
      <c r="F15" s="17">
        <f t="shared" si="1"/>
        <v>11101.243339253997</v>
      </c>
      <c r="H15" s="7">
        <v>1090</v>
      </c>
      <c r="I15" s="20">
        <f t="shared" si="2"/>
        <v>801.47058823529403</v>
      </c>
      <c r="J15" s="7">
        <v>11.1</v>
      </c>
    </row>
    <row r="16" spans="1:10" ht="15.75" customHeight="1" x14ac:dyDescent="0.15">
      <c r="A16" s="7">
        <v>12</v>
      </c>
      <c r="B16" s="7">
        <v>370</v>
      </c>
      <c r="C16" s="20">
        <f t="shared" si="0"/>
        <v>29339.436619718312</v>
      </c>
      <c r="E16" s="2">
        <v>25000</v>
      </c>
      <c r="F16" s="17">
        <f t="shared" si="1"/>
        <v>11101.243339253997</v>
      </c>
      <c r="H16" s="7">
        <v>1206</v>
      </c>
      <c r="I16" s="20">
        <f t="shared" si="2"/>
        <v>886.76470588235293</v>
      </c>
      <c r="J16" s="7">
        <v>12.1</v>
      </c>
    </row>
    <row r="17" spans="1:10" ht="15.75" customHeight="1" x14ac:dyDescent="0.15">
      <c r="A17" s="7">
        <v>13</v>
      </c>
      <c r="B17" s="7">
        <v>370</v>
      </c>
      <c r="C17" s="20">
        <f t="shared" si="0"/>
        <v>29339.436619718312</v>
      </c>
      <c r="E17" s="2">
        <v>25000</v>
      </c>
      <c r="F17" s="17">
        <f t="shared" si="1"/>
        <v>11101.243339253997</v>
      </c>
      <c r="H17" s="7">
        <v>1239</v>
      </c>
      <c r="I17" s="20">
        <f t="shared" si="2"/>
        <v>911.02941176470586</v>
      </c>
      <c r="J17" s="7">
        <v>12.6</v>
      </c>
    </row>
    <row r="18" spans="1:10" ht="15.75" customHeight="1" x14ac:dyDescent="0.15">
      <c r="A18" s="7">
        <v>14</v>
      </c>
      <c r="B18" s="7">
        <v>380</v>
      </c>
      <c r="C18" s="20">
        <f t="shared" si="0"/>
        <v>30132.394366197186</v>
      </c>
      <c r="E18" s="2">
        <v>25000</v>
      </c>
      <c r="F18" s="17">
        <f t="shared" si="1"/>
        <v>11101.243339253997</v>
      </c>
      <c r="H18" s="7">
        <v>1189</v>
      </c>
      <c r="I18" s="20">
        <f t="shared" si="2"/>
        <v>874.26470588235293</v>
      </c>
      <c r="J18" s="7">
        <v>12.6</v>
      </c>
    </row>
    <row r="19" spans="1:10" ht="15.75" customHeight="1" x14ac:dyDescent="0.15">
      <c r="A19" s="7">
        <v>15</v>
      </c>
      <c r="B19" s="7">
        <v>360</v>
      </c>
      <c r="C19" s="20">
        <f t="shared" si="0"/>
        <v>28546.478873239437</v>
      </c>
      <c r="E19" s="2">
        <v>25000</v>
      </c>
      <c r="F19" s="17">
        <f t="shared" si="1"/>
        <v>11101.243339253997</v>
      </c>
      <c r="H19" s="7">
        <v>1057</v>
      </c>
      <c r="I19" s="20">
        <f t="shared" si="2"/>
        <v>777.2058823529411</v>
      </c>
      <c r="J19" s="7">
        <v>12.5</v>
      </c>
    </row>
    <row r="20" spans="1:10" ht="15.75" customHeight="1" x14ac:dyDescent="0.15">
      <c r="A20" s="7">
        <v>16</v>
      </c>
      <c r="B20" s="7">
        <v>360</v>
      </c>
      <c r="C20" s="20">
        <f t="shared" si="0"/>
        <v>28546.478873239437</v>
      </c>
      <c r="E20" s="2">
        <v>25300</v>
      </c>
      <c r="F20" s="17">
        <f t="shared" si="1"/>
        <v>11234.458259325045</v>
      </c>
      <c r="H20" s="7">
        <v>854</v>
      </c>
      <c r="I20" s="20">
        <f t="shared" si="2"/>
        <v>627.94117647058818</v>
      </c>
      <c r="J20" s="7">
        <v>12.1</v>
      </c>
    </row>
    <row r="21" spans="1:10" ht="15.75" customHeight="1" x14ac:dyDescent="0.15">
      <c r="A21" s="7">
        <v>17</v>
      </c>
      <c r="B21" s="7">
        <v>370</v>
      </c>
      <c r="C21" s="20">
        <f t="shared" si="0"/>
        <v>29339.436619718312</v>
      </c>
      <c r="E21" s="2">
        <v>26000</v>
      </c>
      <c r="F21" s="17">
        <f t="shared" si="1"/>
        <v>11545.293072824157</v>
      </c>
      <c r="H21" s="7">
        <v>592</v>
      </c>
      <c r="I21" s="20">
        <f t="shared" si="2"/>
        <v>435.29411764705878</v>
      </c>
      <c r="J21" s="7">
        <v>11.1</v>
      </c>
    </row>
    <row r="22" spans="1:10" ht="15.75" customHeight="1" x14ac:dyDescent="0.15">
      <c r="A22" s="7">
        <v>18</v>
      </c>
      <c r="B22" s="7">
        <v>380</v>
      </c>
      <c r="C22" s="20">
        <f t="shared" si="0"/>
        <v>30132.394366197186</v>
      </c>
      <c r="E22" s="2">
        <v>26100</v>
      </c>
      <c r="F22" s="17">
        <f t="shared" si="1"/>
        <v>11589.698046181173</v>
      </c>
      <c r="H22" s="7">
        <v>293</v>
      </c>
      <c r="I22" s="20">
        <f t="shared" si="2"/>
        <v>215.44117647058823</v>
      </c>
      <c r="J22" s="7">
        <v>9.5</v>
      </c>
    </row>
    <row r="23" spans="1:10" ht="15.75" customHeight="1" x14ac:dyDescent="0.15">
      <c r="A23" s="7">
        <v>19</v>
      </c>
      <c r="B23" s="7">
        <v>420</v>
      </c>
      <c r="C23" s="20">
        <f t="shared" si="0"/>
        <v>33304.225352112677</v>
      </c>
      <c r="E23" s="2">
        <v>26100</v>
      </c>
      <c r="F23" s="17">
        <f t="shared" si="1"/>
        <v>11589.698046181173</v>
      </c>
      <c r="H23" s="7">
        <v>56</v>
      </c>
      <c r="I23" s="20">
        <f t="shared" si="2"/>
        <v>41.17647058823529</v>
      </c>
      <c r="J23" s="7">
        <v>8.1</v>
      </c>
    </row>
    <row r="24" spans="1:10" ht="15.75" customHeight="1" x14ac:dyDescent="0.15">
      <c r="A24" s="7">
        <v>20</v>
      </c>
      <c r="B24" s="7">
        <v>430</v>
      </c>
      <c r="C24" s="20">
        <f t="shared" si="0"/>
        <v>34097.183098591551</v>
      </c>
      <c r="E24" s="2">
        <v>25200</v>
      </c>
      <c r="F24" s="17">
        <f t="shared" si="1"/>
        <v>11190.053285968028</v>
      </c>
      <c r="H24" s="7">
        <v>0</v>
      </c>
      <c r="I24" s="20">
        <f t="shared" si="2"/>
        <v>0</v>
      </c>
      <c r="J24" s="7">
        <v>7.3</v>
      </c>
    </row>
    <row r="25" spans="1:10" ht="15.75" customHeight="1" x14ac:dyDescent="0.15">
      <c r="A25" s="7">
        <v>21</v>
      </c>
      <c r="B25" s="7">
        <v>440</v>
      </c>
      <c r="C25" s="20">
        <f t="shared" si="0"/>
        <v>34890.140845070426</v>
      </c>
      <c r="E25" s="2">
        <v>24000</v>
      </c>
      <c r="F25" s="17">
        <f t="shared" si="1"/>
        <v>10657.193605683837</v>
      </c>
      <c r="H25" s="7">
        <v>0</v>
      </c>
      <c r="I25" s="20">
        <f t="shared" si="2"/>
        <v>0</v>
      </c>
      <c r="J25" s="7">
        <v>6.7</v>
      </c>
    </row>
    <row r="26" spans="1:10" ht="15.75" customHeight="1" x14ac:dyDescent="0.15">
      <c r="A26" s="7">
        <v>22</v>
      </c>
      <c r="B26" s="7">
        <v>370</v>
      </c>
      <c r="C26" s="20">
        <f t="shared" si="0"/>
        <v>29339.436619718312</v>
      </c>
      <c r="E26" s="2">
        <v>21000</v>
      </c>
      <c r="F26" s="17">
        <f t="shared" si="1"/>
        <v>9325.0444049733578</v>
      </c>
      <c r="H26" s="7">
        <v>0</v>
      </c>
      <c r="I26" s="20">
        <f t="shared" si="2"/>
        <v>0</v>
      </c>
      <c r="J26" s="7">
        <v>6.1</v>
      </c>
    </row>
    <row r="27" spans="1:10" ht="15.75" customHeight="1" x14ac:dyDescent="0.15">
      <c r="A27" s="7">
        <v>23</v>
      </c>
      <c r="B27" s="7">
        <v>320</v>
      </c>
      <c r="C27" s="20">
        <f t="shared" si="0"/>
        <v>25374.647887323947</v>
      </c>
      <c r="E27" s="2">
        <v>18000</v>
      </c>
      <c r="F27" s="17">
        <f t="shared" si="1"/>
        <v>7992.895204262878</v>
      </c>
      <c r="H27" s="7">
        <v>0</v>
      </c>
      <c r="I27" s="20">
        <f t="shared" si="2"/>
        <v>0</v>
      </c>
      <c r="J27" s="7">
        <v>5.5</v>
      </c>
    </row>
    <row r="28" spans="1:10" ht="15.75" customHeight="1" x14ac:dyDescent="0.15">
      <c r="C28" s="17"/>
    </row>
  </sheetData>
  <mergeCells count="1">
    <mergeCell ref="A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Series</vt:lpstr>
      <vt:lpstr>Individual Parameters</vt:lpstr>
      <vt:lpstr>Input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Fangxing</cp:lastModifiedBy>
  <dcterms:modified xsi:type="dcterms:W3CDTF">2020-04-20T15:43:33Z</dcterms:modified>
</cp:coreProperties>
</file>