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Series" sheetId="1" r:id="rId4"/>
    <sheet state="visible" name="Individual Parameters" sheetId="2" r:id="rId5"/>
    <sheet state="visible" name="Input Data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Lazard's value range for onshore wind
https://www.lazard.com/perspective/levelized-cost-of-energy-and-levelized-cost-of-storage-2018/
	-Lucas Duffy
----
Lazard's value range for C&amp;I-scale solar
https://www.lazard.com/perspective/levelized-cost-of-energy-and-levelized-cost-of-storage-2018/
	-Lucas Duffy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9">
      <text>
        <t xml:space="preserve">or tonCO2/kWh, doesn't matter
	-Fangxing Liu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Average over every 1st day of 12 months. Source: https://rredc.nrel.gov/solar/old_data/nsrdb/1991-2010/</t>
      </text>
    </comment>
    <comment authorId="0" ref="J2">
      <text>
        <t xml:space="preserve">Average wind speed over 5 days in Jan, 2010. source: https://www.ncdc.noaa.gov/cdo-web/datasets</t>
      </text>
    </comment>
  </commentList>
</comments>
</file>

<file path=xl/sharedStrings.xml><?xml version="1.0" encoding="utf-8"?>
<sst xmlns="http://schemas.openxmlformats.org/spreadsheetml/2006/main" count="127" uniqueCount="93">
  <si>
    <t>Time</t>
  </si>
  <si>
    <t>Power demand</t>
  </si>
  <si>
    <t>San Juan load consumption derived from SBS</t>
  </si>
  <si>
    <t>Name</t>
  </si>
  <si>
    <t>SBS airport</t>
  </si>
  <si>
    <t>Ratio of electric power between SBS and San Juan (kW/kW)</t>
  </si>
  <si>
    <t>Incheon International Airport</t>
  </si>
  <si>
    <t>San Juan load consumption derived from Incheon</t>
  </si>
  <si>
    <t>Ratio of electric power between Incheon and San Juan (kW/kW)</t>
  </si>
  <si>
    <t>Symbol</t>
  </si>
  <si>
    <t>Extraterrestrial radiation</t>
  </si>
  <si>
    <t>Irradiance</t>
  </si>
  <si>
    <t>Wind speed</t>
  </si>
  <si>
    <t>Hour</t>
  </si>
  <si>
    <t>kW</t>
  </si>
  <si>
    <t>-</t>
  </si>
  <si>
    <t>W/m2</t>
  </si>
  <si>
    <t>m/s</t>
  </si>
  <si>
    <t>Electricity capacity that can be imported from the main grid</t>
  </si>
  <si>
    <t>Units</t>
  </si>
  <si>
    <t>Value</t>
  </si>
  <si>
    <t>Source</t>
  </si>
  <si>
    <t>Note</t>
  </si>
  <si>
    <t>Solar generation</t>
  </si>
  <si>
    <t xml:space="preserve">t </t>
  </si>
  <si>
    <t>L_1</t>
  </si>
  <si>
    <t>Area to install PV panels</t>
  </si>
  <si>
    <t>L_2</t>
  </si>
  <si>
    <t>E_grid</t>
  </si>
  <si>
    <t>I</t>
  </si>
  <si>
    <t>V</t>
  </si>
  <si>
    <t>A_solar</t>
  </si>
  <si>
    <t>m^2/kW</t>
  </si>
  <si>
    <t>https://www.energysage.com/solar/101/solar-panel-installation/</t>
  </si>
  <si>
    <t>RoT: 100 ft^2 per kW of solar</t>
  </si>
  <si>
    <t>T &amp; D losses</t>
  </si>
  <si>
    <t>https://www.nrel.gov/docs/fy15osti/62708.pdf</t>
  </si>
  <si>
    <t>Loss factor</t>
  </si>
  <si>
    <t>lf</t>
  </si>
  <si>
    <t>Cost of solar</t>
  </si>
  <si>
    <t>c_solar</t>
  </si>
  <si>
    <t>$/kWh</t>
  </si>
  <si>
    <t>.081-.170</t>
  </si>
  <si>
    <t>Lazard's value range for C&amp;I-scale solar https://www.lazard.com/perspective/levelized-cost-of-energy-and-levelized-cost-of-storage-2018/</t>
  </si>
  <si>
    <t>Unsubsidized, does not account for import tarriffs, capacity vs energy, permitting/dev costs, compliance w regulation, etc.</t>
  </si>
  <si>
    <t>Module efficiency</t>
  </si>
  <si>
    <t>M</t>
  </si>
  <si>
    <t>Emission factors of solar</t>
  </si>
  <si>
    <t>gCO2/kWh</t>
  </si>
  <si>
    <t>Horvath, A.,CEE 268E Lecture Notes 12</t>
  </si>
  <si>
    <t>Maximum area available</t>
  </si>
  <si>
    <t>m^2</t>
  </si>
  <si>
    <t>Google Maps</t>
  </si>
  <si>
    <t>Wind generation</t>
  </si>
  <si>
    <t>Number of turbines</t>
  </si>
  <si>
    <t>n_turbines</t>
  </si>
  <si>
    <t>Swipe area of wind turbine</t>
  </si>
  <si>
    <t>A</t>
  </si>
  <si>
    <t>https://www.vestas.com/en/products/2-mw-platform/v90-2_0_mw#!about</t>
  </si>
  <si>
    <t>Smallest model- V90/2MW (Formula: Area = pi * (R of rotor)^2)</t>
  </si>
  <si>
    <t>Cost of wind</t>
  </si>
  <si>
    <t>c_wind</t>
  </si>
  <si>
    <t>.029-.056</t>
  </si>
  <si>
    <t>Lazard's value range for onshore wind https://www.lazard.com/perspective/levelized-cost-of-energy-and-levelized-cost-of-storage-2018/</t>
  </si>
  <si>
    <t>Emission factors of wind</t>
  </si>
  <si>
    <t>Disel generation</t>
  </si>
  <si>
    <t>Number of disel generator units</t>
  </si>
  <si>
    <t>n_disel</t>
  </si>
  <si>
    <t>Cost of disel generation</t>
  </si>
  <si>
    <t>c_disel</t>
  </si>
  <si>
    <t>.197-.281</t>
  </si>
  <si>
    <t>Lazard levelized cost (distributed diesel reciprocating engine, unsubsidized) https://www.lazard.com/media/450337/lazard-levelized-cost-of-energy-version-110.pdf</t>
  </si>
  <si>
    <t>Fuel cost of disel</t>
  </si>
  <si>
    <t>fc</t>
  </si>
  <si>
    <t>$/gallon</t>
  </si>
  <si>
    <t>Emission factors of disel</t>
  </si>
  <si>
    <t>Horvath, A.,CEE 268E Lecture Notes 13</t>
  </si>
  <si>
    <t>Battery</t>
  </si>
  <si>
    <t>Depth of discharge</t>
  </si>
  <si>
    <t>DOD</t>
  </si>
  <si>
    <t>Battery capacity</t>
  </si>
  <si>
    <t>SM_KWh</t>
  </si>
  <si>
    <t>kWh</t>
  </si>
  <si>
    <t>Other</t>
  </si>
  <si>
    <t>Outage scenario</t>
  </si>
  <si>
    <t>Z</t>
  </si>
  <si>
    <t>Carbon tax</t>
  </si>
  <si>
    <t>$/gCO2</t>
  </si>
  <si>
    <t>$/metric ton CO2</t>
  </si>
  <si>
    <t>https://www.piie.com/blogs/realtime-economic-issues-watch/carbon-tax-united-states</t>
  </si>
  <si>
    <t>Emission factors of grid</t>
  </si>
  <si>
    <t>Rohan's Calc</t>
  </si>
  <si>
    <t>we will have to calculate for puerto rico based on LCA emissions of generation sources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</si>
</sst>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"/>
  </numFmts>
  <fonts count="15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color rgb="FF000000"/>
      <name val="Arial"/>
    </font>
    <font>
      <color rgb="FF000000"/>
    </font>
    <font>
      <u/>
      <color rgb="FF0000FF"/>
    </font>
    <font>
      <sz val="11.0"/>
      <color rgb="FF3C4043"/>
      <name val="Roboto"/>
    </font>
    <font>
      <b/>
      <color theme="1"/>
      <name val="Arial"/>
    </font>
    <font>
      <b/>
      <color rgb="FF000000"/>
      <name val="Arial"/>
    </font>
    <font/>
    <font>
      <sz val="11.0"/>
      <color rgb="FF000000"/>
      <name val="Calibri"/>
    </font>
    <font>
      <sz val="11.0"/>
      <color rgb="FF1A73E8"/>
      <name val="Roboto"/>
    </font>
    <font>
      <i/>
      <color rgb="FFB7B7B7"/>
      <name val="Arial"/>
    </font>
    <font>
      <sz val="14.0"/>
      <color rgb="FF434343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1" numFmtId="1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3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3" numFmtId="0" xfId="0" applyFont="1"/>
    <xf borderId="0" fillId="0" fontId="1" numFmtId="1" xfId="0" applyAlignment="1" applyFont="1" applyNumberForma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1" numFmtId="1" xfId="0" applyFont="1" applyNumberFormat="1"/>
    <xf borderId="0" fillId="0" fontId="6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1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3" fontId="1" numFmtId="0" xfId="0" applyFont="1"/>
    <xf borderId="0" fillId="4" fontId="7" numFmtId="0" xfId="0" applyAlignment="1" applyFill="1" applyFont="1">
      <alignment horizontal="left" readingOrder="0"/>
    </xf>
    <xf borderId="0" fillId="0" fontId="1" numFmtId="165" xfId="0" applyFont="1" applyNumberFormat="1"/>
    <xf borderId="0" fillId="5" fontId="8" numFmtId="0" xfId="0" applyAlignment="1" applyFill="1" applyFont="1">
      <alignment readingOrder="0" shrinkToFit="0" wrapText="1"/>
    </xf>
    <xf borderId="0" fillId="5" fontId="8" numFmtId="0" xfId="0" applyFont="1"/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Font="1"/>
    <xf borderId="0" fillId="3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4" fontId="12" numFmtId="0" xfId="0" applyAlignment="1" applyFont="1">
      <alignment horizontal="left" readingOrder="0"/>
    </xf>
    <xf borderId="0" fillId="6" fontId="8" numFmtId="0" xfId="0" applyAlignment="1" applyFill="1" applyFont="1">
      <alignment readingOrder="0" shrinkToFit="0" wrapText="1"/>
    </xf>
    <xf borderId="0" fillId="6" fontId="8" numFmtId="0" xfId="0" applyFont="1"/>
    <xf borderId="0" fillId="7" fontId="8" numFmtId="0" xfId="0" applyAlignment="1" applyFill="1" applyFont="1">
      <alignment readingOrder="0" shrinkToFit="0" wrapText="1"/>
    </xf>
    <xf borderId="0" fillId="7" fontId="8" numFmtId="0" xfId="0" applyFont="1"/>
    <xf borderId="0" fillId="0" fontId="13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0" fontId="13" numFmtId="0" xfId="0" applyFont="1"/>
    <xf borderId="0" fillId="2" fontId="8" numFmtId="0" xfId="0" applyAlignment="1" applyFont="1">
      <alignment readingOrder="0" shrinkToFit="0" wrapText="1"/>
    </xf>
    <xf borderId="0" fillId="2" fontId="8" numFmtId="0" xfId="0" applyFont="1"/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energysage.com/solar/101/solar-panel-installation/" TargetMode="External"/><Relationship Id="rId3" Type="http://schemas.openxmlformats.org/officeDocument/2006/relationships/hyperlink" Target="https://www.nrel.gov/docs/fy15osti/62708.pdf" TargetMode="External"/><Relationship Id="rId4" Type="http://schemas.openxmlformats.org/officeDocument/2006/relationships/hyperlink" Target="https://www.vestas.com/en/products/2-mw-platform/v90-2_0_mw" TargetMode="External"/><Relationship Id="rId5" Type="http://schemas.openxmlformats.org/officeDocument/2006/relationships/hyperlink" Target="https://www.piie.com/blogs/realtime-economic-issues-watch/carbon-tax-united-states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5" t="s">
        <v>2</v>
      </c>
      <c r="C1" s="6" t="s">
        <v>7</v>
      </c>
      <c r="D1" s="1" t="s">
        <v>18</v>
      </c>
      <c r="E1" s="1" t="s">
        <v>11</v>
      </c>
      <c r="F1" s="2" t="s">
        <v>12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2" t="s">
        <v>24</v>
      </c>
      <c r="B2" s="12" t="s">
        <v>25</v>
      </c>
      <c r="C2" s="2" t="s">
        <v>27</v>
      </c>
      <c r="D2" s="2" t="s">
        <v>28</v>
      </c>
      <c r="E2" s="2" t="s">
        <v>29</v>
      </c>
      <c r="F2" s="2" t="s">
        <v>30</v>
      </c>
    </row>
    <row r="3">
      <c r="A3" s="2" t="s">
        <v>13</v>
      </c>
      <c r="B3" s="12" t="s">
        <v>14</v>
      </c>
      <c r="C3" s="15" t="s">
        <v>14</v>
      </c>
      <c r="D3" s="2" t="s">
        <v>14</v>
      </c>
      <c r="E3" s="2" t="s">
        <v>16</v>
      </c>
      <c r="F3" s="2" t="s">
        <v>17</v>
      </c>
    </row>
    <row r="4">
      <c r="A4" s="8">
        <v>0.0</v>
      </c>
      <c r="B4" s="12">
        <v>15859.154929577466</v>
      </c>
      <c r="C4" s="18">
        <v>7326.820603907638</v>
      </c>
      <c r="E4" s="12">
        <v>0.0</v>
      </c>
      <c r="F4" s="8">
        <v>5.0</v>
      </c>
    </row>
    <row r="5">
      <c r="A5" s="8">
        <v>1.0</v>
      </c>
      <c r="B5" s="12">
        <v>13480.281690140846</v>
      </c>
      <c r="C5" s="18">
        <v>6660.746003552398</v>
      </c>
      <c r="E5" s="12">
        <v>0.0</v>
      </c>
      <c r="F5" s="8">
        <v>4.8</v>
      </c>
    </row>
    <row r="6">
      <c r="A6" s="8">
        <v>2.0</v>
      </c>
      <c r="B6" s="12">
        <v>13480.281690140846</v>
      </c>
      <c r="C6" s="18">
        <v>6438.721136767318</v>
      </c>
      <c r="E6" s="12">
        <v>0.0</v>
      </c>
      <c r="F6" s="8">
        <v>4.4</v>
      </c>
    </row>
    <row r="7">
      <c r="A7" s="8">
        <v>3.0</v>
      </c>
      <c r="B7" s="12">
        <v>13480.281690140846</v>
      </c>
      <c r="C7" s="18">
        <v>6438.721136767318</v>
      </c>
      <c r="E7" s="12">
        <v>0.0</v>
      </c>
      <c r="F7" s="8">
        <v>4.3</v>
      </c>
    </row>
    <row r="8">
      <c r="A8" s="8">
        <v>4.0</v>
      </c>
      <c r="B8" s="12">
        <v>13480.281690140846</v>
      </c>
      <c r="C8" s="18">
        <v>7548.845470692718</v>
      </c>
      <c r="E8" s="12">
        <v>0.0</v>
      </c>
      <c r="F8" s="8">
        <v>4.1</v>
      </c>
    </row>
    <row r="9">
      <c r="A9" s="8">
        <v>5.0</v>
      </c>
      <c r="B9" s="12">
        <v>14907.605633802817</v>
      </c>
      <c r="C9" s="18">
        <v>8880.994671403198</v>
      </c>
      <c r="E9" s="12">
        <v>0.0</v>
      </c>
      <c r="F9" s="8">
        <v>4.2</v>
      </c>
    </row>
    <row r="10">
      <c r="A10" s="8">
        <v>6.0</v>
      </c>
      <c r="B10" s="12">
        <v>15859.154929577466</v>
      </c>
      <c r="C10" s="18">
        <v>10213.143872113676</v>
      </c>
      <c r="E10" s="12">
        <v>0.7352941176470588</v>
      </c>
      <c r="F10" s="8">
        <v>4.2</v>
      </c>
    </row>
    <row r="11">
      <c r="A11" s="8">
        <v>7.0</v>
      </c>
      <c r="B11" s="12">
        <v>26167.605633802817</v>
      </c>
      <c r="C11" s="18">
        <v>10879.218472468916</v>
      </c>
      <c r="E11" s="12">
        <v>62.49999999999999</v>
      </c>
      <c r="F11" s="8">
        <v>4.2</v>
      </c>
    </row>
    <row r="12">
      <c r="A12" s="8">
        <v>8.0</v>
      </c>
      <c r="B12" s="12">
        <v>33304.22535211268</v>
      </c>
      <c r="C12" s="18">
        <v>10879.218472468916</v>
      </c>
      <c r="E12" s="12">
        <v>259.55882352941177</v>
      </c>
      <c r="F12" s="8">
        <v>4.5</v>
      </c>
    </row>
    <row r="13">
      <c r="A13" s="8">
        <v>9.0</v>
      </c>
      <c r="B13" s="12">
        <v>31718.30985915493</v>
      </c>
      <c r="C13" s="18">
        <v>11101.243339253997</v>
      </c>
      <c r="E13" s="12">
        <v>476.4705882352941</v>
      </c>
      <c r="F13" s="8">
        <v>6.5</v>
      </c>
    </row>
    <row r="14">
      <c r="A14" s="8">
        <v>10.0</v>
      </c>
      <c r="B14" s="12">
        <v>30925.352112676057</v>
      </c>
      <c r="C14" s="18">
        <v>10879.218472468916</v>
      </c>
      <c r="E14" s="12">
        <v>661.0294117647059</v>
      </c>
      <c r="F14" s="8">
        <v>9.6</v>
      </c>
    </row>
    <row r="15">
      <c r="A15" s="8">
        <v>11.0</v>
      </c>
      <c r="B15" s="12">
        <v>30132.394366197186</v>
      </c>
      <c r="C15" s="18">
        <v>11101.243339253997</v>
      </c>
      <c r="E15" s="12">
        <v>801.470588235294</v>
      </c>
      <c r="F15" s="8">
        <v>11.1</v>
      </c>
    </row>
    <row r="16">
      <c r="A16" s="8">
        <v>12.0</v>
      </c>
      <c r="B16" s="12">
        <v>29339.43661971831</v>
      </c>
      <c r="C16" s="18">
        <v>11101.243339253997</v>
      </c>
      <c r="E16" s="12">
        <v>886.7647058823529</v>
      </c>
      <c r="F16" s="8">
        <v>12.1</v>
      </c>
    </row>
    <row r="17">
      <c r="A17" s="8">
        <v>13.0</v>
      </c>
      <c r="B17" s="12">
        <v>29339.43661971831</v>
      </c>
      <c r="C17" s="18">
        <v>11101.243339253997</v>
      </c>
      <c r="E17" s="12">
        <v>911.0294117647059</v>
      </c>
      <c r="F17" s="8">
        <v>12.6</v>
      </c>
    </row>
    <row r="18">
      <c r="A18" s="8">
        <v>14.0</v>
      </c>
      <c r="B18" s="12">
        <v>30132.394366197186</v>
      </c>
      <c r="C18" s="18">
        <v>11101.243339253997</v>
      </c>
      <c r="E18" s="12">
        <v>874.2647058823529</v>
      </c>
      <c r="F18" s="8">
        <v>12.6</v>
      </c>
    </row>
    <row r="19">
      <c r="A19" s="8">
        <v>15.0</v>
      </c>
      <c r="B19" s="12">
        <v>28546.478873239437</v>
      </c>
      <c r="C19" s="18">
        <v>11101.243339253997</v>
      </c>
      <c r="E19" s="12">
        <v>777.2058823529411</v>
      </c>
      <c r="F19" s="8">
        <v>12.5</v>
      </c>
    </row>
    <row r="20">
      <c r="A20" s="8">
        <v>16.0</v>
      </c>
      <c r="B20" s="12">
        <v>28546.478873239437</v>
      </c>
      <c r="C20" s="18">
        <v>11234.458259325045</v>
      </c>
      <c r="E20" s="12">
        <v>627.9411764705882</v>
      </c>
      <c r="F20" s="8">
        <v>12.1</v>
      </c>
    </row>
    <row r="21">
      <c r="A21" s="8">
        <v>17.0</v>
      </c>
      <c r="B21" s="12">
        <v>29339.43661971831</v>
      </c>
      <c r="C21" s="18">
        <v>11545.293072824157</v>
      </c>
      <c r="E21" s="12">
        <v>435.2941176470588</v>
      </c>
      <c r="F21" s="8">
        <v>11.1</v>
      </c>
    </row>
    <row r="22">
      <c r="A22" s="8">
        <v>18.0</v>
      </c>
      <c r="B22" s="12">
        <v>30132.394366197186</v>
      </c>
      <c r="C22" s="18">
        <v>11589.698046181173</v>
      </c>
      <c r="E22" s="12">
        <v>215.44117647058823</v>
      </c>
      <c r="F22" s="8">
        <v>9.5</v>
      </c>
    </row>
    <row r="23">
      <c r="A23" s="8">
        <v>19.0</v>
      </c>
      <c r="B23" s="12">
        <v>33304.22535211268</v>
      </c>
      <c r="C23" s="18">
        <v>11589.698046181173</v>
      </c>
      <c r="E23" s="12">
        <v>41.17647058823529</v>
      </c>
      <c r="F23" s="8">
        <v>8.1</v>
      </c>
    </row>
    <row r="24">
      <c r="A24" s="8">
        <v>20.0</v>
      </c>
      <c r="B24" s="12">
        <v>34097.18309859155</v>
      </c>
      <c r="C24" s="18">
        <v>11190.053285968028</v>
      </c>
      <c r="E24" s="12">
        <v>0.0</v>
      </c>
      <c r="F24" s="8">
        <v>7.3</v>
      </c>
    </row>
    <row r="25">
      <c r="A25" s="8">
        <v>21.0</v>
      </c>
      <c r="B25" s="12">
        <v>34890.140845070426</v>
      </c>
      <c r="C25" s="18">
        <v>10657.193605683837</v>
      </c>
      <c r="E25" s="12">
        <v>0.0</v>
      </c>
      <c r="F25" s="8">
        <v>6.7</v>
      </c>
    </row>
    <row r="26">
      <c r="A26" s="8">
        <v>22.0</v>
      </c>
      <c r="B26" s="12">
        <v>29339.43661971831</v>
      </c>
      <c r="C26" s="18">
        <v>9325.044404973358</v>
      </c>
      <c r="E26" s="12">
        <v>0.0</v>
      </c>
      <c r="F26" s="8">
        <v>6.1</v>
      </c>
    </row>
    <row r="27">
      <c r="A27" s="8">
        <v>23.0</v>
      </c>
      <c r="B27" s="12">
        <v>25374.647887323947</v>
      </c>
      <c r="C27" s="18">
        <v>7992.895204262878</v>
      </c>
      <c r="E27" s="12">
        <v>0.0</v>
      </c>
      <c r="F27" s="8">
        <v>5.5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</cols>
  <sheetData>
    <row r="1">
      <c r="A1" s="1"/>
      <c r="B1" s="2"/>
      <c r="C1" s="2"/>
      <c r="D1" s="2"/>
      <c r="E1" s="2"/>
    </row>
    <row r="2">
      <c r="A2" s="4" t="s">
        <v>3</v>
      </c>
      <c r="B2" s="7" t="s">
        <v>9</v>
      </c>
      <c r="C2" s="7" t="s">
        <v>19</v>
      </c>
      <c r="D2" s="7" t="s">
        <v>20</v>
      </c>
      <c r="E2" s="7" t="s">
        <v>21</v>
      </c>
      <c r="F2" s="7" t="s">
        <v>22</v>
      </c>
    </row>
    <row r="3">
      <c r="A3" s="9" t="s">
        <v>23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13" t="s">
        <v>26</v>
      </c>
      <c r="B4" s="14" t="s">
        <v>31</v>
      </c>
      <c r="C4" s="16" t="s">
        <v>32</v>
      </c>
      <c r="D4" s="17">
        <v>9.3</v>
      </c>
      <c r="E4" s="19" t="s">
        <v>33</v>
      </c>
      <c r="F4" s="2" t="s">
        <v>34</v>
      </c>
    </row>
    <row r="5">
      <c r="A5" s="1" t="s">
        <v>35</v>
      </c>
      <c r="B5" s="2" t="s">
        <v>15</v>
      </c>
      <c r="C5" s="2" t="s">
        <v>15</v>
      </c>
      <c r="D5" s="20">
        <v>0.138</v>
      </c>
      <c r="E5" s="19" t="s">
        <v>36</v>
      </c>
    </row>
    <row r="6">
      <c r="A6" s="1" t="s">
        <v>37</v>
      </c>
      <c r="B6" s="2" t="s">
        <v>38</v>
      </c>
      <c r="C6" s="2" t="s">
        <v>15</v>
      </c>
      <c r="D6" s="23">
        <f>1-D5</f>
        <v>0.862</v>
      </c>
    </row>
    <row r="7">
      <c r="A7" s="1" t="s">
        <v>39</v>
      </c>
      <c r="B7" s="2" t="s">
        <v>40</v>
      </c>
      <c r="C7" s="2" t="s">
        <v>41</v>
      </c>
      <c r="D7" s="2" t="s">
        <v>42</v>
      </c>
      <c r="E7" s="24" t="s">
        <v>43</v>
      </c>
      <c r="F7" s="2" t="s">
        <v>44</v>
      </c>
    </row>
    <row r="8">
      <c r="A8" s="1" t="s">
        <v>45</v>
      </c>
      <c r="B8" s="2" t="s">
        <v>46</v>
      </c>
      <c r="C8" s="2" t="s">
        <v>15</v>
      </c>
      <c r="D8" s="2">
        <v>0.17</v>
      </c>
    </row>
    <row r="9">
      <c r="A9" s="1" t="s">
        <v>47</v>
      </c>
      <c r="C9" s="2" t="s">
        <v>48</v>
      </c>
      <c r="D9" s="2">
        <v>64.0</v>
      </c>
      <c r="E9" s="2" t="s">
        <v>49</v>
      </c>
    </row>
    <row r="10">
      <c r="A10" s="1" t="s">
        <v>50</v>
      </c>
      <c r="B10" s="2" t="s">
        <v>15</v>
      </c>
      <c r="C10" s="2" t="s">
        <v>51</v>
      </c>
      <c r="D10" s="20">
        <v>627945.2</v>
      </c>
      <c r="E10" s="2" t="s">
        <v>52</v>
      </c>
    </row>
    <row r="11">
      <c r="A11" s="1"/>
    </row>
    <row r="12">
      <c r="A12" s="26" t="s">
        <v>53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>
      <c r="A13" s="28" t="s">
        <v>54</v>
      </c>
      <c r="B13" s="29" t="s">
        <v>55</v>
      </c>
      <c r="C13" s="29" t="s">
        <v>15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1" t="s">
        <v>56</v>
      </c>
      <c r="B14" s="2" t="s">
        <v>57</v>
      </c>
      <c r="C14" s="2" t="s">
        <v>51</v>
      </c>
      <c r="D14" s="31">
        <v>6362.0</v>
      </c>
      <c r="E14" s="19" t="s">
        <v>58</v>
      </c>
      <c r="F14" s="32" t="s">
        <v>59</v>
      </c>
    </row>
    <row r="15">
      <c r="A15" s="1" t="s">
        <v>60</v>
      </c>
      <c r="B15" s="2" t="s">
        <v>61</v>
      </c>
      <c r="C15" s="2" t="s">
        <v>41</v>
      </c>
      <c r="D15" s="2" t="s">
        <v>62</v>
      </c>
      <c r="E15" s="24" t="s">
        <v>63</v>
      </c>
      <c r="F15" s="2" t="s">
        <v>44</v>
      </c>
    </row>
    <row r="16">
      <c r="A16" s="1" t="s">
        <v>64</v>
      </c>
      <c r="C16" s="2" t="s">
        <v>48</v>
      </c>
      <c r="D16" s="2">
        <v>31.0</v>
      </c>
      <c r="E16" s="33" t="s">
        <v>49</v>
      </c>
    </row>
    <row r="17">
      <c r="A17" s="1"/>
      <c r="C17" s="2"/>
      <c r="E17" s="34"/>
    </row>
    <row r="18">
      <c r="A18" s="35" t="s">
        <v>65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>
      <c r="A19" s="13" t="s">
        <v>66</v>
      </c>
      <c r="B19" s="14" t="s">
        <v>67</v>
      </c>
      <c r="C19" s="14" t="s">
        <v>15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A20" s="1" t="s">
        <v>68</v>
      </c>
      <c r="B20" s="2" t="s">
        <v>69</v>
      </c>
      <c r="C20" s="2" t="s">
        <v>41</v>
      </c>
      <c r="D20" s="2" t="s">
        <v>70</v>
      </c>
      <c r="E20" s="2" t="s">
        <v>71</v>
      </c>
      <c r="F20" s="2" t="s">
        <v>44</v>
      </c>
    </row>
    <row r="21">
      <c r="A21" s="1" t="s">
        <v>72</v>
      </c>
      <c r="B21" s="2" t="s">
        <v>73</v>
      </c>
      <c r="C21" s="2" t="s">
        <v>74</v>
      </c>
      <c r="D21" s="2">
        <v>1.9</v>
      </c>
    </row>
    <row r="22">
      <c r="A22" s="1" t="s">
        <v>75</v>
      </c>
      <c r="C22" s="2" t="s">
        <v>48</v>
      </c>
      <c r="D22" s="2">
        <v>331.2</v>
      </c>
      <c r="E22" s="2" t="s">
        <v>76</v>
      </c>
    </row>
    <row r="23">
      <c r="A23" s="1"/>
      <c r="C23" s="2"/>
    </row>
    <row r="24">
      <c r="A24" s="37" t="s">
        <v>77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>
      <c r="A25" s="39" t="s">
        <v>78</v>
      </c>
      <c r="B25" s="40" t="s">
        <v>79</v>
      </c>
      <c r="C25" s="40" t="s">
        <v>15</v>
      </c>
      <c r="D25" s="40">
        <v>0.7</v>
      </c>
    </row>
    <row r="26">
      <c r="A26" s="39" t="s">
        <v>80</v>
      </c>
      <c r="B26" s="40" t="s">
        <v>81</v>
      </c>
      <c r="C26" s="40" t="s">
        <v>82</v>
      </c>
      <c r="D26" s="41"/>
    </row>
    <row r="27">
      <c r="A27" s="10"/>
    </row>
    <row r="28">
      <c r="A28" s="42" t="s">
        <v>83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>
      <c r="A29" s="1" t="s">
        <v>84</v>
      </c>
      <c r="B29" s="2" t="s">
        <v>85</v>
      </c>
      <c r="C29" s="2" t="s">
        <v>15</v>
      </c>
    </row>
    <row r="30">
      <c r="A30" s="1" t="s">
        <v>86</v>
      </c>
      <c r="C30" s="2" t="s">
        <v>87</v>
      </c>
      <c r="D30" s="2">
        <v>25.0</v>
      </c>
      <c r="E30" s="2" t="s">
        <v>88</v>
      </c>
      <c r="F30" s="19" t="s">
        <v>89</v>
      </c>
    </row>
    <row r="31">
      <c r="A31" s="1" t="s">
        <v>90</v>
      </c>
      <c r="C31" s="2" t="s">
        <v>48</v>
      </c>
      <c r="D31" s="2">
        <v>844.86</v>
      </c>
      <c r="E31" s="2" t="s">
        <v>91</v>
      </c>
      <c r="F31" s="2" t="s">
        <v>92</v>
      </c>
    </row>
    <row r="32">
      <c r="A32" s="10"/>
    </row>
    <row r="33">
      <c r="A33" s="10"/>
      <c r="D33" s="44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</sheetData>
  <hyperlinks>
    <hyperlink r:id="rId2" ref="E4"/>
    <hyperlink r:id="rId3" ref="E5"/>
    <hyperlink r:id="rId4" location="!about" ref="E14"/>
    <hyperlink r:id="rId5" ref="F30"/>
  </hyperlinks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</row>
    <row r="2">
      <c r="A2" s="2" t="s">
        <v>0</v>
      </c>
      <c r="B2" s="2" t="s">
        <v>4</v>
      </c>
      <c r="C2" s="1" t="s">
        <v>2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10</v>
      </c>
      <c r="I2" s="2" t="s">
        <v>11</v>
      </c>
      <c r="J2" s="2" t="s">
        <v>12</v>
      </c>
    </row>
    <row r="3">
      <c r="A3" s="2" t="s">
        <v>13</v>
      </c>
      <c r="B3" s="2" t="s">
        <v>14</v>
      </c>
      <c r="C3" s="2" t="s">
        <v>14</v>
      </c>
      <c r="D3" s="2" t="s">
        <v>15</v>
      </c>
      <c r="E3" s="2" t="s">
        <v>14</v>
      </c>
      <c r="F3" s="2" t="s">
        <v>14</v>
      </c>
      <c r="G3" s="2" t="s">
        <v>15</v>
      </c>
      <c r="H3" s="2" t="s">
        <v>16</v>
      </c>
      <c r="I3" s="2" t="s">
        <v>16</v>
      </c>
      <c r="J3" s="2" t="s">
        <v>17</v>
      </c>
    </row>
    <row r="4">
      <c r="A4" s="8">
        <v>0.0</v>
      </c>
      <c r="B4" s="8">
        <v>200.0</v>
      </c>
      <c r="C4" s="21">
        <f t="shared" ref="C4:C27" si="1">B4*$D$4</f>
        <v>15859.15493</v>
      </c>
      <c r="D4" s="22">
        <f>135120/1704</f>
        <v>79.29577465</v>
      </c>
      <c r="E4" s="2">
        <v>16500.0</v>
      </c>
      <c r="F4" s="18">
        <f t="shared" ref="F4:F27" si="2">E4*$G$4</f>
        <v>7326.820604</v>
      </c>
      <c r="G4" s="25">
        <f>60000/135120</f>
        <v>0.4440497336</v>
      </c>
      <c r="H4" s="8">
        <v>0.0</v>
      </c>
      <c r="I4" s="21">
        <f t="shared" ref="I4:I27" si="3">H4/1.36</f>
        <v>0</v>
      </c>
      <c r="J4" s="8">
        <v>5.0</v>
      </c>
    </row>
    <row r="5">
      <c r="A5" s="8">
        <v>1.0</v>
      </c>
      <c r="B5" s="8">
        <v>170.0</v>
      </c>
      <c r="C5" s="21">
        <f t="shared" si="1"/>
        <v>13480.28169</v>
      </c>
      <c r="E5" s="2">
        <v>15000.0</v>
      </c>
      <c r="F5" s="18">
        <f t="shared" si="2"/>
        <v>6660.746004</v>
      </c>
      <c r="H5" s="8">
        <v>0.0</v>
      </c>
      <c r="I5" s="21">
        <f t="shared" si="3"/>
        <v>0</v>
      </c>
      <c r="J5" s="8">
        <v>4.8</v>
      </c>
    </row>
    <row r="6">
      <c r="A6" s="8">
        <v>2.0</v>
      </c>
      <c r="B6" s="8">
        <v>170.0</v>
      </c>
      <c r="C6" s="21">
        <f t="shared" si="1"/>
        <v>13480.28169</v>
      </c>
      <c r="E6" s="2">
        <v>14500.0</v>
      </c>
      <c r="F6" s="18">
        <f t="shared" si="2"/>
        <v>6438.721137</v>
      </c>
      <c r="H6" s="8">
        <v>0.0</v>
      </c>
      <c r="I6" s="21">
        <f t="shared" si="3"/>
        <v>0</v>
      </c>
      <c r="J6" s="8">
        <v>4.4</v>
      </c>
    </row>
    <row r="7">
      <c r="A7" s="8">
        <v>3.0</v>
      </c>
      <c r="B7" s="8">
        <v>170.0</v>
      </c>
      <c r="C7" s="21">
        <f t="shared" si="1"/>
        <v>13480.28169</v>
      </c>
      <c r="E7" s="2">
        <v>14500.0</v>
      </c>
      <c r="F7" s="18">
        <f t="shared" si="2"/>
        <v>6438.721137</v>
      </c>
      <c r="H7" s="8">
        <v>0.0</v>
      </c>
      <c r="I7" s="21">
        <f t="shared" si="3"/>
        <v>0</v>
      </c>
      <c r="J7" s="8">
        <v>4.3</v>
      </c>
    </row>
    <row r="8">
      <c r="A8" s="8">
        <v>4.0</v>
      </c>
      <c r="B8" s="8">
        <v>170.0</v>
      </c>
      <c r="C8" s="21">
        <f t="shared" si="1"/>
        <v>13480.28169</v>
      </c>
      <c r="E8" s="2">
        <v>17000.0</v>
      </c>
      <c r="F8" s="18">
        <f t="shared" si="2"/>
        <v>7548.845471</v>
      </c>
      <c r="H8" s="8">
        <v>0.0</v>
      </c>
      <c r="I8" s="21">
        <f t="shared" si="3"/>
        <v>0</v>
      </c>
      <c r="J8" s="8">
        <v>4.1</v>
      </c>
    </row>
    <row r="9">
      <c r="A9" s="8">
        <v>5.0</v>
      </c>
      <c r="B9" s="8">
        <v>188.0</v>
      </c>
      <c r="C9" s="21">
        <f t="shared" si="1"/>
        <v>14907.60563</v>
      </c>
      <c r="E9" s="2">
        <v>20000.0</v>
      </c>
      <c r="F9" s="18">
        <f t="shared" si="2"/>
        <v>8880.994671</v>
      </c>
      <c r="H9" s="8">
        <v>0.0</v>
      </c>
      <c r="I9" s="21">
        <f t="shared" si="3"/>
        <v>0</v>
      </c>
      <c r="J9" s="8">
        <v>4.2</v>
      </c>
    </row>
    <row r="10">
      <c r="A10" s="8">
        <v>6.0</v>
      </c>
      <c r="B10" s="8">
        <v>200.0</v>
      </c>
      <c r="C10" s="21">
        <f t="shared" si="1"/>
        <v>15859.15493</v>
      </c>
      <c r="E10" s="2">
        <v>23000.0</v>
      </c>
      <c r="F10" s="18">
        <f t="shared" si="2"/>
        <v>10213.14387</v>
      </c>
      <c r="H10" s="8">
        <v>1.0</v>
      </c>
      <c r="I10" s="21">
        <f t="shared" si="3"/>
        <v>0.7352941176</v>
      </c>
      <c r="J10" s="8">
        <v>4.2</v>
      </c>
    </row>
    <row r="11">
      <c r="A11" s="8">
        <v>7.0</v>
      </c>
      <c r="B11" s="8">
        <v>330.0</v>
      </c>
      <c r="C11" s="21">
        <f t="shared" si="1"/>
        <v>26167.60563</v>
      </c>
      <c r="E11" s="2">
        <v>24500.0</v>
      </c>
      <c r="F11" s="18">
        <f t="shared" si="2"/>
        <v>10879.21847</v>
      </c>
      <c r="H11" s="8">
        <v>85.0</v>
      </c>
      <c r="I11" s="21">
        <f t="shared" si="3"/>
        <v>62.5</v>
      </c>
      <c r="J11" s="8">
        <v>4.2</v>
      </c>
    </row>
    <row r="12">
      <c r="A12" s="8">
        <v>8.0</v>
      </c>
      <c r="B12" s="8">
        <v>420.0</v>
      </c>
      <c r="C12" s="21">
        <f t="shared" si="1"/>
        <v>33304.22535</v>
      </c>
      <c r="E12" s="2">
        <v>24500.0</v>
      </c>
      <c r="F12" s="18">
        <f t="shared" si="2"/>
        <v>10879.21847</v>
      </c>
      <c r="H12" s="8">
        <v>353.0</v>
      </c>
      <c r="I12" s="21">
        <f t="shared" si="3"/>
        <v>259.5588235</v>
      </c>
      <c r="J12" s="8">
        <v>4.5</v>
      </c>
    </row>
    <row r="13">
      <c r="A13" s="8">
        <v>9.0</v>
      </c>
      <c r="B13" s="8">
        <v>400.0</v>
      </c>
      <c r="C13" s="21">
        <f t="shared" si="1"/>
        <v>31718.30986</v>
      </c>
      <c r="E13" s="2">
        <v>25000.0</v>
      </c>
      <c r="F13" s="18">
        <f t="shared" si="2"/>
        <v>11101.24334</v>
      </c>
      <c r="H13" s="8">
        <v>648.0</v>
      </c>
      <c r="I13" s="21">
        <f t="shared" si="3"/>
        <v>476.4705882</v>
      </c>
      <c r="J13" s="8">
        <v>6.5</v>
      </c>
    </row>
    <row r="14">
      <c r="A14" s="8">
        <v>10.0</v>
      </c>
      <c r="B14" s="8">
        <v>390.0</v>
      </c>
      <c r="C14" s="21">
        <f t="shared" si="1"/>
        <v>30925.35211</v>
      </c>
      <c r="E14" s="2">
        <v>24500.0</v>
      </c>
      <c r="F14" s="18">
        <f t="shared" si="2"/>
        <v>10879.21847</v>
      </c>
      <c r="H14" s="8">
        <v>899.0</v>
      </c>
      <c r="I14" s="21">
        <f t="shared" si="3"/>
        <v>661.0294118</v>
      </c>
      <c r="J14" s="8">
        <v>9.6</v>
      </c>
    </row>
    <row r="15">
      <c r="A15" s="8">
        <v>11.0</v>
      </c>
      <c r="B15" s="8">
        <v>380.0</v>
      </c>
      <c r="C15" s="21">
        <f t="shared" si="1"/>
        <v>30132.39437</v>
      </c>
      <c r="E15" s="2">
        <v>25000.0</v>
      </c>
      <c r="F15" s="18">
        <f t="shared" si="2"/>
        <v>11101.24334</v>
      </c>
      <c r="H15" s="8">
        <v>1090.0</v>
      </c>
      <c r="I15" s="21">
        <f t="shared" si="3"/>
        <v>801.4705882</v>
      </c>
      <c r="J15" s="8">
        <v>11.1</v>
      </c>
    </row>
    <row r="16">
      <c r="A16" s="8">
        <v>12.0</v>
      </c>
      <c r="B16" s="8">
        <v>370.0</v>
      </c>
      <c r="C16" s="21">
        <f t="shared" si="1"/>
        <v>29339.43662</v>
      </c>
      <c r="E16" s="2">
        <v>25000.0</v>
      </c>
      <c r="F16" s="18">
        <f t="shared" si="2"/>
        <v>11101.24334</v>
      </c>
      <c r="H16" s="8">
        <v>1206.0</v>
      </c>
      <c r="I16" s="21">
        <f t="shared" si="3"/>
        <v>886.7647059</v>
      </c>
      <c r="J16" s="8">
        <v>12.1</v>
      </c>
    </row>
    <row r="17">
      <c r="A17" s="8">
        <v>13.0</v>
      </c>
      <c r="B17" s="8">
        <v>370.0</v>
      </c>
      <c r="C17" s="21">
        <f t="shared" si="1"/>
        <v>29339.43662</v>
      </c>
      <c r="E17" s="2">
        <v>25000.0</v>
      </c>
      <c r="F17" s="18">
        <f t="shared" si="2"/>
        <v>11101.24334</v>
      </c>
      <c r="H17" s="8">
        <v>1239.0</v>
      </c>
      <c r="I17" s="21">
        <f t="shared" si="3"/>
        <v>911.0294118</v>
      </c>
      <c r="J17" s="8">
        <v>12.6</v>
      </c>
    </row>
    <row r="18">
      <c r="A18" s="8">
        <v>14.0</v>
      </c>
      <c r="B18" s="8">
        <v>380.0</v>
      </c>
      <c r="C18" s="21">
        <f t="shared" si="1"/>
        <v>30132.39437</v>
      </c>
      <c r="E18" s="2">
        <v>25000.0</v>
      </c>
      <c r="F18" s="18">
        <f t="shared" si="2"/>
        <v>11101.24334</v>
      </c>
      <c r="H18" s="8">
        <v>1189.0</v>
      </c>
      <c r="I18" s="21">
        <f t="shared" si="3"/>
        <v>874.2647059</v>
      </c>
      <c r="J18" s="8">
        <v>12.6</v>
      </c>
    </row>
    <row r="19">
      <c r="A19" s="8">
        <v>15.0</v>
      </c>
      <c r="B19" s="8">
        <v>360.0</v>
      </c>
      <c r="C19" s="21">
        <f t="shared" si="1"/>
        <v>28546.47887</v>
      </c>
      <c r="E19" s="2">
        <v>25000.0</v>
      </c>
      <c r="F19" s="18">
        <f t="shared" si="2"/>
        <v>11101.24334</v>
      </c>
      <c r="H19" s="8">
        <v>1057.0</v>
      </c>
      <c r="I19" s="21">
        <f t="shared" si="3"/>
        <v>777.2058824</v>
      </c>
      <c r="J19" s="8">
        <v>12.5</v>
      </c>
    </row>
    <row r="20">
      <c r="A20" s="8">
        <v>16.0</v>
      </c>
      <c r="B20" s="8">
        <v>360.0</v>
      </c>
      <c r="C20" s="21">
        <f t="shared" si="1"/>
        <v>28546.47887</v>
      </c>
      <c r="E20" s="2">
        <v>25300.0</v>
      </c>
      <c r="F20" s="18">
        <f t="shared" si="2"/>
        <v>11234.45826</v>
      </c>
      <c r="H20" s="8">
        <v>854.0</v>
      </c>
      <c r="I20" s="21">
        <f t="shared" si="3"/>
        <v>627.9411765</v>
      </c>
      <c r="J20" s="8">
        <v>12.1</v>
      </c>
    </row>
    <row r="21">
      <c r="A21" s="8">
        <v>17.0</v>
      </c>
      <c r="B21" s="8">
        <v>370.0</v>
      </c>
      <c r="C21" s="21">
        <f t="shared" si="1"/>
        <v>29339.43662</v>
      </c>
      <c r="E21" s="2">
        <v>26000.0</v>
      </c>
      <c r="F21" s="18">
        <f t="shared" si="2"/>
        <v>11545.29307</v>
      </c>
      <c r="H21" s="8">
        <v>592.0</v>
      </c>
      <c r="I21" s="21">
        <f t="shared" si="3"/>
        <v>435.2941176</v>
      </c>
      <c r="J21" s="8">
        <v>11.1</v>
      </c>
    </row>
    <row r="22">
      <c r="A22" s="8">
        <v>18.0</v>
      </c>
      <c r="B22" s="8">
        <v>380.0</v>
      </c>
      <c r="C22" s="21">
        <f t="shared" si="1"/>
        <v>30132.39437</v>
      </c>
      <c r="E22" s="2">
        <v>26100.0</v>
      </c>
      <c r="F22" s="18">
        <f t="shared" si="2"/>
        <v>11589.69805</v>
      </c>
      <c r="H22" s="8">
        <v>293.0</v>
      </c>
      <c r="I22" s="21">
        <f t="shared" si="3"/>
        <v>215.4411765</v>
      </c>
      <c r="J22" s="8">
        <v>9.5</v>
      </c>
    </row>
    <row r="23">
      <c r="A23" s="8">
        <v>19.0</v>
      </c>
      <c r="B23" s="8">
        <v>420.0</v>
      </c>
      <c r="C23" s="21">
        <f t="shared" si="1"/>
        <v>33304.22535</v>
      </c>
      <c r="E23" s="2">
        <v>26100.0</v>
      </c>
      <c r="F23" s="18">
        <f t="shared" si="2"/>
        <v>11589.69805</v>
      </c>
      <c r="H23" s="8">
        <v>56.0</v>
      </c>
      <c r="I23" s="21">
        <f t="shared" si="3"/>
        <v>41.17647059</v>
      </c>
      <c r="J23" s="8">
        <v>8.1</v>
      </c>
    </row>
    <row r="24">
      <c r="A24" s="8">
        <v>20.0</v>
      </c>
      <c r="B24" s="8">
        <v>430.0</v>
      </c>
      <c r="C24" s="21">
        <f t="shared" si="1"/>
        <v>34097.1831</v>
      </c>
      <c r="E24" s="2">
        <v>25200.0</v>
      </c>
      <c r="F24" s="18">
        <f t="shared" si="2"/>
        <v>11190.05329</v>
      </c>
      <c r="H24" s="8">
        <v>0.0</v>
      </c>
      <c r="I24" s="21">
        <f t="shared" si="3"/>
        <v>0</v>
      </c>
      <c r="J24" s="8">
        <v>7.3</v>
      </c>
    </row>
    <row r="25">
      <c r="A25" s="8">
        <v>21.0</v>
      </c>
      <c r="B25" s="8">
        <v>440.0</v>
      </c>
      <c r="C25" s="21">
        <f t="shared" si="1"/>
        <v>34890.14085</v>
      </c>
      <c r="E25" s="2">
        <v>24000.0</v>
      </c>
      <c r="F25" s="18">
        <f t="shared" si="2"/>
        <v>10657.19361</v>
      </c>
      <c r="H25" s="8">
        <v>0.0</v>
      </c>
      <c r="I25" s="21">
        <f t="shared" si="3"/>
        <v>0</v>
      </c>
      <c r="J25" s="8">
        <v>6.7</v>
      </c>
    </row>
    <row r="26">
      <c r="A26" s="8">
        <v>22.0</v>
      </c>
      <c r="B26" s="8">
        <v>370.0</v>
      </c>
      <c r="C26" s="21">
        <f t="shared" si="1"/>
        <v>29339.43662</v>
      </c>
      <c r="E26" s="2">
        <v>21000.0</v>
      </c>
      <c r="F26" s="18">
        <f t="shared" si="2"/>
        <v>9325.044405</v>
      </c>
      <c r="H26" s="8">
        <v>0.0</v>
      </c>
      <c r="I26" s="21">
        <f t="shared" si="3"/>
        <v>0</v>
      </c>
      <c r="J26" s="8">
        <v>6.1</v>
      </c>
    </row>
    <row r="27">
      <c r="A27" s="8">
        <v>23.0</v>
      </c>
      <c r="B27" s="8">
        <v>320.0</v>
      </c>
      <c r="C27" s="21">
        <f t="shared" si="1"/>
        <v>25374.64789</v>
      </c>
      <c r="E27" s="2">
        <v>18000.0</v>
      </c>
      <c r="F27" s="18">
        <f t="shared" si="2"/>
        <v>7992.895204</v>
      </c>
      <c r="H27" s="8">
        <v>0.0</v>
      </c>
      <c r="I27" s="21">
        <f t="shared" si="3"/>
        <v>0</v>
      </c>
      <c r="J27" s="8">
        <v>5.5</v>
      </c>
    </row>
    <row r="28">
      <c r="C28" s="18"/>
    </row>
  </sheetData>
  <mergeCells count="1">
    <mergeCell ref="A1:G1"/>
  </mergeCells>
  <drawing r:id="rId2"/>
  <legacyDrawing r:id="rId3"/>
</worksheet>
</file>