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Improvements tests/"/>
    </mc:Choice>
  </mc:AlternateContent>
  <xr:revisionPtr revIDLastSave="0" documentId="8_{C3964FA7-EDB1-EE46-8419-D990B6137531}" xr6:coauthVersionLast="47" xr6:coauthVersionMax="47" xr10:uidLastSave="{00000000-0000-0000-0000-000000000000}"/>
  <bookViews>
    <workbookView xWindow="5580" yWindow="2300" windowWidth="27640" windowHeight="16940" activeTab="1" xr2:uid="{742A7B6C-D6CA-694B-9E9F-6782760A2844}"/>
  </bookViews>
  <sheets>
    <sheet name="Income&gt;&gt;&gt;" sheetId="1" r:id="rId1"/>
    <sheet name="Client 1" sheetId="2" r:id="rId2"/>
    <sheet name="Client 2" sheetId="3" r:id="rId3"/>
    <sheet name="Client 3" sheetId="4" r:id="rId4"/>
    <sheet name="Client 4" sheetId="5" r:id="rId5"/>
    <sheet name="Client 5" sheetId="6" r:id="rId6"/>
    <sheet name="Client 6" sheetId="7" r:id="rId7"/>
  </sheets>
  <externalReferences>
    <externalReference r:id="rId8"/>
  </externalReferences>
  <definedNames>
    <definedName name="_xlnm.Print_Area" localSheetId="1">'Client 1'!$A$1:$L$27</definedName>
    <definedName name="_xlnm.Print_Area" localSheetId="2">'Client 2'!$A$1:$L$30</definedName>
    <definedName name="_xlnm.Print_Area" localSheetId="3">'Client 3'!$A$1:$L$27</definedName>
    <definedName name="_xlnm.Print_Area" localSheetId="4">'Client 4'!$A$1:$N$71</definedName>
    <definedName name="_xlnm.Print_Area" localSheetId="5">'Client 5'!$A$1:$K$29</definedName>
    <definedName name="_xlnm.Print_Area" localSheetId="6">'Client 6'!$A$1:$K$28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7" l="1" a="1"/>
  <c r="E22" i="7" s="1"/>
  <c r="C13" i="7"/>
  <c r="E13" i="7" s="1"/>
  <c r="H9" i="7"/>
  <c r="H6" i="7"/>
  <c r="D28" i="6"/>
  <c r="C28" i="6"/>
  <c r="B28" i="6"/>
  <c r="D27" i="6"/>
  <c r="B27" i="6"/>
  <c r="E20" i="6"/>
  <c r="C20" i="6"/>
  <c r="J15" i="6"/>
  <c r="D23" i="6" s="1" a="1"/>
  <c r="D23" i="6" s="1"/>
  <c r="C23" i="6" s="1"/>
  <c r="J14" i="6"/>
  <c r="C27" i="6"/>
  <c r="C13" i="6"/>
  <c r="E13" i="6" s="1"/>
  <c r="H9" i="6"/>
  <c r="H6" i="6"/>
  <c r="J41" i="5"/>
  <c r="J37" i="5"/>
  <c r="J33" i="5"/>
  <c r="J29" i="5"/>
  <c r="J25" i="5"/>
  <c r="J21" i="5"/>
  <c r="J19" i="5"/>
  <c r="J39" i="5"/>
  <c r="J18" i="5"/>
  <c r="J17" i="5"/>
  <c r="J16" i="5"/>
  <c r="J15" i="5"/>
  <c r="J14" i="5"/>
  <c r="E13" i="5"/>
  <c r="C13" i="5"/>
  <c r="H9" i="5"/>
  <c r="H6" i="5"/>
  <c r="N19" i="4"/>
  <c r="O19" i="4" s="1"/>
  <c r="J19" i="4"/>
  <c r="N18" i="4"/>
  <c r="O18" i="4" s="1"/>
  <c r="J18" i="4"/>
  <c r="N17" i="4"/>
  <c r="O17" i="4" s="1"/>
  <c r="J17" i="4"/>
  <c r="N16" i="4"/>
  <c r="O16" i="4" s="1"/>
  <c r="J16" i="4"/>
  <c r="N15" i="4"/>
  <c r="O15" i="4" s="1"/>
  <c r="J15" i="4"/>
  <c r="O14" i="4"/>
  <c r="N14" i="4"/>
  <c r="J14" i="4"/>
  <c r="D23" i="4" s="1" a="1"/>
  <c r="E13" i="4"/>
  <c r="C13" i="4"/>
  <c r="H9" i="4"/>
  <c r="H6" i="4"/>
  <c r="N21" i="3"/>
  <c r="O21" i="3" s="1"/>
  <c r="J21" i="3"/>
  <c r="N20" i="3"/>
  <c r="O20" i="3" s="1"/>
  <c r="J20" i="3"/>
  <c r="N19" i="3"/>
  <c r="O19" i="3" s="1"/>
  <c r="J19" i="3"/>
  <c r="N18" i="3"/>
  <c r="O18" i="3" s="1"/>
  <c r="J18" i="3"/>
  <c r="N17" i="3"/>
  <c r="O17" i="3" s="1"/>
  <c r="J17" i="3"/>
  <c r="N16" i="3"/>
  <c r="O16" i="3" s="1"/>
  <c r="J16" i="3"/>
  <c r="N15" i="3"/>
  <c r="O15" i="3" s="1"/>
  <c r="J15" i="3"/>
  <c r="N14" i="3"/>
  <c r="O14" i="3" s="1"/>
  <c r="J14" i="3"/>
  <c r="C13" i="3"/>
  <c r="E13" i="3" s="1"/>
  <c r="H9" i="3"/>
  <c r="H6" i="3"/>
  <c r="N18" i="2"/>
  <c r="O18" i="2" s="1"/>
  <c r="J18" i="2"/>
  <c r="N17" i="2"/>
  <c r="O17" i="2" s="1"/>
  <c r="J17" i="2"/>
  <c r="N16" i="2"/>
  <c r="O16" i="2" s="1"/>
  <c r="J16" i="2"/>
  <c r="N15" i="2"/>
  <c r="O15" i="2" s="1"/>
  <c r="J15" i="2"/>
  <c r="N14" i="2"/>
  <c r="O14" i="2" s="1"/>
  <c r="J14" i="2"/>
  <c r="D23" i="2" s="1" a="1"/>
  <c r="C13" i="2"/>
  <c r="E13" i="2" s="1"/>
  <c r="H9" i="2"/>
  <c r="H6" i="2"/>
  <c r="D19" i="6" l="1" a="1"/>
  <c r="D19" i="6" s="1"/>
  <c r="E19" i="6" s="1"/>
  <c r="D25" i="3" a="1"/>
  <c r="C26" i="3" s="1"/>
  <c r="D23" i="4"/>
  <c r="C25" i="4"/>
  <c r="C24" i="4"/>
  <c r="E24" i="4"/>
  <c r="E25" i="4"/>
  <c r="E24" i="2"/>
  <c r="E25" i="2"/>
  <c r="C24" i="2"/>
  <c r="D23" i="2"/>
  <c r="C25" i="2"/>
  <c r="J20" i="5"/>
  <c r="J24" i="5"/>
  <c r="J28" i="5"/>
  <c r="J32" i="5"/>
  <c r="J36" i="5"/>
  <c r="J40" i="5"/>
  <c r="J22" i="5"/>
  <c r="J26" i="5"/>
  <c r="J30" i="5"/>
  <c r="J34" i="5"/>
  <c r="J38" i="5"/>
  <c r="D21" i="7"/>
  <c r="J23" i="5"/>
  <c r="J27" i="5"/>
  <c r="J31" i="5"/>
  <c r="J35" i="5"/>
  <c r="C22" i="7"/>
  <c r="D46" i="5" l="1" a="1"/>
  <c r="C67" i="5" s="1"/>
  <c r="D25" i="3"/>
  <c r="E26" i="3"/>
  <c r="E21" i="7"/>
  <c r="C21" i="7"/>
  <c r="C23" i="2"/>
  <c r="E23" i="2"/>
  <c r="C23" i="4"/>
  <c r="E23" i="4"/>
  <c r="E25" i="3"/>
  <c r="C25" i="3"/>
  <c r="E59" i="5" l="1"/>
  <c r="E63" i="5"/>
  <c r="C49" i="5"/>
  <c r="E50" i="5"/>
  <c r="C51" i="5"/>
  <c r="C56" i="5"/>
  <c r="E52" i="5"/>
  <c r="D46" i="5"/>
  <c r="C47" i="5"/>
  <c r="E61" i="5"/>
  <c r="E55" i="5"/>
  <c r="C55" i="5"/>
  <c r="C69" i="5"/>
  <c r="C54" i="5"/>
  <c r="E67" i="5"/>
  <c r="C58" i="5"/>
  <c r="C61" i="5"/>
  <c r="E51" i="5"/>
  <c r="E65" i="5"/>
  <c r="E49" i="5"/>
  <c r="C59" i="5"/>
  <c r="C64" i="5"/>
  <c r="E62" i="5"/>
  <c r="E66" i="5"/>
  <c r="C66" i="5"/>
  <c r="C65" i="5"/>
  <c r="E69" i="5"/>
  <c r="E53" i="5"/>
  <c r="C63" i="5"/>
  <c r="C62" i="5"/>
  <c r="C52" i="5"/>
  <c r="E48" i="5"/>
  <c r="E54" i="5"/>
  <c r="E47" i="5"/>
  <c r="C57" i="5"/>
  <c r="C50" i="5"/>
  <c r="E60" i="5"/>
  <c r="C60" i="5"/>
  <c r="E64" i="5"/>
  <c r="C68" i="5"/>
  <c r="C53" i="5"/>
  <c r="E68" i="5"/>
  <c r="C48" i="5"/>
  <c r="E58" i="5"/>
  <c r="E46" i="5"/>
  <c r="C4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<sst xmlns="http://schemas.openxmlformats.org/spreadsheetml/2006/main" count="86" uniqueCount="23">
  <si>
    <t>INVOICE</t>
  </si>
  <si>
    <t>Invoice Date</t>
  </si>
  <si>
    <t>Invoice From</t>
  </si>
  <si>
    <t>Blockchain Access UK Ltd</t>
  </si>
  <si>
    <t>Invoice To</t>
  </si>
  <si>
    <t>Due Date</t>
  </si>
  <si>
    <t>Outstanding Principal</t>
  </si>
  <si>
    <t>Loan Name</t>
  </si>
  <si>
    <t>Days Accrued</t>
  </si>
  <si>
    <t>Rate</t>
  </si>
  <si>
    <t>Accrued Fees</t>
  </si>
  <si>
    <t>XTZ</t>
  </si>
  <si>
    <t>USDT</t>
  </si>
  <si>
    <t>BNB</t>
  </si>
  <si>
    <t>Interest Expense Due:</t>
  </si>
  <si>
    <t>BTC</t>
  </si>
  <si>
    <t>Type</t>
  </si>
  <si>
    <t>USD</t>
  </si>
  <si>
    <t>Capitalized</t>
  </si>
  <si>
    <t>Non Capitalized Interest Expense Due:</t>
  </si>
  <si>
    <t>Capitalized Interest Expense:</t>
  </si>
  <si>
    <t>New Loan Balances Starting Mar 1 2022</t>
  </si>
  <si>
    <t>Client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</si>
</sst>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dd\ mmm\ yyyy"/>
    <numFmt numFmtId="165" formatCode="_(&quot;$&quot;* #,##0.00_);_(&quot;$&quot;* \(#,##0.00\);_(&quot;$&quot;* &quot;-&quot;??_);_(@_)"/>
    <numFmt numFmtId="166" formatCode="#,##0.0000"/>
    <numFmt numFmtId="167" formatCode="_(* #,##0_);_(* \(#,##0\);_(* &quot;-&quot;??_);_(@_)"/>
    <numFmt numFmtId="168" formatCode="_(* #,##0.0000_);_(* \(#,##0.0000\);_(* &quot;-&quot;??_);_(@_)"/>
    <numFmt numFmtId="169" formatCode="0.0000"/>
    <numFmt numFmtId="170" formatCode="_-* #,##0.0000_-;\-* #,##0.0000_-;_-* &quot;-&quot;??_-;_-@_-"/>
    <numFmt numFmtId="171" formatCode="_-* #,##0.00_-;\-* #,##0.00_-;_-* &quot;-&quot;??_-;_-@_-"/>
    <numFmt numFmtId="172" formatCode="_-* #,##0.000_-;\-* #,##0.000_-;_-* &quot;-&quot;??_-;_-@_-"/>
    <numFmt numFmtId="173" formatCode="_(&quot;$&quot;* #,##0.0000_);_(&quot;$&quot;* \(#,##0.0000\);_(&quot;$&quot;* &quot;-&quot;??_);_(@_)"/>
    <numFmt numFmtId="174" formatCode="&quot;$&quot;#,##0.00_);[Red]\(&quot;$&quot;#,##0.00\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horizontal="left"/>
    </xf>
    <xf numFmtId="165" fontId="5" fillId="0" borderId="0" xfId="0" applyNumberFormat="1" applyFont="1"/>
    <xf numFmtId="165" fontId="0" fillId="0" borderId="0" xfId="0" applyNumberFormat="1"/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165" fontId="6" fillId="0" borderId="0" xfId="0" applyNumberFormat="1" applyFont="1" applyAlignment="1">
      <alignment horizontal="center"/>
    </xf>
    <xf numFmtId="0" fontId="6" fillId="0" borderId="0" xfId="0" applyFont="1"/>
    <xf numFmtId="166" fontId="6" fillId="0" borderId="0" xfId="0" applyNumberFormat="1" applyFont="1"/>
    <xf numFmtId="0" fontId="6" fillId="0" borderId="0" xfId="0" applyFont="1" applyAlignment="1">
      <alignment horizontal="left"/>
    </xf>
    <xf numFmtId="167" fontId="6" fillId="0" borderId="0" xfId="1" applyNumberFormat="1" applyFont="1"/>
    <xf numFmtId="10" fontId="6" fillId="0" borderId="0" xfId="0" applyNumberFormat="1" applyFont="1" applyAlignment="1">
      <alignment horizontal="right"/>
    </xf>
    <xf numFmtId="168" fontId="0" fillId="0" borderId="0" xfId="0" applyNumberFormat="1"/>
    <xf numFmtId="43" fontId="6" fillId="0" borderId="0" xfId="0" applyNumberFormat="1" applyFont="1"/>
    <xf numFmtId="167" fontId="0" fillId="0" borderId="0" xfId="1" applyNumberFormat="1" applyFont="1"/>
    <xf numFmtId="10" fontId="0" fillId="0" borderId="0" xfId="0" applyNumberFormat="1"/>
    <xf numFmtId="169" fontId="0" fillId="0" borderId="0" xfId="0" applyNumberFormat="1"/>
    <xf numFmtId="166" fontId="0" fillId="0" borderId="0" xfId="0" applyNumberFormat="1"/>
    <xf numFmtId="43" fontId="0" fillId="0" borderId="0" xfId="0" applyNumberFormat="1"/>
    <xf numFmtId="4" fontId="0" fillId="0" borderId="0" xfId="0" applyNumberFormat="1"/>
    <xf numFmtId="0" fontId="6" fillId="0" borderId="0" xfId="0" applyFont="1" applyAlignment="1">
      <alignment horizontal="right"/>
    </xf>
    <xf numFmtId="43" fontId="6" fillId="0" borderId="0" xfId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1"/>
    </xf>
    <xf numFmtId="167" fontId="0" fillId="0" borderId="0" xfId="0" applyNumberFormat="1"/>
    <xf numFmtId="170" fontId="0" fillId="0" borderId="0" xfId="0" applyNumberFormat="1"/>
    <xf numFmtId="170" fontId="6" fillId="0" borderId="0" xfId="0" applyNumberFormat="1" applyFont="1" applyAlignment="1">
      <alignment horizontal="center"/>
    </xf>
    <xf numFmtId="168" fontId="6" fillId="0" borderId="0" xfId="1" applyNumberFormat="1" applyFont="1"/>
    <xf numFmtId="168" fontId="6" fillId="0" borderId="0" xfId="0" applyNumberFormat="1" applyFont="1"/>
    <xf numFmtId="165" fontId="6" fillId="0" borderId="0" xfId="0" applyNumberFormat="1" applyFont="1"/>
    <xf numFmtId="4" fontId="6" fillId="0" borderId="0" xfId="0" applyNumberFormat="1" applyFont="1"/>
    <xf numFmtId="43" fontId="6" fillId="0" borderId="0" xfId="1" applyFont="1"/>
    <xf numFmtId="170" fontId="6" fillId="0" borderId="0" xfId="0" applyNumberFormat="1" applyFont="1"/>
    <xf numFmtId="14" fontId="0" fillId="0" borderId="0" xfId="0" applyNumberFormat="1"/>
    <xf numFmtId="43" fontId="0" fillId="0" borderId="0" xfId="1" applyFont="1"/>
    <xf numFmtId="2" fontId="0" fillId="0" borderId="0" xfId="0" applyNumberFormat="1"/>
    <xf numFmtId="171" fontId="6" fillId="0" borderId="0" xfId="0" applyNumberFormat="1" applyFont="1"/>
    <xf numFmtId="14" fontId="6" fillId="0" borderId="0" xfId="0" applyNumberFormat="1" applyFont="1"/>
    <xf numFmtId="167" fontId="6" fillId="0" borderId="0" xfId="1" applyNumberFormat="1" applyFont="1" applyFill="1"/>
    <xf numFmtId="43" fontId="6" fillId="0" borderId="0" xfId="1" applyFont="1" applyBorder="1" applyAlignment="1">
      <alignment horizontal="right"/>
    </xf>
    <xf numFmtId="0" fontId="8" fillId="0" borderId="0" xfId="0" applyFont="1"/>
    <xf numFmtId="166" fontId="6" fillId="0" borderId="0" xfId="0" applyNumberFormat="1" applyFont="1" applyAlignment="1">
      <alignment horizontal="center"/>
    </xf>
    <xf numFmtId="43" fontId="6" fillId="0" borderId="0" xfId="1" applyFont="1" applyFill="1"/>
    <xf numFmtId="0" fontId="7" fillId="0" borderId="0" xfId="0" applyFont="1"/>
    <xf numFmtId="171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6" fillId="0" borderId="1" xfId="0" applyFont="1" applyBorder="1"/>
    <xf numFmtId="43" fontId="6" fillId="0" borderId="1" xfId="1" applyFont="1" applyBorder="1"/>
    <xf numFmtId="10" fontId="6" fillId="0" borderId="1" xfId="0" applyNumberFormat="1" applyFont="1" applyBorder="1" applyAlignment="1">
      <alignment horizontal="right"/>
    </xf>
    <xf numFmtId="167" fontId="6" fillId="0" borderId="1" xfId="1" applyNumberFormat="1" applyFont="1" applyBorder="1"/>
    <xf numFmtId="43" fontId="7" fillId="0" borderId="0" xfId="1" applyFont="1"/>
    <xf numFmtId="0" fontId="2" fillId="0" borderId="0" xfId="0" quotePrefix="1" applyFont="1"/>
    <xf numFmtId="172" fontId="6" fillId="0" borderId="0" xfId="0" applyNumberFormat="1" applyFont="1"/>
    <xf numFmtId="173" fontId="6" fillId="0" borderId="0" xfId="0" applyNumberFormat="1" applyFont="1"/>
    <xf numFmtId="4" fontId="6" fillId="0" borderId="0" xfId="0" applyNumberFormat="1" applyFont="1" applyAlignment="1">
      <alignment horizontal="right"/>
    </xf>
    <xf numFmtId="166" fontId="6" fillId="0" borderId="0" xfId="1" applyNumberFormat="1" applyFont="1" applyAlignment="1">
      <alignment horizontal="right"/>
    </xf>
    <xf numFmtId="174" fontId="0" fillId="0" borderId="0" xfId="0" applyNumberFormat="1"/>
    <xf numFmtId="3" fontId="6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24755</xdr:colOff>
      <xdr:row>0</xdr:row>
      <xdr:rowOff>85716</xdr:rowOff>
    </xdr:from>
    <xdr:to>
      <xdr:col>2</xdr:col>
      <xdr:colOff>952499</xdr:colOff>
      <xdr:row>3</xdr:row>
      <xdr:rowOff>120944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C595BD-C564-EE41-A3C7-EBDAF4306D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8536" b="24720"/>
        <a:stretch/>
      </xdr:blipFill>
      <xdr:spPr>
        <a:xfrm>
          <a:off x="24755" y="85716"/>
          <a:ext cx="5309244" cy="6448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104775</xdr:rowOff>
    </xdr:from>
    <xdr:to>
      <xdr:col>2</xdr:col>
      <xdr:colOff>927109</xdr:colOff>
      <xdr:row>3</xdr:row>
      <xdr:rowOff>141591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46D660-94B7-FA44-90F4-7CB983643E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8536" b="24720"/>
        <a:stretch/>
      </xdr:blipFill>
      <xdr:spPr>
        <a:xfrm>
          <a:off x="66675" y="104775"/>
          <a:ext cx="5318134" cy="6464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87630</xdr:rowOff>
    </xdr:from>
    <xdr:to>
      <xdr:col>2</xdr:col>
      <xdr:colOff>979072</xdr:colOff>
      <xdr:row>3</xdr:row>
      <xdr:rowOff>121588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03A713-CCA6-0A42-B2B1-CDDF572895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8536" b="24720"/>
        <a:stretch/>
      </xdr:blipFill>
      <xdr:spPr>
        <a:xfrm>
          <a:off x="0" y="87630"/>
          <a:ext cx="5309772" cy="6435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45720</xdr:rowOff>
    </xdr:from>
    <xdr:to>
      <xdr:col>2</xdr:col>
      <xdr:colOff>1137680</xdr:colOff>
      <xdr:row>3</xdr:row>
      <xdr:rowOff>101613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1E4052-74A3-4F41-94F5-D246CC000F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8536" b="24720"/>
        <a:stretch/>
      </xdr:blipFill>
      <xdr:spPr>
        <a:xfrm>
          <a:off x="0" y="45720"/>
          <a:ext cx="5328680" cy="6654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426085</xdr:colOff>
      <xdr:row>3</xdr:row>
      <xdr:rowOff>26642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D8D9AA-14E6-B746-8241-902354453A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8536" b="24720"/>
        <a:stretch/>
      </xdr:blipFill>
      <xdr:spPr>
        <a:xfrm>
          <a:off x="0" y="0"/>
          <a:ext cx="5315585" cy="63624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5132302</xdr:colOff>
      <xdr:row>3</xdr:row>
      <xdr:rowOff>31324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2F50D0-1321-994A-9D42-C5916FAB04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8536" b="24720"/>
        <a:stretch/>
      </xdr:blipFill>
      <xdr:spPr>
        <a:xfrm>
          <a:off x="0" y="0"/>
          <a:ext cx="5322802" cy="6409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%20Drive/My%20Drive/Improvements%20tests/2022.02.28%20Interest_v03%20to%20autom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resses"/>
      <sheetName val="Inputs"/>
      <sheetName val="Income&gt;&gt;&gt;"/>
      <sheetName val="Genesis"/>
      <sheetName val="Three Arrows"/>
      <sheetName val="GSR"/>
      <sheetName val="Amber"/>
      <sheetName val="WM Reprice"/>
      <sheetName val="Wintermute"/>
      <sheetName val="Nexo Receivable"/>
      <sheetName val="FTIG"/>
      <sheetName val="Matrixport"/>
      <sheetName val="Griid"/>
      <sheetName val="Daniel Masters"/>
      <sheetName val="Dunamis"/>
      <sheetName val="Coinsource"/>
      <sheetName val="Wirex"/>
      <sheetName val="GPD"/>
      <sheetName val="DGR"/>
      <sheetName val="Antelope"/>
      <sheetName val="Layer1"/>
      <sheetName val="Token Limited"/>
      <sheetName val="VTMF"/>
      <sheetName val="Alameda"/>
      <sheetName val="Woorton"/>
      <sheetName val="Keyrock"/>
      <sheetName val="Apifiny"/>
      <sheetName val="Granite One"/>
      <sheetName val="Byte Federal"/>
      <sheetName val="Xmonetae"/>
      <sheetName val="Namnar"/>
      <sheetName val="TIAG Digital Labs"/>
      <sheetName val="Bastion"/>
      <sheetName val="Tower BC"/>
      <sheetName val="Tower BC Daily Summary"/>
      <sheetName val="Clerkenwell"/>
      <sheetName val="Clerkenwell Daily Summary"/>
      <sheetName val="Expenses&gt;&gt;&gt;"/>
      <sheetName val="Nexo Payable"/>
      <sheetName val="Vy Upside"/>
      <sheetName val="Rovida"/>
      <sheetName val="thiagotp"/>
      <sheetName val="ON VENUE CALCS&gt;&gt;"/>
      <sheetName val="Keyrock Syn"/>
      <sheetName val="Woorton Syn"/>
      <sheetName val="Apifiny Syn"/>
      <sheetName val="ML Corp Syn"/>
      <sheetName val="GABI Syn"/>
      <sheetName val="QCP Syn"/>
      <sheetName val="Safello Syn"/>
      <sheetName val="Kbit Syn"/>
      <sheetName val="KBIT Prices"/>
      <sheetName val="Bluefire Syn"/>
      <sheetName val="WM Syn"/>
      <sheetName val="FTIG Syn"/>
      <sheetName val="Namnar Syn"/>
      <sheetName val="Byte Federal Syn"/>
      <sheetName val="On Venue Balances"/>
      <sheetName val="Coinsource Syn"/>
      <sheetName val="Coinsource Balances"/>
    </sheetNames>
    <sheetDataSet>
      <sheetData sheetId="0">
        <row r="8">
          <cell r="B8" t="str">
            <v>BTC</v>
          </cell>
          <cell r="D8" t="str">
            <v>3EDGc49yyumQu4Cp5kg2DTJmBKwUBvrgp1</v>
          </cell>
        </row>
        <row r="9">
          <cell r="B9" t="str">
            <v>BCH</v>
          </cell>
          <cell r="D9" t="str">
            <v>bitcoincash:qpa9unc3qwuxvt7vyjmrkqkeen47me8vrgdqmwph47</v>
          </cell>
        </row>
        <row r="10">
          <cell r="B10" t="str">
            <v>ETH</v>
          </cell>
          <cell r="D10" t="str">
            <v>0xE1836f3C9209556Fa9d1df9ff80523F5b4F5Df66</v>
          </cell>
        </row>
        <row r="11">
          <cell r="B11" t="str">
            <v>XLM</v>
          </cell>
          <cell r="D11" t="str">
            <v>GCTUYXRTC2OPWWUCE6KBQEJTDFALN6BWHUXT3IHCXMTHW5K46NJCVHYN. Memo: b243dc2779a3d448</v>
          </cell>
        </row>
        <row r="12">
          <cell r="B12" t="str">
            <v>XRP</v>
          </cell>
          <cell r="D12" t="str">
            <v>rEb8TK3gBgk5auZkwc6sHnwrGVJH8DuaLh. XRP Tag: 102501126</v>
          </cell>
        </row>
        <row r="13">
          <cell r="B13" t="str">
            <v>PAX</v>
          </cell>
          <cell r="D13" t="str">
            <v>0x626b6b4B38f40376b710aBFd364dEcb13d38955b</v>
          </cell>
        </row>
        <row r="14">
          <cell r="B14" t="str">
            <v>LTC</v>
          </cell>
          <cell r="D14" t="str">
            <v>MFZJ4SosuQkJY6fqiZUqP6n7U7VH5Pz6Rh</v>
          </cell>
        </row>
        <row r="15">
          <cell r="B15" t="str">
            <v>XMR</v>
          </cell>
          <cell r="D15" t="str">
            <v>8BCJ8ZtpmQW9he4c3H8ij9BKizagxKfAeJqavaEVNj8DGtfyuxRfmheGHAgRxwAnHf6hD3zb4qDpWHNjaCV54sJMVgEFfJs</v>
          </cell>
        </row>
        <row r="16">
          <cell r="B16" t="str">
            <v>SUSHI</v>
          </cell>
          <cell r="D16" t="str">
            <v>0x71e74272678ef7aaf912e232b0fe7d6aac5541ee</v>
          </cell>
        </row>
        <row r="17">
          <cell r="B17" t="str">
            <v>USDT</v>
          </cell>
          <cell r="D17" t="str">
            <v>0xeB600e3e99A0F1fA91b6F305ADA4ed82Da818A8C</v>
          </cell>
        </row>
        <row r="18">
          <cell r="B18" t="str">
            <v>BSV</v>
          </cell>
        </row>
        <row r="19">
          <cell r="B19" t="str">
            <v>BNB</v>
          </cell>
          <cell r="D19" t="str">
            <v>0x71e74272678ef7aaf912e232b0fe7d6aac5541ee</v>
          </cell>
        </row>
        <row r="20">
          <cell r="B20" t="str">
            <v>ZEC</v>
          </cell>
          <cell r="D20" t="str">
            <v>t1P1xQNvfQhMzJ5tmV6ZjPfk6V7DEkMeBLX</v>
          </cell>
        </row>
        <row r="21">
          <cell r="B21" t="str">
            <v>LINK</v>
          </cell>
          <cell r="D21" t="str">
            <v>0x71e74272678ef7aaf912e232b0fe7d6aac5541ee</v>
          </cell>
        </row>
        <row r="22">
          <cell r="B22" t="str">
            <v>VET</v>
          </cell>
          <cell r="D22" t="str">
            <v>0x71e74272678ef7aaf912e232b0fe7d6aac5541ee</v>
          </cell>
        </row>
        <row r="23">
          <cell r="B23" t="str">
            <v>BAT</v>
          </cell>
          <cell r="D23" t="str">
            <v>0x71e74272678ef7aaf912e232b0fe7d6aac5541ee</v>
          </cell>
        </row>
        <row r="24">
          <cell r="B24" t="str">
            <v>OMG</v>
          </cell>
          <cell r="D24" t="str">
            <v>0x71e74272678ef7aaf912e232b0fe7d6aac5541ee</v>
          </cell>
        </row>
        <row r="25">
          <cell r="B25" t="str">
            <v>BAL</v>
          </cell>
          <cell r="D25" t="str">
            <v>0x71e74272678ef7aaf912e232b0fe7d6aac5541ee</v>
          </cell>
        </row>
        <row r="26">
          <cell r="B26" t="str">
            <v>UMA</v>
          </cell>
          <cell r="D26" t="str">
            <v>0x71e74272678ef7aaf912e232b0fe7d6aac5541ee</v>
          </cell>
        </row>
        <row r="27">
          <cell r="B27" t="str">
            <v>ENJ</v>
          </cell>
          <cell r="D27" t="str">
            <v>0x71e74272678ef7aaf912e232b0fe7d6aac5541ee</v>
          </cell>
        </row>
        <row r="28">
          <cell r="B28" t="str">
            <v>DASH</v>
          </cell>
          <cell r="D28" t="str">
            <v>Xd8QJE6F6vwa8XevJu67Qqar3HdNkQsjpu</v>
          </cell>
        </row>
        <row r="29">
          <cell r="B29" t="str">
            <v>OGN</v>
          </cell>
          <cell r="D29" t="str">
            <v>0x8F8c6760BA434F75485A7340F6f07C9F09e3dab9</v>
          </cell>
        </row>
        <row r="30">
          <cell r="B30" t="str">
            <v>FIL</v>
          </cell>
          <cell r="D30" t="str">
            <v>f1sxnsbrdh2zmodn3sxcfhzpr2gydspogxpwvxqma</v>
          </cell>
        </row>
        <row r="31">
          <cell r="B31" t="str">
            <v>SAND</v>
          </cell>
          <cell r="D31" t="str">
            <v>0x71e74272678ef7aaf912e232b0fe7d6aac5541ee</v>
          </cell>
        </row>
        <row r="32">
          <cell r="B32" t="str">
            <v>STX</v>
          </cell>
          <cell r="D32" t="str">
            <v>SP1QAA15BM2QB1KSQAGTZS80MR1X5QSKV5KM20JY6</v>
          </cell>
        </row>
        <row r="33">
          <cell r="B33" t="str">
            <v>ALGO</v>
          </cell>
          <cell r="D33" t="str">
            <v>2OKQBJ3RD3KIMT32HUQYYD6B33SQUFHHTTHCMTVYPPTMLSZHJGQHGSU6FI</v>
          </cell>
        </row>
        <row r="34">
          <cell r="B34" t="str">
            <v>AAVE</v>
          </cell>
          <cell r="D34" t="str">
            <v>0x7973649d4B3dCfd3DCdCB4Fe7D33f4207dC20e8D</v>
          </cell>
        </row>
        <row r="35">
          <cell r="B35" t="str">
            <v>COMP</v>
          </cell>
          <cell r="D35" t="str">
            <v>0x4fFAaE07647483832Dec27164eD8490133a6960E</v>
          </cell>
        </row>
        <row r="36">
          <cell r="B36" t="str">
            <v>DOGE</v>
          </cell>
          <cell r="D36" t="str">
            <v>D9tuSsy59CNDCvhjxqYYCpb1qHDWwDYGng</v>
          </cell>
        </row>
        <row r="37">
          <cell r="B37" t="str">
            <v>DOT</v>
          </cell>
          <cell r="D37" t="str">
            <v>12QvFi6quyw3tSxa1hH6ZWQ4tGnqPX8vexSW7dkkG6kqM4Rh</v>
          </cell>
        </row>
        <row r="38">
          <cell r="B38" t="str">
            <v>EFI</v>
          </cell>
          <cell r="D38" t="str">
            <v>0x31E6CeaE57F35fa2752d5F8d43f833D4f230E160</v>
          </cell>
        </row>
        <row r="39">
          <cell r="B39" t="str">
            <v>MATIC</v>
          </cell>
          <cell r="D39" t="str">
            <v>0x169098c5c0c4f4207AFA4d668432B8e578778F48 [Note: This is an ERC-20 address, not MATIC]</v>
          </cell>
        </row>
        <row r="40">
          <cell r="B40" t="str">
            <v>MKR</v>
          </cell>
          <cell r="D40" t="str">
            <v>0x5db21ABd808D2656122F5e8035A30F71B48e32bD</v>
          </cell>
        </row>
        <row r="41">
          <cell r="B41" t="str">
            <v>UNI</v>
          </cell>
          <cell r="D41" t="str">
            <v>0xAaca49CBEF8325af88E8999bbB29dc71A18493a0</v>
          </cell>
        </row>
        <row r="42">
          <cell r="B42" t="str">
            <v>WBTC</v>
          </cell>
          <cell r="D42" t="str">
            <v>0x41b8D4EFf907750709dDA7a88cAf439698793055</v>
          </cell>
        </row>
        <row r="43">
          <cell r="B43" t="str">
            <v>YFI</v>
          </cell>
          <cell r="D43" t="str">
            <v>0xe1fa8E9B9901a169c7Bd94A7703C87735c25265f</v>
          </cell>
        </row>
        <row r="44">
          <cell r="B44" t="str">
            <v>USDC</v>
          </cell>
          <cell r="D44" t="str">
            <v>0x300b9c8A23f5FD40336d7F299ec6137A1dB90DD0</v>
          </cell>
        </row>
        <row r="45">
          <cell r="B45" t="str">
            <v>CLOUT</v>
          </cell>
          <cell r="D45" t="str">
            <v>BC1YLirxsZ6rwCS27z3ZrNe2dy3jVz5W6fK4g9Cpy5TpitYgQoeLb4Z</v>
          </cell>
        </row>
        <row r="46">
          <cell r="B46" t="str">
            <v>XTZ</v>
          </cell>
          <cell r="D46" t="str">
            <v>tz1WZ7a3t3347nfsXmNEBeF9xAyjNQBLfFdp</v>
          </cell>
        </row>
        <row r="47">
          <cell r="B47" t="str">
            <v>USD</v>
          </cell>
          <cell r="D47" t="str">
            <v>Via SEN / Signet</v>
          </cell>
        </row>
        <row r="48">
          <cell r="B48" t="str">
            <v>EUR</v>
          </cell>
          <cell r="D48" t="str">
            <v>Details on Left</v>
          </cell>
        </row>
        <row r="49">
          <cell r="B49" t="str">
            <v>GBP</v>
          </cell>
          <cell r="D49" t="str">
            <v>Details on Left</v>
          </cell>
        </row>
        <row r="50">
          <cell r="B50" t="str">
            <v>DGLD</v>
          </cell>
        </row>
      </sheetData>
      <sheetData sheetId="1">
        <row r="1">
          <cell r="B1">
            <v>44593</v>
          </cell>
        </row>
        <row r="3">
          <cell r="B3">
            <v>44622</v>
          </cell>
        </row>
        <row r="4">
          <cell r="B4">
            <v>44627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FD03-8697-2E4D-B17B-97BE46DDA307}">
  <sheetPr>
    <tabColor theme="4"/>
  </sheetPr>
  <dimension ref="A1"/>
  <sheetViews>
    <sheetView showGridLines="0" workbookViewId="0">
      <selection activeCell="K20" sqref="K20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DD80-E7FA-1646-AE14-F8542C60BBAD}">
  <sheetPr>
    <tabColor rgb="FF00B050"/>
    <pageSetUpPr fitToPage="1"/>
  </sheetPr>
  <dimension ref="A6:AA43"/>
  <sheetViews>
    <sheetView showGridLines="0" tabSelected="1" view="pageBreakPreview" zoomScale="50" zoomScaleNormal="100" zoomScaleSheetLayoutView="50" workbookViewId="0">
      <selection activeCell="G51" sqref="G51"/>
    </sheetView>
  </sheetViews>
  <sheetFormatPr baseColWidth="10" defaultColWidth="11" defaultRowHeight="16" x14ac:dyDescent="0.2"/>
  <cols>
    <col min="1" max="1" width="2.5" customWidth="1"/>
    <col min="2" max="2" width="55" bestFit="1" customWidth="1"/>
    <col min="3" max="3" width="18" bestFit="1" customWidth="1"/>
    <col min="4" max="4" width="7.83203125" customWidth="1"/>
    <col min="5" max="5" width="20.33203125" customWidth="1"/>
    <col min="6" max="6" width="7.5" bestFit="1" customWidth="1"/>
    <col min="7" max="7" width="15.5" customWidth="1"/>
    <col min="8" max="8" width="12" customWidth="1"/>
    <col min="9" max="9" width="17.83203125" bestFit="1" customWidth="1"/>
    <col min="10" max="10" width="5.33203125" bestFit="1" customWidth="1"/>
    <col min="11" max="11" width="5" customWidth="1"/>
    <col min="12" max="12" width="13" bestFit="1" customWidth="1"/>
    <col min="13" max="13" width="11.83203125" bestFit="1" customWidth="1"/>
    <col min="14" max="14" width="13.5" bestFit="1" customWidth="1"/>
    <col min="15" max="15" width="13.1640625" bestFit="1" customWidth="1"/>
    <col min="17" max="17" width="12.6640625" style="6" customWidth="1"/>
    <col min="19" max="19" width="11.33203125" bestFit="1" customWidth="1"/>
    <col min="26" max="26" width="13" bestFit="1" customWidth="1"/>
  </cols>
  <sheetData>
    <row r="6" spans="1:27" ht="31" x14ac:dyDescent="0.2">
      <c r="A6" s="1" t="s">
        <v>0</v>
      </c>
      <c r="B6" s="2"/>
      <c r="C6" s="3"/>
      <c r="D6" s="3"/>
      <c r="G6" t="s">
        <v>1</v>
      </c>
      <c r="H6" s="4">
        <f>++[1]Inputs!B3</f>
        <v>44622</v>
      </c>
      <c r="Q6" s="5"/>
    </row>
    <row r="7" spans="1:27" ht="16.25" customHeight="1" x14ac:dyDescent="0.2">
      <c r="A7" s="2"/>
      <c r="B7" s="2"/>
      <c r="C7" s="3"/>
      <c r="D7" s="3"/>
      <c r="G7" t="s">
        <v>2</v>
      </c>
      <c r="H7" t="s">
        <v>3</v>
      </c>
    </row>
    <row r="8" spans="1:27" ht="16.25" customHeight="1" x14ac:dyDescent="0.2">
      <c r="G8" t="s">
        <v>4</v>
      </c>
      <c r="H8" t="s">
        <v>22</v>
      </c>
    </row>
    <row r="9" spans="1:27" x14ac:dyDescent="0.2">
      <c r="G9" t="s">
        <v>5</v>
      </c>
      <c r="H9" s="4">
        <f>++[1]Inputs!B4</f>
        <v>44627</v>
      </c>
    </row>
    <row r="12" spans="1:27" ht="18.75" customHeight="1" x14ac:dyDescent="0.2">
      <c r="C12" s="7" t="s">
        <v>6</v>
      </c>
      <c r="D12" s="7"/>
      <c r="E12" s="7"/>
      <c r="F12" s="7"/>
    </row>
    <row r="13" spans="1:27" s="8" customFormat="1" ht="18.75" customHeight="1" x14ac:dyDescent="0.25">
      <c r="B13" s="9" t="s">
        <v>7</v>
      </c>
      <c r="C13" s="10">
        <f>++[1]Inputs!B1</f>
        <v>44593</v>
      </c>
      <c r="D13" s="10"/>
      <c r="E13" s="10">
        <f>++EOMONTH(C13,0)</f>
        <v>44620</v>
      </c>
      <c r="F13" s="11"/>
      <c r="G13" s="11" t="s">
        <v>8</v>
      </c>
      <c r="H13" s="9" t="s">
        <v>9</v>
      </c>
      <c r="I13" s="12" t="s">
        <v>10</v>
      </c>
      <c r="J13" s="12"/>
      <c r="Q13" s="13"/>
    </row>
    <row r="14" spans="1:27" ht="19" x14ac:dyDescent="0.25">
      <c r="B14" s="14"/>
      <c r="C14" s="15"/>
      <c r="D14" s="14"/>
      <c r="E14" s="15"/>
      <c r="F14" s="16" t="s">
        <v>11</v>
      </c>
      <c r="G14" s="17">
        <v>28</v>
      </c>
      <c r="H14" s="18">
        <v>7.4999999999999997E-2</v>
      </c>
      <c r="I14" s="15">
        <v>1</v>
      </c>
      <c r="J14" s="14" t="str">
        <f t="shared" ref="J14:J18" si="0">F14</f>
        <v>XTZ</v>
      </c>
      <c r="N14" s="19">
        <f>+E14*G14*H14/365</f>
        <v>0</v>
      </c>
      <c r="O14" s="20">
        <f>I14-N14</f>
        <v>1</v>
      </c>
      <c r="R14" s="21"/>
      <c r="S14" s="22"/>
      <c r="T14" s="23"/>
    </row>
    <row r="15" spans="1:27" ht="19" x14ac:dyDescent="0.25">
      <c r="B15" s="14"/>
      <c r="C15" s="15"/>
      <c r="D15" s="14"/>
      <c r="E15" s="15"/>
      <c r="F15" s="16" t="s">
        <v>11</v>
      </c>
      <c r="G15" s="17">
        <v>28</v>
      </c>
      <c r="H15" s="18">
        <v>7.4999999999999997E-2</v>
      </c>
      <c r="I15" s="15">
        <v>2</v>
      </c>
      <c r="J15" s="14" t="str">
        <f t="shared" si="0"/>
        <v>XTZ</v>
      </c>
      <c r="N15" s="19">
        <f t="shared" ref="N15:N17" si="1">+E15*G15*H15/365</f>
        <v>0</v>
      </c>
      <c r="O15" s="20">
        <f t="shared" ref="O15:O18" si="2">I15-N15</f>
        <v>2</v>
      </c>
      <c r="R15" s="21"/>
      <c r="S15" s="22"/>
      <c r="T15" s="23"/>
      <c r="Z15" s="24"/>
      <c r="AA15" s="24"/>
    </row>
    <row r="16" spans="1:27" ht="19" x14ac:dyDescent="0.25">
      <c r="B16" s="14"/>
      <c r="C16" s="15"/>
      <c r="D16" s="14"/>
      <c r="E16" s="15"/>
      <c r="F16" s="16" t="s">
        <v>12</v>
      </c>
      <c r="G16" s="17">
        <v>9</v>
      </c>
      <c r="H16" s="18">
        <v>8.7499999999999994E-2</v>
      </c>
      <c r="I16" s="15">
        <v>3</v>
      </c>
      <c r="J16" s="14" t="str">
        <f t="shared" si="0"/>
        <v>USDT</v>
      </c>
      <c r="N16" s="19">
        <f>+C16*G16*H16/365</f>
        <v>0</v>
      </c>
      <c r="O16" s="20">
        <f t="shared" si="2"/>
        <v>3</v>
      </c>
      <c r="R16" s="21"/>
      <c r="S16" s="22"/>
      <c r="T16" s="23"/>
      <c r="Z16" s="24"/>
      <c r="AA16" s="24"/>
    </row>
    <row r="17" spans="2:27" ht="19" x14ac:dyDescent="0.25">
      <c r="B17" s="14"/>
      <c r="C17" s="15"/>
      <c r="D17" s="14"/>
      <c r="E17" s="15"/>
      <c r="F17" s="16" t="s">
        <v>13</v>
      </c>
      <c r="G17" s="17">
        <v>28</v>
      </c>
      <c r="H17" s="18">
        <v>0.105</v>
      </c>
      <c r="I17" s="15">
        <v>4</v>
      </c>
      <c r="J17" s="14" t="str">
        <f t="shared" si="0"/>
        <v>BNB</v>
      </c>
      <c r="N17" s="19">
        <f t="shared" si="1"/>
        <v>0</v>
      </c>
      <c r="O17" s="20">
        <f t="shared" si="2"/>
        <v>4</v>
      </c>
      <c r="R17" s="21"/>
      <c r="S17" s="22"/>
      <c r="T17" s="23"/>
      <c r="Z17" s="24"/>
      <c r="AA17" s="24"/>
    </row>
    <row r="18" spans="2:27" ht="19" x14ac:dyDescent="0.25">
      <c r="B18" s="14"/>
      <c r="C18" s="15"/>
      <c r="D18" s="14"/>
      <c r="E18" s="15"/>
      <c r="F18" s="16" t="s">
        <v>12</v>
      </c>
      <c r="G18" s="17">
        <v>13</v>
      </c>
      <c r="H18" s="18">
        <v>7.2499999999999995E-2</v>
      </c>
      <c r="I18" s="15">
        <v>5</v>
      </c>
      <c r="J18" s="14" t="str">
        <f t="shared" si="0"/>
        <v>USDT</v>
      </c>
      <c r="N18" s="19">
        <f>150000010*G18*H18/365</f>
        <v>387328.79294520541</v>
      </c>
      <c r="O18" s="20">
        <f t="shared" si="2"/>
        <v>-387323.79294520541</v>
      </c>
      <c r="R18" s="21"/>
      <c r="S18" s="22"/>
      <c r="T18" s="23"/>
      <c r="Z18" s="24"/>
      <c r="AA18" s="24"/>
    </row>
    <row r="19" spans="2:27" ht="19" x14ac:dyDescent="0.25">
      <c r="B19" s="14"/>
      <c r="C19" s="15"/>
      <c r="D19" s="14"/>
      <c r="E19" s="15"/>
      <c r="F19" s="16"/>
      <c r="G19" s="17"/>
      <c r="H19" s="18"/>
      <c r="I19" s="15"/>
      <c r="J19" s="14"/>
      <c r="N19" s="25"/>
      <c r="O19" s="20"/>
      <c r="R19" s="21"/>
      <c r="S19" s="22"/>
      <c r="T19" s="23"/>
      <c r="Z19" s="24"/>
      <c r="AA19" s="24"/>
    </row>
    <row r="20" spans="2:27" x14ac:dyDescent="0.2">
      <c r="C20" s="26"/>
      <c r="E20" s="26"/>
      <c r="H20" s="22"/>
      <c r="R20" s="21"/>
      <c r="S20" s="22"/>
      <c r="T20" s="23"/>
    </row>
    <row r="21" spans="2:27" x14ac:dyDescent="0.2">
      <c r="H21" s="22"/>
      <c r="R21" s="21"/>
      <c r="S21" s="22"/>
      <c r="T21" s="23"/>
    </row>
    <row r="22" spans="2:27" ht="19" x14ac:dyDescent="0.25">
      <c r="B22" s="27"/>
      <c r="C22" s="14" t="s">
        <v>14</v>
      </c>
      <c r="D22" s="14"/>
      <c r="E22" s="28"/>
      <c r="H22" s="22"/>
      <c r="I22" s="15"/>
      <c r="J22" s="14"/>
      <c r="R22" s="21"/>
      <c r="S22" s="22"/>
      <c r="T22" s="23"/>
    </row>
    <row r="23" spans="2:27" ht="19" x14ac:dyDescent="0.25">
      <c r="C23" s="29">
        <f>++SUMIF($J$14:$J$18,D23,$I$14:$I$18)</f>
        <v>4</v>
      </c>
      <c r="D23" s="27" t="str" cm="1">
        <f t="array" ref="D23:D25">++_xlfn._xlws.SORT(_xlfn.UNIQUE(J14:J18))</f>
        <v>BNB</v>
      </c>
      <c r="E23" s="30" t="str">
        <f>+INDEX([1]Addresses!$D$8:$D$50,MATCH(D23,[1]Addresses!$B$8:$B$50,))</f>
        <v>0x71e74272678ef7aaf912e232b0fe7d6aac5541ee</v>
      </c>
      <c r="H23" s="22"/>
      <c r="I23" s="26"/>
      <c r="R23" s="21"/>
      <c r="S23" s="22"/>
      <c r="T23" s="23"/>
    </row>
    <row r="24" spans="2:27" ht="19" x14ac:dyDescent="0.25">
      <c r="C24" s="29">
        <f>++SUMIF($J$14:$J$18,D24,$I$14:$I$18)</f>
        <v>8</v>
      </c>
      <c r="D24" s="27" t="str">
        <v>USDT</v>
      </c>
      <c r="E24" s="30" t="str">
        <f>+INDEX([1]Addresses!$D$8:$D$50,MATCH(D24,[1]Addresses!$B$8:$B$50,))</f>
        <v>0xeB600e3e99A0F1fA91b6F305ADA4ed82Da818A8C</v>
      </c>
      <c r="F24" s="28"/>
      <c r="G24" s="14"/>
      <c r="H24" s="22"/>
      <c r="I24" s="26"/>
      <c r="R24" s="21"/>
      <c r="S24" s="22"/>
      <c r="T24" s="23"/>
    </row>
    <row r="25" spans="2:27" ht="19" x14ac:dyDescent="0.25">
      <c r="C25" s="29">
        <f>++SUMIF($J$14:$J$18,D25,$I$14:$I$18)</f>
        <v>3</v>
      </c>
      <c r="D25" s="27" t="str">
        <v>XTZ</v>
      </c>
      <c r="E25" s="30" t="str">
        <f>+INDEX([1]Addresses!$D$8:$D$50,MATCH(D25,[1]Addresses!$B$8:$B$50,))</f>
        <v>tz1WZ7a3t3347nfsXmNEBeF9xAyjNQBLfFdp</v>
      </c>
      <c r="H25" s="22"/>
      <c r="I25" s="26"/>
      <c r="R25" s="21"/>
      <c r="S25" s="22"/>
      <c r="T25" s="23"/>
      <c r="U25" s="23"/>
    </row>
    <row r="26" spans="2:27" ht="19" x14ac:dyDescent="0.25">
      <c r="C26" s="15"/>
      <c r="D26" s="16"/>
      <c r="E26" s="30"/>
      <c r="R26" s="21"/>
      <c r="S26" s="22"/>
      <c r="T26" s="23"/>
    </row>
    <row r="27" spans="2:27" x14ac:dyDescent="0.2">
      <c r="R27" s="31"/>
      <c r="S27" s="22"/>
      <c r="T27" s="23"/>
    </row>
    <row r="28" spans="2:27" x14ac:dyDescent="0.2">
      <c r="R28" s="31"/>
      <c r="S28" s="22"/>
      <c r="T28" s="23"/>
    </row>
    <row r="29" spans="2:27" x14ac:dyDescent="0.2">
      <c r="R29" s="31"/>
      <c r="S29" s="22"/>
      <c r="T29" s="23"/>
    </row>
    <row r="30" spans="2:27" x14ac:dyDescent="0.2">
      <c r="R30" s="31"/>
      <c r="S30" s="22"/>
      <c r="T30" s="23"/>
    </row>
    <row r="31" spans="2:27" x14ac:dyDescent="0.2">
      <c r="R31" s="31"/>
      <c r="S31" s="22"/>
      <c r="T31" s="23"/>
    </row>
    <row r="32" spans="2:27" x14ac:dyDescent="0.2">
      <c r="R32" s="31"/>
      <c r="S32" s="22"/>
      <c r="T32" s="23"/>
    </row>
    <row r="33" spans="18:21" x14ac:dyDescent="0.2">
      <c r="R33" s="31"/>
      <c r="S33" s="22"/>
      <c r="T33" s="23"/>
      <c r="U33" s="23"/>
    </row>
    <row r="34" spans="18:21" x14ac:dyDescent="0.2">
      <c r="R34" s="31"/>
      <c r="S34" s="22"/>
      <c r="T34" s="23"/>
    </row>
    <row r="35" spans="18:21" x14ac:dyDescent="0.2">
      <c r="R35" s="31"/>
      <c r="S35" s="22"/>
      <c r="T35" s="23"/>
    </row>
    <row r="36" spans="18:21" x14ac:dyDescent="0.2">
      <c r="R36" s="31"/>
      <c r="S36" s="22"/>
      <c r="T36" s="23"/>
    </row>
    <row r="37" spans="18:21" x14ac:dyDescent="0.2">
      <c r="R37" s="31"/>
      <c r="S37" s="22"/>
      <c r="T37" s="23"/>
    </row>
    <row r="38" spans="18:21" x14ac:dyDescent="0.2">
      <c r="R38" s="31"/>
      <c r="S38" s="22"/>
      <c r="T38" s="23"/>
    </row>
    <row r="39" spans="18:21" x14ac:dyDescent="0.2">
      <c r="R39" s="31"/>
      <c r="S39" s="22"/>
      <c r="T39" s="23"/>
    </row>
    <row r="40" spans="18:21" x14ac:dyDescent="0.2">
      <c r="R40" s="31"/>
      <c r="S40" s="22"/>
      <c r="T40" s="23"/>
    </row>
    <row r="41" spans="18:21" x14ac:dyDescent="0.2">
      <c r="R41" s="31"/>
      <c r="S41" s="22"/>
      <c r="T41" s="23"/>
    </row>
    <row r="42" spans="18:21" x14ac:dyDescent="0.2">
      <c r="R42" s="31"/>
      <c r="S42" s="22"/>
      <c r="T42" s="23"/>
    </row>
    <row r="43" spans="18:21" x14ac:dyDescent="0.2">
      <c r="R43" s="31"/>
      <c r="S43" s="22"/>
      <c r="T43" s="23"/>
      <c r="U43" s="23"/>
    </row>
  </sheetData>
  <mergeCells count="3">
    <mergeCell ref="A6:B7"/>
    <mergeCell ref="C12:F12"/>
    <mergeCell ref="I13:J13"/>
  </mergeCells>
  <pageMargins left="0.25" right="0.25" top="0.75" bottom="0.75" header="0.3" footer="0.3"/>
  <pageSetup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0882-9CD4-A846-BFC8-D00A1BF1B0CA}">
  <sheetPr>
    <tabColor rgb="FF00B050"/>
    <pageSetUpPr fitToPage="1"/>
  </sheetPr>
  <dimension ref="A6:AA37"/>
  <sheetViews>
    <sheetView showGridLines="0" view="pageBreakPreview" topLeftCell="B1" zoomScale="70" zoomScaleNormal="100" zoomScaleSheetLayoutView="70" workbookViewId="0">
      <selection activeCell="H8" sqref="H8"/>
    </sheetView>
  </sheetViews>
  <sheetFormatPr baseColWidth="10" defaultColWidth="11" defaultRowHeight="16" x14ac:dyDescent="0.2"/>
  <cols>
    <col min="1" max="1" width="2.5" customWidth="1"/>
    <col min="2" max="2" width="56" bestFit="1" customWidth="1"/>
    <col min="3" max="3" width="18.83203125" customWidth="1"/>
    <col min="4" max="4" width="6.5" bestFit="1" customWidth="1"/>
    <col min="5" max="5" width="18.83203125" customWidth="1"/>
    <col min="6" max="6" width="6.5" bestFit="1" customWidth="1"/>
    <col min="7" max="7" width="15.5" customWidth="1"/>
    <col min="8" max="8" width="12" customWidth="1"/>
    <col min="9" max="9" width="17.83203125" bestFit="1" customWidth="1"/>
    <col min="10" max="10" width="5.33203125" bestFit="1" customWidth="1"/>
    <col min="11" max="11" width="5" customWidth="1"/>
    <col min="12" max="12" width="13.83203125" bestFit="1" customWidth="1"/>
    <col min="13" max="13" width="11.83203125" bestFit="1" customWidth="1"/>
    <col min="14" max="14" width="13.83203125" bestFit="1" customWidth="1"/>
    <col min="15" max="15" width="17" bestFit="1" customWidth="1"/>
    <col min="17" max="17" width="15.1640625" style="6" customWidth="1"/>
    <col min="19" max="19" width="13.5" bestFit="1" customWidth="1"/>
    <col min="25" max="25" width="14.5" bestFit="1" customWidth="1"/>
    <col min="26" max="26" width="15.83203125" bestFit="1" customWidth="1"/>
    <col min="27" max="27" width="15.1640625" style="32" bestFit="1" customWidth="1"/>
  </cols>
  <sheetData>
    <row r="6" spans="1:27" ht="31.5" customHeight="1" x14ac:dyDescent="0.2">
      <c r="A6" s="1" t="s">
        <v>0</v>
      </c>
      <c r="B6" s="2"/>
      <c r="C6" s="3"/>
      <c r="D6" s="3"/>
      <c r="G6" t="s">
        <v>1</v>
      </c>
      <c r="H6" s="4">
        <f>[1]Inputs!B3</f>
        <v>44622</v>
      </c>
    </row>
    <row r="7" spans="1:27" ht="15.75" customHeight="1" x14ac:dyDescent="0.2">
      <c r="A7" s="2"/>
      <c r="B7" s="2"/>
      <c r="C7" s="3"/>
      <c r="D7" s="3"/>
      <c r="G7" t="s">
        <v>2</v>
      </c>
      <c r="H7" t="s">
        <v>3</v>
      </c>
    </row>
    <row r="8" spans="1:27" ht="15.75" customHeight="1" x14ac:dyDescent="0.2">
      <c r="G8" t="s">
        <v>4</v>
      </c>
    </row>
    <row r="9" spans="1:27" x14ac:dyDescent="0.2">
      <c r="G9" t="s">
        <v>5</v>
      </c>
      <c r="H9" s="4">
        <f>++[1]Inputs!B4</f>
        <v>44627</v>
      </c>
    </row>
    <row r="12" spans="1:27" ht="18.75" customHeight="1" x14ac:dyDescent="0.2">
      <c r="C12" s="7" t="s">
        <v>6</v>
      </c>
      <c r="D12" s="7"/>
      <c r="E12" s="7"/>
      <c r="F12" s="7"/>
    </row>
    <row r="13" spans="1:27" s="8" customFormat="1" ht="18.75" customHeight="1" x14ac:dyDescent="0.25">
      <c r="B13" s="9" t="s">
        <v>7</v>
      </c>
      <c r="C13" s="10">
        <f>++[1]Inputs!B1</f>
        <v>44593</v>
      </c>
      <c r="D13" s="10"/>
      <c r="E13" s="10">
        <f>++EOMONTH(C13,0)</f>
        <v>44620</v>
      </c>
      <c r="F13" s="11"/>
      <c r="G13" s="11" t="s">
        <v>8</v>
      </c>
      <c r="H13" s="9" t="s">
        <v>9</v>
      </c>
      <c r="I13" s="12" t="s">
        <v>10</v>
      </c>
      <c r="J13" s="12"/>
      <c r="Q13" s="13"/>
      <c r="AA13" s="33"/>
    </row>
    <row r="14" spans="1:27" s="14" customFormat="1" ht="19" x14ac:dyDescent="0.25">
      <c r="C14" s="15"/>
      <c r="E14" s="15"/>
      <c r="F14" s="27"/>
      <c r="G14" s="17"/>
      <c r="H14" s="18"/>
      <c r="I14" s="34"/>
      <c r="J14" s="14">
        <f>F14</f>
        <v>0</v>
      </c>
      <c r="L14"/>
      <c r="M14"/>
      <c r="N14" s="35">
        <f>+E14*G14*H14/365</f>
        <v>0</v>
      </c>
      <c r="O14" s="20">
        <f>+I14-N14</f>
        <v>0</v>
      </c>
      <c r="P14" s="15"/>
      <c r="Q14" s="36"/>
      <c r="R14" s="37"/>
      <c r="S14" s="38"/>
      <c r="AA14" s="39"/>
    </row>
    <row r="15" spans="1:27" s="14" customFormat="1" ht="19" x14ac:dyDescent="0.25">
      <c r="C15" s="15"/>
      <c r="E15" s="15"/>
      <c r="F15" s="27"/>
      <c r="G15" s="17"/>
      <c r="H15" s="18"/>
      <c r="I15" s="34"/>
      <c r="J15" s="14">
        <f>F15</f>
        <v>0</v>
      </c>
      <c r="L15"/>
      <c r="M15"/>
      <c r="N15" s="35">
        <f t="shared" ref="N15:N21" si="0">+E15*G15*H15/365</f>
        <v>0</v>
      </c>
      <c r="O15" s="20">
        <f t="shared" ref="O15:O21" si="1">+I15-N15</f>
        <v>0</v>
      </c>
      <c r="P15" s="15"/>
      <c r="Q15" s="36"/>
      <c r="S15" s="38"/>
      <c r="Z15" s="35"/>
      <c r="AA15" s="39"/>
    </row>
    <row r="16" spans="1:27" s="14" customFormat="1" ht="19" x14ac:dyDescent="0.25">
      <c r="C16" s="15"/>
      <c r="E16" s="15"/>
      <c r="F16" s="27"/>
      <c r="G16" s="17"/>
      <c r="H16" s="18"/>
      <c r="I16" s="34"/>
      <c r="J16" s="14">
        <f>F16</f>
        <v>0</v>
      </c>
      <c r="L16"/>
      <c r="M16"/>
      <c r="N16" s="35">
        <f t="shared" si="0"/>
        <v>0</v>
      </c>
      <c r="O16" s="20">
        <f t="shared" si="1"/>
        <v>0</v>
      </c>
      <c r="P16" s="15"/>
      <c r="Q16" s="36"/>
      <c r="R16" s="37"/>
      <c r="S16" s="38"/>
      <c r="Z16" s="35"/>
      <c r="AA16" s="39"/>
    </row>
    <row r="17" spans="2:27" s="14" customFormat="1" ht="19" x14ac:dyDescent="0.25">
      <c r="C17" s="15"/>
      <c r="E17" s="15"/>
      <c r="F17" s="27"/>
      <c r="G17" s="17"/>
      <c r="H17" s="18"/>
      <c r="I17" s="34"/>
      <c r="J17" s="14">
        <f>F17</f>
        <v>0</v>
      </c>
      <c r="L17"/>
      <c r="M17"/>
      <c r="N17" s="35">
        <f t="shared" si="0"/>
        <v>0</v>
      </c>
      <c r="O17" s="20">
        <f t="shared" si="1"/>
        <v>0</v>
      </c>
      <c r="P17" s="15"/>
      <c r="Q17" s="36"/>
      <c r="S17" s="38"/>
      <c r="Z17" s="35"/>
      <c r="AA17" s="39"/>
    </row>
    <row r="18" spans="2:27" s="14" customFormat="1" ht="19" x14ac:dyDescent="0.25">
      <c r="C18" s="15"/>
      <c r="E18" s="15"/>
      <c r="F18" s="27"/>
      <c r="G18" s="17"/>
      <c r="H18" s="18"/>
      <c r="I18" s="34"/>
      <c r="J18" s="14">
        <f t="shared" ref="J18:J21" si="2">F18</f>
        <v>0</v>
      </c>
      <c r="L18"/>
      <c r="M18"/>
      <c r="N18" s="35">
        <f t="shared" si="0"/>
        <v>0</v>
      </c>
      <c r="O18" s="20">
        <f t="shared" si="1"/>
        <v>0</v>
      </c>
      <c r="P18" s="15"/>
      <c r="Q18" s="36"/>
      <c r="S18" s="38"/>
      <c r="Z18" s="35"/>
      <c r="AA18" s="39"/>
    </row>
    <row r="19" spans="2:27" s="14" customFormat="1" ht="19" x14ac:dyDescent="0.25">
      <c r="C19" s="15"/>
      <c r="E19" s="15"/>
      <c r="F19" s="27"/>
      <c r="G19" s="17"/>
      <c r="H19" s="18"/>
      <c r="I19" s="34"/>
      <c r="J19" s="14">
        <f t="shared" si="2"/>
        <v>0</v>
      </c>
      <c r="L19"/>
      <c r="M19"/>
      <c r="N19" s="35">
        <f t="shared" si="0"/>
        <v>0</v>
      </c>
      <c r="O19" s="20">
        <f t="shared" si="1"/>
        <v>0</v>
      </c>
      <c r="P19" s="15"/>
      <c r="Q19" s="36"/>
      <c r="S19" s="38"/>
      <c r="Z19" s="35"/>
      <c r="AA19" s="39"/>
    </row>
    <row r="20" spans="2:27" s="14" customFormat="1" ht="19" x14ac:dyDescent="0.25">
      <c r="C20" s="15"/>
      <c r="E20" s="15"/>
      <c r="F20" s="27"/>
      <c r="G20" s="17"/>
      <c r="H20" s="18"/>
      <c r="I20" s="34"/>
      <c r="J20" s="14">
        <f t="shared" si="2"/>
        <v>0</v>
      </c>
      <c r="L20"/>
      <c r="M20"/>
      <c r="N20" s="35">
        <f t="shared" si="0"/>
        <v>0</v>
      </c>
      <c r="O20" s="20">
        <f t="shared" si="1"/>
        <v>0</v>
      </c>
      <c r="P20" s="15"/>
      <c r="Q20" s="36"/>
      <c r="S20" s="38"/>
      <c r="Z20" s="35"/>
      <c r="AA20" s="39"/>
    </row>
    <row r="21" spans="2:27" s="14" customFormat="1" ht="19" x14ac:dyDescent="0.25">
      <c r="C21" s="15"/>
      <c r="E21" s="15"/>
      <c r="F21" s="27"/>
      <c r="G21" s="17"/>
      <c r="H21" s="18"/>
      <c r="I21" s="34"/>
      <c r="J21" s="14">
        <f t="shared" si="2"/>
        <v>0</v>
      </c>
      <c r="L21"/>
      <c r="M21"/>
      <c r="N21" s="35">
        <f t="shared" si="0"/>
        <v>0</v>
      </c>
      <c r="O21" s="20">
        <f t="shared" si="1"/>
        <v>0</v>
      </c>
      <c r="P21" s="15"/>
      <c r="Q21" s="36"/>
      <c r="S21" s="38"/>
      <c r="Z21" s="35"/>
      <c r="AA21" s="39"/>
    </row>
    <row r="22" spans="2:27" ht="19" x14ac:dyDescent="0.25">
      <c r="M22" s="14"/>
      <c r="S22" s="40"/>
      <c r="Y22" s="14"/>
      <c r="Z22" s="19"/>
      <c r="AA22" s="39"/>
    </row>
    <row r="23" spans="2:27" ht="19" x14ac:dyDescent="0.25">
      <c r="I23" s="41"/>
      <c r="M23" s="14"/>
      <c r="S23" s="40"/>
      <c r="Y23" s="14"/>
      <c r="Z23" s="19"/>
      <c r="AA23" s="39"/>
    </row>
    <row r="24" spans="2:27" ht="19" x14ac:dyDescent="0.25">
      <c r="C24" s="14" t="s">
        <v>14</v>
      </c>
      <c r="D24" s="14"/>
      <c r="E24" s="28"/>
      <c r="F24" s="28"/>
      <c r="G24" s="14"/>
      <c r="M24" s="14"/>
      <c r="S24" s="40"/>
      <c r="Y24" s="14"/>
      <c r="Z24" s="19"/>
      <c r="AA24" s="39"/>
    </row>
    <row r="25" spans="2:27" ht="19" x14ac:dyDescent="0.25">
      <c r="C25" s="29">
        <f>++SUMIF($J$14:$J$21,D25,$I$14:$I$21)</f>
        <v>0</v>
      </c>
      <c r="D25" s="27" cm="1">
        <f t="array" ref="D25">++_xlfn.UNIQUE(J14:J21)</f>
        <v>0</v>
      </c>
      <c r="E25" s="30" t="e">
        <f>+INDEX([1]Addresses!$D$8:$D$50,MATCH('Client 2'!D25,[1]Addresses!$B$8:$B$50,))</f>
        <v>#N/A</v>
      </c>
      <c r="M25" s="14"/>
      <c r="S25" s="40"/>
    </row>
    <row r="26" spans="2:27" ht="19" x14ac:dyDescent="0.25">
      <c r="C26" s="29">
        <f>++SUMIF($J$14:$J$21,D26,$I$14:$I$21)</f>
        <v>0</v>
      </c>
      <c r="D26" s="27"/>
      <c r="E26" s="30" t="e">
        <f>+INDEX([1]Addresses!$D$8:$D$50,MATCH('Client 2'!D26,[1]Addresses!$B$8:$B$50,))</f>
        <v>#N/A</v>
      </c>
      <c r="M26" s="14"/>
      <c r="S26" s="40"/>
      <c r="Y26" s="38"/>
      <c r="Z26" s="41"/>
      <c r="AA26" s="39"/>
    </row>
    <row r="27" spans="2:27" ht="19" x14ac:dyDescent="0.25">
      <c r="B27" s="14"/>
      <c r="C27" s="29"/>
      <c r="D27" s="27"/>
      <c r="E27" s="30"/>
      <c r="F27" s="27"/>
      <c r="M27" s="14"/>
    </row>
    <row r="28" spans="2:27" ht="19" x14ac:dyDescent="0.25">
      <c r="B28" s="14"/>
      <c r="M28" s="14"/>
      <c r="T28" s="42"/>
    </row>
    <row r="29" spans="2:27" ht="19" x14ac:dyDescent="0.25">
      <c r="B29" s="14"/>
      <c r="M29" s="14"/>
      <c r="T29" s="42"/>
    </row>
    <row r="30" spans="2:27" ht="19" x14ac:dyDescent="0.25">
      <c r="C30" s="41"/>
      <c r="M30" s="14"/>
    </row>
    <row r="31" spans="2:27" ht="19" x14ac:dyDescent="0.25">
      <c r="M31" s="14"/>
    </row>
    <row r="32" spans="2:27" ht="19" x14ac:dyDescent="0.25">
      <c r="M32" s="14"/>
    </row>
    <row r="33" spans="13:13" ht="19" x14ac:dyDescent="0.25">
      <c r="M33" s="14"/>
    </row>
    <row r="34" spans="13:13" ht="19" x14ac:dyDescent="0.25">
      <c r="M34" s="14"/>
    </row>
    <row r="35" spans="13:13" ht="19" x14ac:dyDescent="0.25">
      <c r="M35" s="14"/>
    </row>
    <row r="36" spans="13:13" ht="19" x14ac:dyDescent="0.25">
      <c r="M36" s="14"/>
    </row>
    <row r="37" spans="13:13" ht="19" x14ac:dyDescent="0.25">
      <c r="M37" s="14"/>
    </row>
  </sheetData>
  <mergeCells count="3">
    <mergeCell ref="A6:B7"/>
    <mergeCell ref="C12:F12"/>
    <mergeCell ref="I13:J13"/>
  </mergeCells>
  <pageMargins left="0.25" right="0.25" top="0.75" bottom="0.75" header="0.3" footer="0.3"/>
  <pageSetup scale="5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36DD-BE93-1546-A1AF-7588CCB1315E}">
  <sheetPr>
    <tabColor rgb="FF00B050"/>
    <pageSetUpPr fitToPage="1"/>
  </sheetPr>
  <dimension ref="A6:X25"/>
  <sheetViews>
    <sheetView showGridLines="0" view="pageBreakPreview" zoomScale="70" zoomScaleNormal="100" zoomScaleSheetLayoutView="70" workbookViewId="0">
      <selection activeCell="H8" sqref="H8"/>
    </sheetView>
  </sheetViews>
  <sheetFormatPr baseColWidth="10" defaultColWidth="11" defaultRowHeight="16" x14ac:dyDescent="0.2"/>
  <cols>
    <col min="1" max="1" width="2.5" customWidth="1"/>
    <col min="2" max="2" width="54.33203125" customWidth="1"/>
    <col min="3" max="3" width="21" customWidth="1"/>
    <col min="4" max="4" width="6.5" bestFit="1" customWidth="1"/>
    <col min="5" max="5" width="19.5" bestFit="1" customWidth="1"/>
    <col min="6" max="6" width="6.5" bestFit="1" customWidth="1"/>
    <col min="7" max="7" width="15.5" customWidth="1"/>
    <col min="8" max="8" width="12" customWidth="1"/>
    <col min="9" max="9" width="17.83203125" bestFit="1" customWidth="1"/>
    <col min="10" max="10" width="5.33203125" bestFit="1" customWidth="1"/>
    <col min="11" max="11" width="5" customWidth="1"/>
    <col min="13" max="13" width="11.83203125" bestFit="1" customWidth="1"/>
    <col min="14" max="14" width="13.83203125" bestFit="1" customWidth="1"/>
    <col min="17" max="17" width="12.1640625" style="6" customWidth="1"/>
  </cols>
  <sheetData>
    <row r="6" spans="1:24" ht="31.5" customHeight="1" x14ac:dyDescent="0.2">
      <c r="A6" s="1" t="s">
        <v>0</v>
      </c>
      <c r="B6" s="2"/>
      <c r="C6" s="3"/>
      <c r="D6" s="3"/>
      <c r="G6" t="s">
        <v>1</v>
      </c>
      <c r="H6" s="4">
        <f>++[1]Inputs!B3</f>
        <v>44622</v>
      </c>
    </row>
    <row r="7" spans="1:24" ht="15.75" customHeight="1" x14ac:dyDescent="0.2">
      <c r="A7" s="2"/>
      <c r="B7" s="2"/>
      <c r="C7" s="3"/>
      <c r="D7" s="3"/>
      <c r="G7" t="s">
        <v>2</v>
      </c>
      <c r="H7" t="s">
        <v>3</v>
      </c>
    </row>
    <row r="8" spans="1:24" ht="15.75" customHeight="1" x14ac:dyDescent="0.2">
      <c r="G8" t="s">
        <v>4</v>
      </c>
    </row>
    <row r="9" spans="1:24" x14ac:dyDescent="0.2">
      <c r="G9" t="s">
        <v>5</v>
      </c>
      <c r="H9" s="4">
        <f>[1]Inputs!$B$4</f>
        <v>44627</v>
      </c>
    </row>
    <row r="12" spans="1:24" ht="18.75" customHeight="1" x14ac:dyDescent="0.2">
      <c r="C12" s="7" t="s">
        <v>6</v>
      </c>
      <c r="D12" s="7"/>
      <c r="E12" s="7"/>
      <c r="F12" s="7"/>
    </row>
    <row r="13" spans="1:24" s="8" customFormat="1" ht="18.75" customHeight="1" x14ac:dyDescent="0.25">
      <c r="B13" s="9" t="s">
        <v>7</v>
      </c>
      <c r="C13" s="10">
        <f>++[1]Inputs!B1</f>
        <v>44593</v>
      </c>
      <c r="D13" s="10"/>
      <c r="E13" s="10">
        <f>++EOMONTH(C13,0)</f>
        <v>44620</v>
      </c>
      <c r="F13" s="11"/>
      <c r="G13" s="11" t="s">
        <v>8</v>
      </c>
      <c r="H13" s="9" t="s">
        <v>9</v>
      </c>
      <c r="I13" s="12" t="s">
        <v>10</v>
      </c>
      <c r="J13" s="12"/>
      <c r="Q13" s="13"/>
    </row>
    <row r="14" spans="1:24" s="14" customFormat="1" ht="19" x14ac:dyDescent="0.25">
      <c r="C14" s="15"/>
      <c r="E14" s="15"/>
      <c r="F14" s="27"/>
      <c r="G14" s="17"/>
      <c r="H14" s="18"/>
      <c r="I14" s="15"/>
      <c r="J14" s="14">
        <f>F14</f>
        <v>0</v>
      </c>
      <c r="L14" s="43"/>
      <c r="N14" s="35">
        <f>+C14*G14*H14/365</f>
        <v>0</v>
      </c>
      <c r="O14" s="20">
        <f>+I14-N14</f>
        <v>0</v>
      </c>
      <c r="Q14" s="36"/>
      <c r="R14" s="44"/>
      <c r="X14" s="15"/>
    </row>
    <row r="15" spans="1:24" s="14" customFormat="1" ht="19" x14ac:dyDescent="0.25">
      <c r="C15" s="15"/>
      <c r="E15" s="15"/>
      <c r="F15" s="27"/>
      <c r="G15" s="17"/>
      <c r="H15" s="18"/>
      <c r="I15" s="15"/>
      <c r="J15" s="14">
        <f t="shared" ref="J15:J19" si="0">F15</f>
        <v>0</v>
      </c>
      <c r="L15" s="43"/>
      <c r="N15" s="35">
        <f>+C15*G15*H15/365</f>
        <v>0</v>
      </c>
      <c r="O15" s="20">
        <f t="shared" ref="O15:O19" si="1">+I15-N15</f>
        <v>0</v>
      </c>
      <c r="Q15" s="36"/>
      <c r="R15" s="44"/>
      <c r="X15" s="15"/>
    </row>
    <row r="16" spans="1:24" s="14" customFormat="1" ht="19" x14ac:dyDescent="0.25">
      <c r="C16" s="15"/>
      <c r="E16" s="15"/>
      <c r="F16" s="27"/>
      <c r="G16" s="17"/>
      <c r="H16" s="18"/>
      <c r="I16" s="15"/>
      <c r="J16" s="14">
        <f t="shared" si="0"/>
        <v>0</v>
      </c>
      <c r="L16" s="43"/>
      <c r="N16" s="35">
        <f t="shared" ref="N16:N19" si="2">+E16*G16*H16/365</f>
        <v>0</v>
      </c>
      <c r="O16" s="20">
        <f t="shared" si="1"/>
        <v>0</v>
      </c>
      <c r="Q16" s="36"/>
      <c r="R16" s="44"/>
      <c r="X16" s="15"/>
    </row>
    <row r="17" spans="2:24" s="14" customFormat="1" ht="19" x14ac:dyDescent="0.25">
      <c r="C17" s="15"/>
      <c r="E17" s="15"/>
      <c r="F17" s="27"/>
      <c r="G17" s="17"/>
      <c r="H17" s="18"/>
      <c r="I17" s="15"/>
      <c r="J17" s="14">
        <f t="shared" si="0"/>
        <v>0</v>
      </c>
      <c r="L17" s="43"/>
      <c r="N17" s="35">
        <f t="shared" si="2"/>
        <v>0</v>
      </c>
      <c r="O17" s="20">
        <f t="shared" si="1"/>
        <v>0</v>
      </c>
      <c r="Q17" s="36"/>
      <c r="R17" s="44"/>
      <c r="X17" s="15"/>
    </row>
    <row r="18" spans="2:24" s="14" customFormat="1" ht="19" x14ac:dyDescent="0.25">
      <c r="C18" s="15"/>
      <c r="E18" s="15"/>
      <c r="F18" s="27"/>
      <c r="G18" s="17"/>
      <c r="H18" s="18"/>
      <c r="I18" s="15"/>
      <c r="J18" s="14">
        <f t="shared" si="0"/>
        <v>0</v>
      </c>
      <c r="L18" s="43"/>
      <c r="N18" s="35">
        <f>+C18*G18*H18/365</f>
        <v>0</v>
      </c>
      <c r="O18" s="20">
        <f t="shared" si="1"/>
        <v>0</v>
      </c>
      <c r="Q18" s="36"/>
      <c r="R18" s="44"/>
      <c r="X18" s="15"/>
    </row>
    <row r="19" spans="2:24" s="14" customFormat="1" ht="19" x14ac:dyDescent="0.25">
      <c r="C19" s="15"/>
      <c r="E19" s="15"/>
      <c r="F19" s="27"/>
      <c r="G19" s="17"/>
      <c r="H19" s="18"/>
      <c r="I19" s="15"/>
      <c r="J19" s="14">
        <f t="shared" si="0"/>
        <v>0</v>
      </c>
      <c r="L19" s="43"/>
      <c r="N19" s="35">
        <f t="shared" si="2"/>
        <v>0</v>
      </c>
      <c r="O19" s="20">
        <f t="shared" si="1"/>
        <v>0</v>
      </c>
      <c r="Q19" s="36"/>
      <c r="R19" s="44"/>
      <c r="X19" s="15"/>
    </row>
    <row r="22" spans="2:24" ht="19" x14ac:dyDescent="0.25">
      <c r="C22" s="14" t="s">
        <v>14</v>
      </c>
      <c r="D22" s="14"/>
      <c r="E22" s="28"/>
      <c r="F22" s="28"/>
      <c r="G22" s="14"/>
    </row>
    <row r="23" spans="2:24" ht="19" x14ac:dyDescent="0.25">
      <c r="C23" s="15">
        <f>++SUMIF($J$14:$J$19,D23,$I$14:$I$19)</f>
        <v>0</v>
      </c>
      <c r="D23" s="27" cm="1">
        <f t="array" ref="D23">++_xlfn._xlws.SORT(_xlfn.UNIQUE(J14:J19))</f>
        <v>0</v>
      </c>
      <c r="E23" s="30" t="e">
        <f>+INDEX([1]Addresses!$D$8:$D$50,MATCH('Client 3'!D23,[1]Addresses!$B$8:$B$50,))</f>
        <v>#N/A</v>
      </c>
    </row>
    <row r="24" spans="2:24" ht="19" x14ac:dyDescent="0.25">
      <c r="B24" s="14"/>
      <c r="C24" s="15">
        <f>++SUMIF($J$14:$J$19,D24,$I$14:$I$19)</f>
        <v>0</v>
      </c>
      <c r="D24" s="27"/>
      <c r="E24" s="30" t="e">
        <f>+INDEX([1]Addresses!$D$8:$D$50,MATCH('Client 3'!D24,[1]Addresses!$B$8:$B$50,))</f>
        <v>#N/A</v>
      </c>
      <c r="F24" s="27"/>
    </row>
    <row r="25" spans="2:24" ht="19" x14ac:dyDescent="0.25">
      <c r="B25" s="14"/>
      <c r="C25" s="15">
        <f>++SUMIF($J$14:$J$19,D25,$I$14:$I$19)</f>
        <v>0</v>
      </c>
      <c r="D25" s="27"/>
      <c r="E25" s="30" t="e">
        <f>+INDEX([1]Addresses!$D$8:$D$50,MATCH('Client 3'!D25,[1]Addresses!$B$8:$B$50,))</f>
        <v>#N/A</v>
      </c>
    </row>
  </sheetData>
  <mergeCells count="3">
    <mergeCell ref="A6:B7"/>
    <mergeCell ref="C12:F12"/>
    <mergeCell ref="I13:J13"/>
  </mergeCells>
  <pageMargins left="0.25" right="0.25" top="0.75" bottom="0.75" header="0.3" footer="0.3"/>
  <pageSetup scale="5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3338-ED3F-CF4D-98BC-86BE80B817C2}">
  <sheetPr>
    <tabColor rgb="FF00B050"/>
    <pageSetUpPr fitToPage="1"/>
  </sheetPr>
  <dimension ref="A6:Z70"/>
  <sheetViews>
    <sheetView showGridLines="0" view="pageBreakPreview" zoomScale="50" zoomScaleNormal="100" zoomScaleSheetLayoutView="50" workbookViewId="0">
      <selection activeCell="H8" sqref="H8"/>
    </sheetView>
  </sheetViews>
  <sheetFormatPr baseColWidth="10" defaultColWidth="11" defaultRowHeight="16" x14ac:dyDescent="0.2"/>
  <cols>
    <col min="1" max="1" width="2.5" customWidth="1"/>
    <col min="2" max="2" width="52.5" bestFit="1" customWidth="1"/>
    <col min="3" max="3" width="18.1640625" bestFit="1" customWidth="1"/>
    <col min="4" max="4" width="7.5" bestFit="1" customWidth="1"/>
    <col min="5" max="5" width="18.1640625" bestFit="1" customWidth="1"/>
    <col min="6" max="6" width="7.5" bestFit="1" customWidth="1"/>
    <col min="7" max="7" width="13" customWidth="1"/>
    <col min="8" max="8" width="12" customWidth="1"/>
    <col min="9" max="9" width="17.83203125" bestFit="1" customWidth="1"/>
    <col min="10" max="10" width="5.33203125" bestFit="1" customWidth="1"/>
    <col min="11" max="11" width="5" customWidth="1"/>
    <col min="13" max="13" width="11.83203125" bestFit="1" customWidth="1"/>
    <col min="16" max="16" width="15.1640625" bestFit="1" customWidth="1"/>
    <col min="19" max="19" width="15" customWidth="1"/>
  </cols>
  <sheetData>
    <row r="6" spans="1:26" ht="31" x14ac:dyDescent="0.2">
      <c r="A6" s="1" t="s">
        <v>0</v>
      </c>
      <c r="B6" s="2"/>
      <c r="C6" s="3"/>
      <c r="D6" s="3"/>
      <c r="G6" t="s">
        <v>1</v>
      </c>
      <c r="H6" s="4">
        <f>++[1]Inputs!B3</f>
        <v>44622</v>
      </c>
    </row>
    <row r="7" spans="1:26" ht="15.75" customHeight="1" x14ac:dyDescent="0.2">
      <c r="A7" s="2"/>
      <c r="B7" s="2"/>
      <c r="C7" s="3"/>
      <c r="D7" s="3"/>
      <c r="G7" t="s">
        <v>2</v>
      </c>
      <c r="H7" t="s">
        <v>3</v>
      </c>
    </row>
    <row r="8" spans="1:26" ht="15.75" customHeight="1" x14ac:dyDescent="0.2">
      <c r="G8" t="s">
        <v>4</v>
      </c>
    </row>
    <row r="9" spans="1:26" x14ac:dyDescent="0.2">
      <c r="G9" t="s">
        <v>5</v>
      </c>
      <c r="H9" s="4">
        <f>++[1]Inputs!B4</f>
        <v>44627</v>
      </c>
    </row>
    <row r="12" spans="1:26" ht="15.75" customHeight="1" x14ac:dyDescent="0.2">
      <c r="C12" s="7" t="s">
        <v>6</v>
      </c>
      <c r="D12" s="7"/>
      <c r="E12" s="7"/>
      <c r="F12" s="7"/>
    </row>
    <row r="13" spans="1:26" s="8" customFormat="1" ht="15.75" customHeight="1" x14ac:dyDescent="0.25">
      <c r="B13" s="9" t="s">
        <v>7</v>
      </c>
      <c r="C13" s="10">
        <f>++[1]Inputs!B1</f>
        <v>44593</v>
      </c>
      <c r="D13" s="10"/>
      <c r="E13" s="10">
        <f>++EOMONTH(C13,0)</f>
        <v>44620</v>
      </c>
      <c r="F13" s="11"/>
      <c r="G13" s="11" t="s">
        <v>8</v>
      </c>
      <c r="H13" s="9" t="s">
        <v>9</v>
      </c>
      <c r="I13" s="12" t="s">
        <v>10</v>
      </c>
      <c r="J13" s="12"/>
    </row>
    <row r="14" spans="1:26" s="14" customFormat="1" ht="19" x14ac:dyDescent="0.25">
      <c r="C14" s="15"/>
      <c r="E14" s="15"/>
      <c r="F14" s="27"/>
      <c r="G14" s="17"/>
      <c r="H14" s="18"/>
      <c r="I14" s="15"/>
      <c r="J14" s="14">
        <f>F14</f>
        <v>0</v>
      </c>
      <c r="L14" s="43"/>
      <c r="M14" s="43"/>
      <c r="P14" s="35"/>
      <c r="Q14" s="19"/>
      <c r="R14"/>
      <c r="S14" s="25"/>
      <c r="T14" s="40"/>
      <c r="U14"/>
      <c r="V14"/>
      <c r="W14"/>
      <c r="X14"/>
      <c r="Y14"/>
      <c r="Z14" s="15"/>
    </row>
    <row r="15" spans="1:26" s="14" customFormat="1" ht="19" x14ac:dyDescent="0.25">
      <c r="C15" s="15"/>
      <c r="E15" s="15"/>
      <c r="F15" s="27"/>
      <c r="G15" s="17"/>
      <c r="H15" s="18"/>
      <c r="I15" s="15"/>
      <c r="J15" s="14">
        <f t="shared" ref="J15:J41" si="0">F15</f>
        <v>0</v>
      </c>
      <c r="L15" s="43"/>
      <c r="M15" s="43"/>
      <c r="P15" s="35"/>
      <c r="Q15" s="19"/>
      <c r="R15"/>
      <c r="S15" s="25"/>
      <c r="T15" s="40"/>
      <c r="U15"/>
      <c r="V15"/>
      <c r="W15"/>
      <c r="X15"/>
      <c r="Y15"/>
      <c r="Z15" s="15"/>
    </row>
    <row r="16" spans="1:26" s="14" customFormat="1" ht="19" x14ac:dyDescent="0.25">
      <c r="C16" s="15"/>
      <c r="E16" s="15"/>
      <c r="F16" s="27"/>
      <c r="G16" s="17"/>
      <c r="H16" s="18"/>
      <c r="I16" s="15"/>
      <c r="J16" s="14">
        <f t="shared" si="0"/>
        <v>0</v>
      </c>
      <c r="L16" s="43"/>
      <c r="M16" s="43"/>
      <c r="P16" s="35"/>
      <c r="Q16" s="19"/>
      <c r="R16"/>
      <c r="S16" s="25"/>
      <c r="T16" s="40"/>
      <c r="U16"/>
      <c r="V16"/>
      <c r="W16"/>
      <c r="X16"/>
      <c r="Y16"/>
      <c r="Z16" s="15"/>
    </row>
    <row r="17" spans="2:26" ht="19" x14ac:dyDescent="0.25">
      <c r="B17" s="14"/>
      <c r="C17" s="15"/>
      <c r="D17" s="14"/>
      <c r="E17" s="15"/>
      <c r="F17" s="27"/>
      <c r="G17" s="17"/>
      <c r="H17" s="18"/>
      <c r="I17" s="15"/>
      <c r="J17" s="14">
        <f t="shared" si="0"/>
        <v>0</v>
      </c>
      <c r="L17" s="43"/>
      <c r="M17" s="43"/>
      <c r="P17" s="35"/>
      <c r="Q17" s="19"/>
      <c r="S17" s="25"/>
      <c r="T17" s="40"/>
      <c r="Z17" s="15"/>
    </row>
    <row r="18" spans="2:26" ht="19" x14ac:dyDescent="0.25">
      <c r="B18" s="14"/>
      <c r="C18" s="15"/>
      <c r="D18" s="14"/>
      <c r="E18" s="15"/>
      <c r="F18" s="27"/>
      <c r="G18" s="17"/>
      <c r="H18" s="18"/>
      <c r="I18" s="15"/>
      <c r="J18" s="14">
        <f t="shared" si="0"/>
        <v>0</v>
      </c>
      <c r="L18" s="43"/>
      <c r="M18" s="43"/>
      <c r="P18" s="35"/>
      <c r="Q18" s="19"/>
      <c r="R18" s="14"/>
      <c r="S18" s="25"/>
      <c r="T18" s="44"/>
      <c r="U18" s="14"/>
      <c r="V18" s="14"/>
      <c r="W18" s="14"/>
      <c r="X18" s="14"/>
      <c r="Y18" s="14"/>
      <c r="Z18" s="15"/>
    </row>
    <row r="19" spans="2:26" ht="19" x14ac:dyDescent="0.25">
      <c r="B19" s="14"/>
      <c r="C19" s="15"/>
      <c r="D19" s="14"/>
      <c r="E19" s="15"/>
      <c r="F19" s="27"/>
      <c r="G19" s="45"/>
      <c r="H19" s="18"/>
      <c r="I19" s="15"/>
      <c r="J19" s="14">
        <f t="shared" si="0"/>
        <v>0</v>
      </c>
    </row>
    <row r="20" spans="2:26" ht="19" x14ac:dyDescent="0.25">
      <c r="C20" s="15"/>
      <c r="D20" s="14"/>
      <c r="E20" s="15"/>
      <c r="F20" s="27"/>
      <c r="G20" s="45"/>
      <c r="H20" s="18"/>
      <c r="I20" s="15"/>
      <c r="J20" s="14">
        <f t="shared" si="0"/>
        <v>0</v>
      </c>
    </row>
    <row r="21" spans="2:26" ht="19" x14ac:dyDescent="0.25">
      <c r="C21" s="15"/>
      <c r="D21" s="14"/>
      <c r="E21" s="15"/>
      <c r="F21" s="27"/>
      <c r="G21" s="45"/>
      <c r="H21" s="18"/>
      <c r="I21" s="15"/>
      <c r="J21" s="14">
        <f t="shared" si="0"/>
        <v>0</v>
      </c>
    </row>
    <row r="22" spans="2:26" ht="19" x14ac:dyDescent="0.25">
      <c r="C22" s="15"/>
      <c r="D22" s="14"/>
      <c r="E22" s="15"/>
      <c r="F22" s="27"/>
      <c r="G22" s="45"/>
      <c r="H22" s="18"/>
      <c r="I22" s="15"/>
      <c r="J22" s="14">
        <f t="shared" si="0"/>
        <v>0</v>
      </c>
    </row>
    <row r="23" spans="2:26" ht="19" x14ac:dyDescent="0.25">
      <c r="C23" s="15"/>
      <c r="D23" s="14"/>
      <c r="E23" s="15"/>
      <c r="F23" s="27"/>
      <c r="G23" s="45"/>
      <c r="H23" s="18"/>
      <c r="I23" s="15"/>
      <c r="J23" s="14">
        <f t="shared" si="0"/>
        <v>0</v>
      </c>
    </row>
    <row r="24" spans="2:26" ht="19" x14ac:dyDescent="0.25">
      <c r="C24" s="15"/>
      <c r="D24" s="14"/>
      <c r="E24" s="15"/>
      <c r="F24" s="27"/>
      <c r="G24" s="45"/>
      <c r="H24" s="18"/>
      <c r="I24" s="15"/>
      <c r="J24" s="14">
        <f t="shared" si="0"/>
        <v>0</v>
      </c>
    </row>
    <row r="25" spans="2:26" ht="19" x14ac:dyDescent="0.25">
      <c r="C25" s="15"/>
      <c r="D25" s="14"/>
      <c r="E25" s="15"/>
      <c r="F25" s="27"/>
      <c r="G25" s="45"/>
      <c r="H25" s="18"/>
      <c r="I25" s="15"/>
      <c r="J25" s="14">
        <f t="shared" si="0"/>
        <v>0</v>
      </c>
    </row>
    <row r="26" spans="2:26" ht="19" x14ac:dyDescent="0.25">
      <c r="C26" s="15"/>
      <c r="D26" s="14"/>
      <c r="E26" s="15"/>
      <c r="F26" s="27"/>
      <c r="G26" s="45"/>
      <c r="H26" s="18"/>
      <c r="I26" s="15"/>
      <c r="J26" s="14">
        <f t="shared" si="0"/>
        <v>0</v>
      </c>
    </row>
    <row r="27" spans="2:26" ht="19" x14ac:dyDescent="0.25">
      <c r="C27" s="15"/>
      <c r="D27" s="14"/>
      <c r="E27" s="15"/>
      <c r="F27" s="27"/>
      <c r="G27" s="45"/>
      <c r="H27" s="18"/>
      <c r="I27" s="15"/>
      <c r="J27" s="14">
        <f t="shared" si="0"/>
        <v>0</v>
      </c>
    </row>
    <row r="28" spans="2:26" ht="19" x14ac:dyDescent="0.25">
      <c r="C28" s="15"/>
      <c r="D28" s="14"/>
      <c r="E28" s="15"/>
      <c r="F28" s="27"/>
      <c r="G28" s="45"/>
      <c r="H28" s="18"/>
      <c r="I28" s="15"/>
      <c r="J28" s="14">
        <f t="shared" si="0"/>
        <v>0</v>
      </c>
    </row>
    <row r="29" spans="2:26" ht="19" x14ac:dyDescent="0.25">
      <c r="C29" s="15"/>
      <c r="D29" s="14"/>
      <c r="E29" s="15"/>
      <c r="F29" s="27"/>
      <c r="G29" s="45"/>
      <c r="H29" s="18"/>
      <c r="I29" s="15"/>
      <c r="J29" s="14">
        <f t="shared" si="0"/>
        <v>0</v>
      </c>
    </row>
    <row r="30" spans="2:26" ht="19" x14ac:dyDescent="0.25">
      <c r="C30" s="15"/>
      <c r="D30" s="14"/>
      <c r="E30" s="15"/>
      <c r="F30" s="27"/>
      <c r="G30" s="45"/>
      <c r="H30" s="18"/>
      <c r="I30" s="15"/>
      <c r="J30" s="14">
        <f t="shared" si="0"/>
        <v>0</v>
      </c>
    </row>
    <row r="31" spans="2:26" ht="19" x14ac:dyDescent="0.25">
      <c r="C31" s="15"/>
      <c r="D31" s="14"/>
      <c r="E31" s="15"/>
      <c r="F31" s="27"/>
      <c r="G31" s="45"/>
      <c r="H31" s="18"/>
      <c r="I31" s="15"/>
      <c r="J31" s="14">
        <f t="shared" si="0"/>
        <v>0</v>
      </c>
    </row>
    <row r="32" spans="2:26" ht="19" x14ac:dyDescent="0.25">
      <c r="C32" s="15"/>
      <c r="D32" s="14"/>
      <c r="E32" s="15"/>
      <c r="F32" s="27"/>
      <c r="G32" s="45"/>
      <c r="H32" s="18"/>
      <c r="I32" s="15"/>
      <c r="J32" s="14">
        <f t="shared" si="0"/>
        <v>0</v>
      </c>
    </row>
    <row r="33" spans="3:18" ht="19" x14ac:dyDescent="0.25">
      <c r="C33" s="15"/>
      <c r="D33" s="14"/>
      <c r="E33" s="15"/>
      <c r="F33" s="27"/>
      <c r="G33" s="45"/>
      <c r="H33" s="18"/>
      <c r="I33" s="15"/>
      <c r="J33" s="14">
        <f t="shared" si="0"/>
        <v>0</v>
      </c>
    </row>
    <row r="34" spans="3:18" ht="19" x14ac:dyDescent="0.25">
      <c r="C34" s="15"/>
      <c r="D34" s="14"/>
      <c r="E34" s="15"/>
      <c r="F34" s="27"/>
      <c r="G34" s="45"/>
      <c r="H34" s="18"/>
      <c r="I34" s="15"/>
      <c r="J34" s="14">
        <f t="shared" si="0"/>
        <v>0</v>
      </c>
    </row>
    <row r="35" spans="3:18" ht="19" x14ac:dyDescent="0.25">
      <c r="C35" s="15"/>
      <c r="D35" s="14"/>
      <c r="E35" s="15"/>
      <c r="F35" s="27"/>
      <c r="G35" s="45"/>
      <c r="H35" s="18"/>
      <c r="I35" s="15"/>
      <c r="J35" s="14">
        <f t="shared" si="0"/>
        <v>0</v>
      </c>
    </row>
    <row r="36" spans="3:18" ht="19" x14ac:dyDescent="0.25">
      <c r="C36" s="15"/>
      <c r="D36" s="14"/>
      <c r="E36" s="15"/>
      <c r="F36" s="27"/>
      <c r="G36" s="45"/>
      <c r="H36" s="18"/>
      <c r="I36" s="15"/>
      <c r="J36" s="14">
        <f t="shared" si="0"/>
        <v>0</v>
      </c>
    </row>
    <row r="37" spans="3:18" ht="19" x14ac:dyDescent="0.25">
      <c r="C37" s="15"/>
      <c r="D37" s="14"/>
      <c r="E37" s="15"/>
      <c r="F37" s="27"/>
      <c r="G37" s="45"/>
      <c r="H37" s="18"/>
      <c r="I37" s="15"/>
      <c r="J37" s="14">
        <f t="shared" si="0"/>
        <v>0</v>
      </c>
    </row>
    <row r="38" spans="3:18" ht="19" x14ac:dyDescent="0.25">
      <c r="C38" s="15"/>
      <c r="D38" s="14"/>
      <c r="E38" s="15"/>
      <c r="F38" s="27"/>
      <c r="G38" s="45"/>
      <c r="H38" s="18"/>
      <c r="I38" s="15"/>
      <c r="J38" s="14">
        <f t="shared" si="0"/>
        <v>0</v>
      </c>
    </row>
    <row r="39" spans="3:18" ht="19" x14ac:dyDescent="0.25">
      <c r="C39" s="15"/>
      <c r="D39" s="14"/>
      <c r="E39" s="15"/>
      <c r="F39" s="27"/>
      <c r="G39" s="45"/>
      <c r="H39" s="18"/>
      <c r="I39" s="15"/>
      <c r="J39" s="14">
        <f t="shared" si="0"/>
        <v>0</v>
      </c>
    </row>
    <row r="40" spans="3:18" ht="19" x14ac:dyDescent="0.25">
      <c r="C40" s="15"/>
      <c r="D40" s="14"/>
      <c r="E40" s="15"/>
      <c r="F40" s="27"/>
      <c r="G40" s="45"/>
      <c r="H40" s="18"/>
      <c r="I40" s="15"/>
      <c r="J40" s="14">
        <f t="shared" si="0"/>
        <v>0</v>
      </c>
    </row>
    <row r="41" spans="3:18" ht="19" x14ac:dyDescent="0.25">
      <c r="C41" s="15"/>
      <c r="D41" s="14"/>
      <c r="E41" s="15"/>
      <c r="F41" s="27"/>
      <c r="G41" s="45"/>
      <c r="H41" s="18"/>
      <c r="I41" s="15"/>
      <c r="J41" s="14">
        <f t="shared" si="0"/>
        <v>0</v>
      </c>
    </row>
    <row r="45" spans="3:18" ht="19" x14ac:dyDescent="0.25">
      <c r="C45" s="14" t="s">
        <v>14</v>
      </c>
      <c r="D45" s="14"/>
      <c r="E45" s="46"/>
      <c r="F45" s="46"/>
      <c r="G45" s="14"/>
    </row>
    <row r="46" spans="3:18" ht="19" x14ac:dyDescent="0.25">
      <c r="C46" s="29">
        <f>++SUMIF($J$14:$J$41,D46,$I$14:$I$41)</f>
        <v>0</v>
      </c>
      <c r="D46" s="27" cm="1">
        <f t="array" ref="D46">++_xlfn._xlws.SORT(_xlfn.UNIQUE(J14:J41))</f>
        <v>0</v>
      </c>
      <c r="E46" s="30" t="e">
        <f>+INDEX([1]Addresses!$D$8:$D$50,MATCH('Client 4'!D46,[1]Addresses!$B$8:$B$50,))</f>
        <v>#N/A</v>
      </c>
    </row>
    <row r="47" spans="3:18" ht="19" x14ac:dyDescent="0.25">
      <c r="C47" s="29">
        <f t="shared" ref="C47:C69" si="1">++SUMIF($J$14:$J$41,D47,$I$14:$I$41)</f>
        <v>0</v>
      </c>
      <c r="D47" s="27"/>
      <c r="E47" s="30" t="e">
        <f>+INDEX([1]Addresses!$D$8:$D$50,MATCH('Client 4'!D47,[1]Addresses!$B$8:$B$50,))</f>
        <v>#N/A</v>
      </c>
    </row>
    <row r="48" spans="3:18" ht="19" x14ac:dyDescent="0.25">
      <c r="C48" s="29">
        <f t="shared" si="1"/>
        <v>0</v>
      </c>
      <c r="D48" s="27"/>
      <c r="E48" s="30" t="e">
        <f>+INDEX([1]Addresses!$D$8:$D$50,MATCH('Client 4'!D48,[1]Addresses!$B$8:$B$50,))</f>
        <v>#N/A</v>
      </c>
      <c r="P48" s="24"/>
      <c r="Q48" s="24"/>
      <c r="R48" s="24"/>
    </row>
    <row r="49" spans="2:20" ht="19" x14ac:dyDescent="0.25">
      <c r="C49" s="29">
        <f t="shared" si="1"/>
        <v>0</v>
      </c>
      <c r="D49" s="27"/>
      <c r="E49" s="30" t="e">
        <f>+INDEX([1]Addresses!$D$8:$D$50,MATCH('Client 4'!D49,[1]Addresses!$B$8:$B$50,))</f>
        <v>#N/A</v>
      </c>
      <c r="P49" s="24"/>
      <c r="Q49" s="24"/>
      <c r="R49" s="24"/>
    </row>
    <row r="50" spans="2:20" ht="19" x14ac:dyDescent="0.25">
      <c r="B50" s="14"/>
      <c r="C50" s="29">
        <f t="shared" si="1"/>
        <v>0</v>
      </c>
      <c r="D50" s="27"/>
      <c r="E50" s="30" t="e">
        <f>+INDEX([1]Addresses!$D$8:$D$50,MATCH('Client 4'!D50,[1]Addresses!$B$8:$B$50,))</f>
        <v>#N/A</v>
      </c>
    </row>
    <row r="51" spans="2:20" ht="19" x14ac:dyDescent="0.25">
      <c r="B51" s="14"/>
      <c r="C51" s="29">
        <f t="shared" si="1"/>
        <v>0</v>
      </c>
      <c r="D51" s="27"/>
      <c r="E51" s="30" t="e">
        <f>+INDEX([1]Addresses!$D$8:$D$50,MATCH('Client 4'!D51,[1]Addresses!$B$8:$B$50,))</f>
        <v>#N/A</v>
      </c>
    </row>
    <row r="52" spans="2:20" ht="19" x14ac:dyDescent="0.25">
      <c r="B52" s="14"/>
      <c r="C52" s="29">
        <f t="shared" si="1"/>
        <v>0</v>
      </c>
      <c r="D52" s="27"/>
      <c r="E52" s="30" t="e">
        <f>+INDEX([1]Addresses!$D$8:$D$50,MATCH('Client 4'!D52,[1]Addresses!$B$8:$B$50,))</f>
        <v>#N/A</v>
      </c>
    </row>
    <row r="53" spans="2:20" ht="19" x14ac:dyDescent="0.25">
      <c r="B53" s="14"/>
      <c r="C53" s="29">
        <f t="shared" si="1"/>
        <v>0</v>
      </c>
      <c r="D53" s="27"/>
      <c r="E53" s="30" t="e">
        <f>+INDEX([1]Addresses!$D$8:$D$50,MATCH('Client 4'!D53,[1]Addresses!$B$8:$B$50,))</f>
        <v>#N/A</v>
      </c>
      <c r="H53" s="14"/>
    </row>
    <row r="54" spans="2:20" ht="19" x14ac:dyDescent="0.25">
      <c r="B54" s="14"/>
      <c r="C54" s="29">
        <f t="shared" si="1"/>
        <v>0</v>
      </c>
      <c r="D54" s="27"/>
      <c r="E54" s="30" t="e">
        <f>+INDEX([1]Addresses!$D$8:$D$50,MATCH('Client 4'!D54,[1]Addresses!$B$8:$B$50,))</f>
        <v>#N/A</v>
      </c>
    </row>
    <row r="55" spans="2:20" ht="19" x14ac:dyDescent="0.25">
      <c r="C55" s="29">
        <f t="shared" si="1"/>
        <v>0</v>
      </c>
      <c r="D55" s="27"/>
      <c r="E55" s="30" t="e">
        <f>+INDEX([1]Addresses!$D$8:$D$50,MATCH('Client 4'!D55,[1]Addresses!$B$8:$B$50,))</f>
        <v>#N/A</v>
      </c>
      <c r="T55" s="42"/>
    </row>
    <row r="56" spans="2:20" ht="19" x14ac:dyDescent="0.25">
      <c r="C56" s="29">
        <f t="shared" si="1"/>
        <v>0</v>
      </c>
      <c r="D56" s="27"/>
      <c r="E56" s="30"/>
    </row>
    <row r="57" spans="2:20" ht="19" x14ac:dyDescent="0.25">
      <c r="B57" s="47"/>
      <c r="C57" s="29">
        <f t="shared" si="1"/>
        <v>0</v>
      </c>
      <c r="D57" s="27"/>
      <c r="E57" s="30"/>
      <c r="R57" s="24"/>
    </row>
    <row r="58" spans="2:20" ht="19" x14ac:dyDescent="0.25">
      <c r="B58" s="47"/>
      <c r="C58" s="29">
        <f t="shared" si="1"/>
        <v>0</v>
      </c>
      <c r="D58" s="27"/>
      <c r="E58" s="30" t="e">
        <f>+INDEX([1]Addresses!$D$8:$D$50,MATCH('Client 4'!D58,[1]Addresses!$B$8:$B$50,))</f>
        <v>#N/A</v>
      </c>
    </row>
    <row r="59" spans="2:20" ht="19" x14ac:dyDescent="0.25">
      <c r="C59" s="29">
        <f t="shared" si="1"/>
        <v>0</v>
      </c>
      <c r="D59" s="27"/>
      <c r="E59" s="30" t="e">
        <f>+INDEX([1]Addresses!$D$8:$D$50,MATCH('Client 4'!D59,[1]Addresses!$B$8:$B$50,))</f>
        <v>#N/A</v>
      </c>
    </row>
    <row r="60" spans="2:20" ht="19" x14ac:dyDescent="0.25">
      <c r="C60" s="29">
        <f t="shared" si="1"/>
        <v>0</v>
      </c>
      <c r="D60" s="27"/>
      <c r="E60" s="30" t="e">
        <f>+INDEX([1]Addresses!$D$8:$D$50,MATCH('Client 4'!D60,[1]Addresses!$B$8:$B$50,))</f>
        <v>#N/A</v>
      </c>
    </row>
    <row r="61" spans="2:20" ht="19" x14ac:dyDescent="0.25">
      <c r="C61" s="29">
        <f t="shared" si="1"/>
        <v>0</v>
      </c>
      <c r="D61" s="27"/>
      <c r="E61" s="30" t="e">
        <f>+INDEX([1]Addresses!$D$8:$D$50,MATCH('Client 4'!D61,[1]Addresses!$B$8:$B$50,))</f>
        <v>#N/A</v>
      </c>
    </row>
    <row r="62" spans="2:20" ht="19" x14ac:dyDescent="0.25">
      <c r="C62" s="29">
        <f t="shared" si="1"/>
        <v>0</v>
      </c>
      <c r="D62" s="27"/>
      <c r="E62" s="30" t="e">
        <f>+INDEX([1]Addresses!$D$8:$D$50,MATCH('Client 4'!D62,[1]Addresses!$B$8:$B$50,))</f>
        <v>#N/A</v>
      </c>
    </row>
    <row r="63" spans="2:20" ht="19" x14ac:dyDescent="0.25">
      <c r="C63" s="29">
        <f t="shared" si="1"/>
        <v>0</v>
      </c>
      <c r="D63" s="27"/>
      <c r="E63" s="30" t="e">
        <f>+INDEX([1]Addresses!$D$8:$D$50,MATCH('Client 4'!D63,[1]Addresses!$B$8:$B$50,))</f>
        <v>#N/A</v>
      </c>
    </row>
    <row r="64" spans="2:20" ht="19" x14ac:dyDescent="0.25">
      <c r="C64" s="29">
        <f t="shared" si="1"/>
        <v>0</v>
      </c>
      <c r="D64" s="27"/>
      <c r="E64" s="30" t="e">
        <f>+INDEX([1]Addresses!$D$8:$D$50,MATCH('Client 4'!D64,[1]Addresses!$B$8:$B$50,))</f>
        <v>#N/A</v>
      </c>
    </row>
    <row r="65" spans="3:5" ht="19" x14ac:dyDescent="0.25">
      <c r="C65" s="29">
        <f t="shared" si="1"/>
        <v>0</v>
      </c>
      <c r="D65" s="27"/>
      <c r="E65" s="30" t="e">
        <f>+INDEX([1]Addresses!$D$8:$D$50,MATCH('Client 4'!D65,[1]Addresses!$B$8:$B$50,))</f>
        <v>#N/A</v>
      </c>
    </row>
    <row r="66" spans="3:5" ht="19" x14ac:dyDescent="0.25">
      <c r="C66" s="29">
        <f t="shared" si="1"/>
        <v>0</v>
      </c>
      <c r="D66" s="27"/>
      <c r="E66" s="30" t="e">
        <f>+INDEX([1]Addresses!$D$8:$D$50,MATCH('Client 4'!D66,[1]Addresses!$B$8:$B$50,))</f>
        <v>#N/A</v>
      </c>
    </row>
    <row r="67" spans="3:5" ht="19" x14ac:dyDescent="0.25">
      <c r="C67" s="29">
        <f t="shared" si="1"/>
        <v>0</v>
      </c>
      <c r="D67" s="27"/>
      <c r="E67" s="30" t="e">
        <f>+INDEX([1]Addresses!$D$8:$D$50,MATCH('Client 4'!D67,[1]Addresses!$B$8:$B$50,))</f>
        <v>#N/A</v>
      </c>
    </row>
    <row r="68" spans="3:5" ht="19" x14ac:dyDescent="0.25">
      <c r="C68" s="29">
        <f t="shared" si="1"/>
        <v>0</v>
      </c>
      <c r="D68" s="27"/>
      <c r="E68" s="30" t="e">
        <f>+INDEX([1]Addresses!$D$8:$D$50,MATCH('Client 4'!D68,[1]Addresses!$B$8:$B$50,))</f>
        <v>#N/A</v>
      </c>
    </row>
    <row r="69" spans="3:5" ht="19" x14ac:dyDescent="0.25">
      <c r="C69" s="29">
        <f t="shared" si="1"/>
        <v>0</v>
      </c>
      <c r="D69" s="27"/>
      <c r="E69" s="30" t="e">
        <f>+INDEX([1]Addresses!$D$8:$D$50,MATCH('Client 4'!D69,[1]Addresses!$B$8:$B$50,))</f>
        <v>#N/A</v>
      </c>
    </row>
    <row r="70" spans="3:5" ht="19" x14ac:dyDescent="0.25">
      <c r="C70" s="29"/>
      <c r="D70" s="27"/>
      <c r="E70" s="30"/>
    </row>
  </sheetData>
  <mergeCells count="3">
    <mergeCell ref="A6:B7"/>
    <mergeCell ref="C12:F12"/>
    <mergeCell ref="I13:J13"/>
  </mergeCells>
  <pageMargins left="0.25" right="0.25" top="0.75" bottom="0.75" header="0.3" footer="0.3"/>
  <pageSetup scale="4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0877-6EC0-DB4F-9754-D006B83CBD44}">
  <sheetPr>
    <tabColor rgb="FF00B050"/>
    <pageSetUpPr fitToPage="1"/>
  </sheetPr>
  <dimension ref="A6:N39"/>
  <sheetViews>
    <sheetView showGridLines="0" view="pageBreakPreview" topLeftCell="A4" zoomScale="60" zoomScaleNormal="100" workbookViewId="0">
      <selection activeCell="H8" sqref="H8"/>
    </sheetView>
  </sheetViews>
  <sheetFormatPr baseColWidth="10" defaultColWidth="11" defaultRowHeight="16" outlineLevelRow="1" x14ac:dyDescent="0.2"/>
  <cols>
    <col min="1" max="1" width="2.5" customWidth="1"/>
    <col min="2" max="2" width="61.6640625" bestFit="1" customWidth="1"/>
    <col min="3" max="3" width="22.5" bestFit="1" customWidth="1"/>
    <col min="4" max="4" width="9.33203125" bestFit="1" customWidth="1"/>
    <col min="5" max="5" width="18.1640625" bestFit="1" customWidth="1"/>
    <col min="6" max="6" width="6.5" bestFit="1" customWidth="1"/>
    <col min="7" max="7" width="15.5" customWidth="1"/>
    <col min="8" max="8" width="12" customWidth="1"/>
    <col min="9" max="9" width="21" bestFit="1" customWidth="1"/>
    <col min="10" max="10" width="5.33203125" bestFit="1" customWidth="1"/>
    <col min="11" max="11" width="21" bestFit="1" customWidth="1"/>
    <col min="12" max="12" width="12.5" bestFit="1" customWidth="1"/>
    <col min="13" max="13" width="13.83203125" bestFit="1" customWidth="1"/>
    <col min="14" max="14" width="15.83203125" bestFit="1" customWidth="1"/>
  </cols>
  <sheetData>
    <row r="6" spans="1:14" ht="31.5" customHeight="1" x14ac:dyDescent="0.2">
      <c r="A6" s="1" t="s">
        <v>0</v>
      </c>
      <c r="B6" s="2"/>
      <c r="C6" s="3"/>
      <c r="D6" s="3"/>
      <c r="G6" t="s">
        <v>1</v>
      </c>
      <c r="H6" s="4">
        <f>[1]Inputs!$B$3</f>
        <v>44622</v>
      </c>
    </row>
    <row r="7" spans="1:14" ht="15.75" customHeight="1" x14ac:dyDescent="0.2">
      <c r="A7" s="2"/>
      <c r="B7" s="2"/>
      <c r="C7" s="3"/>
      <c r="D7" s="3"/>
      <c r="G7" t="s">
        <v>2</v>
      </c>
      <c r="H7" t="s">
        <v>3</v>
      </c>
    </row>
    <row r="8" spans="1:14" ht="15.75" customHeight="1" x14ac:dyDescent="0.2">
      <c r="G8" t="s">
        <v>4</v>
      </c>
    </row>
    <row r="9" spans="1:14" x14ac:dyDescent="0.2">
      <c r="G9" t="s">
        <v>5</v>
      </c>
      <c r="H9" s="4">
        <f>[1]Inputs!$B$4</f>
        <v>44627</v>
      </c>
    </row>
    <row r="12" spans="1:14" ht="18.75" customHeight="1" x14ac:dyDescent="0.2">
      <c r="C12" s="7" t="s">
        <v>6</v>
      </c>
      <c r="D12" s="7"/>
      <c r="E12" s="7"/>
      <c r="F12" s="7"/>
      <c r="N12" s="25"/>
    </row>
    <row r="13" spans="1:14" s="8" customFormat="1" ht="18.75" customHeight="1" x14ac:dyDescent="0.25">
      <c r="B13" s="9" t="s">
        <v>7</v>
      </c>
      <c r="C13" s="10">
        <f>++[1]Inputs!B1</f>
        <v>44593</v>
      </c>
      <c r="D13" s="10"/>
      <c r="E13" s="10">
        <f>++EOMONTH(C13,0)</f>
        <v>44620</v>
      </c>
      <c r="F13" s="11"/>
      <c r="G13" s="11" t="s">
        <v>8</v>
      </c>
      <c r="H13" s="9" t="s">
        <v>9</v>
      </c>
      <c r="I13" s="12" t="s">
        <v>10</v>
      </c>
      <c r="J13" s="12"/>
      <c r="K13" s="9" t="s">
        <v>16</v>
      </c>
    </row>
    <row r="14" spans="1:14" ht="19" x14ac:dyDescent="0.25">
      <c r="B14" s="14"/>
      <c r="C14" s="38"/>
      <c r="D14" s="14"/>
      <c r="E14" s="38"/>
      <c r="F14" s="27"/>
      <c r="G14" s="17"/>
      <c r="H14" s="18"/>
      <c r="I14" s="38"/>
      <c r="J14" s="14">
        <f t="shared" ref="J14:J15" si="0">F14</f>
        <v>0</v>
      </c>
      <c r="K14" s="48" t="s">
        <v>18</v>
      </c>
      <c r="L14" s="43"/>
      <c r="M14" s="43"/>
      <c r="N14" s="38"/>
    </row>
    <row r="15" spans="1:14" ht="19" x14ac:dyDescent="0.25">
      <c r="B15" s="14"/>
      <c r="C15" s="38"/>
      <c r="D15" s="14"/>
      <c r="E15" s="38"/>
      <c r="F15" s="27"/>
      <c r="G15" s="17"/>
      <c r="H15" s="18"/>
      <c r="I15" s="38"/>
      <c r="J15" s="14">
        <f t="shared" si="0"/>
        <v>0</v>
      </c>
      <c r="K15" s="48" t="s">
        <v>18</v>
      </c>
      <c r="L15" s="43"/>
      <c r="M15" s="43"/>
      <c r="N15" s="38"/>
    </row>
    <row r="17" spans="2:7" hidden="1" outlineLevel="1" x14ac:dyDescent="0.2"/>
    <row r="18" spans="2:7" ht="19" hidden="1" outlineLevel="1" x14ac:dyDescent="0.25">
      <c r="C18" s="14" t="s">
        <v>19</v>
      </c>
      <c r="D18" s="14"/>
      <c r="E18" s="28"/>
      <c r="F18" s="28"/>
      <c r="G18" s="14"/>
    </row>
    <row r="19" spans="2:7" ht="19" hidden="1" outlineLevel="1" x14ac:dyDescent="0.25">
      <c r="C19" s="35">
        <v>0</v>
      </c>
      <c r="D19" s="27" cm="1">
        <f t="array" ref="D19">++_xlfn.UNIQUE(J15:J15)</f>
        <v>0</v>
      </c>
      <c r="E19" s="30" t="e">
        <f>+INDEX([1]Addresses!$D$8:$D$50,MATCH('Client 5'!D19,[1]Addresses!$B$8:$B$50,))</f>
        <v>#N/A</v>
      </c>
    </row>
    <row r="20" spans="2:7" ht="19" hidden="1" outlineLevel="1" x14ac:dyDescent="0.25">
      <c r="B20" s="14"/>
      <c r="C20" s="20">
        <f>++SUMIF($J$15:$J$15,D20,$I$15:$I$15)</f>
        <v>0</v>
      </c>
      <c r="D20" s="27"/>
      <c r="E20" s="30" t="e">
        <f>+INDEX([1]Addresses!$D$8:$D$50,MATCH('Client 5'!D20,[1]Addresses!$B$8:$B$50,))</f>
        <v>#N/A</v>
      </c>
    </row>
    <row r="21" spans="2:7" ht="19" collapsed="1" x14ac:dyDescent="0.25">
      <c r="B21" s="14"/>
      <c r="C21" s="20"/>
      <c r="D21" s="27"/>
      <c r="E21" s="30"/>
    </row>
    <row r="22" spans="2:7" ht="19" x14ac:dyDescent="0.25">
      <c r="B22" s="14"/>
      <c r="C22" s="14" t="s">
        <v>20</v>
      </c>
      <c r="D22" s="14"/>
      <c r="E22" s="28"/>
    </row>
    <row r="23" spans="2:7" ht="19" x14ac:dyDescent="0.25">
      <c r="B23" s="14"/>
      <c r="C23" s="49">
        <f>SUMIF($J$14:$J$15,$D23,$I$14:$I$15)</f>
        <v>0</v>
      </c>
      <c r="D23" s="27" cm="1">
        <f t="array" ref="D23">_xlfn.UNIQUE($J$15:$J$15)</f>
        <v>0</v>
      </c>
      <c r="E23" s="30"/>
    </row>
    <row r="24" spans="2:7" ht="19" x14ac:dyDescent="0.25">
      <c r="B24" s="14"/>
      <c r="C24" s="20"/>
      <c r="D24" s="27"/>
      <c r="E24" s="30"/>
    </row>
    <row r="25" spans="2:7" ht="19" x14ac:dyDescent="0.25">
      <c r="B25" s="14"/>
      <c r="C25" s="20"/>
      <c r="D25" s="27"/>
      <c r="E25" s="30"/>
    </row>
    <row r="26" spans="2:7" ht="19" x14ac:dyDescent="0.25">
      <c r="B26" s="50" t="s">
        <v>21</v>
      </c>
      <c r="C26" s="20"/>
      <c r="D26" s="14"/>
    </row>
    <row r="27" spans="2:7" ht="19" x14ac:dyDescent="0.25">
      <c r="B27" s="14">
        <f>+B14</f>
        <v>0</v>
      </c>
      <c r="C27" s="49">
        <f>+E14+I14</f>
        <v>0</v>
      </c>
      <c r="D27" s="27">
        <f>+F14</f>
        <v>0</v>
      </c>
    </row>
    <row r="28" spans="2:7" ht="19" x14ac:dyDescent="0.25">
      <c r="B28" s="14">
        <f>+B15</f>
        <v>0</v>
      </c>
      <c r="C28" s="49">
        <f>+E15+I15</f>
        <v>0</v>
      </c>
      <c r="D28" s="27">
        <f>+F15</f>
        <v>0</v>
      </c>
    </row>
    <row r="29" spans="2:7" ht="19" x14ac:dyDescent="0.25">
      <c r="B29" s="14"/>
      <c r="C29" s="20"/>
      <c r="D29" s="27"/>
    </row>
    <row r="30" spans="2:7" x14ac:dyDescent="0.2">
      <c r="C30" s="51"/>
    </row>
    <row r="31" spans="2:7" x14ac:dyDescent="0.2">
      <c r="B31" s="52"/>
      <c r="C31" s="53"/>
      <c r="D31" s="53"/>
      <c r="E31" s="53"/>
      <c r="F31" s="53"/>
    </row>
    <row r="32" spans="2:7" ht="19" x14ac:dyDescent="0.25">
      <c r="B32" s="14"/>
      <c r="C32" s="38"/>
      <c r="D32" s="18"/>
      <c r="E32" s="38"/>
      <c r="F32" s="17"/>
    </row>
    <row r="33" spans="2:6" ht="19" x14ac:dyDescent="0.25">
      <c r="B33" s="54"/>
      <c r="C33" s="55"/>
      <c r="D33" s="56"/>
      <c r="E33" s="55"/>
      <c r="F33" s="57"/>
    </row>
    <row r="34" spans="2:6" ht="19" x14ac:dyDescent="0.25">
      <c r="B34" s="50"/>
      <c r="C34" s="58"/>
      <c r="D34" s="59"/>
      <c r="E34" s="58"/>
      <c r="F34" s="59"/>
    </row>
    <row r="36" spans="2:6" x14ac:dyDescent="0.2">
      <c r="B36" s="52"/>
      <c r="C36" s="53"/>
    </row>
    <row r="37" spans="2:6" ht="19" x14ac:dyDescent="0.25">
      <c r="B37" s="14"/>
      <c r="C37" s="38"/>
      <c r="D37" s="59"/>
    </row>
    <row r="38" spans="2:6" ht="19" x14ac:dyDescent="0.25">
      <c r="B38" s="54"/>
      <c r="C38" s="55"/>
      <c r="D38" s="59"/>
    </row>
    <row r="39" spans="2:6" ht="19" x14ac:dyDescent="0.25">
      <c r="B39" s="50"/>
      <c r="C39" s="58"/>
      <c r="D39" s="59"/>
      <c r="E39" s="58"/>
      <c r="F39" s="59"/>
    </row>
  </sheetData>
  <mergeCells count="3">
    <mergeCell ref="A6:B7"/>
    <mergeCell ref="C12:F12"/>
    <mergeCell ref="I13:J13"/>
  </mergeCells>
  <pageMargins left="0.25" right="0.25" top="0.75" bottom="0.75" header="0.3" footer="0.3"/>
  <pageSetup scale="4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59B8-3323-3945-90E2-8D7FC862DC74}">
  <sheetPr>
    <tabColor rgb="FF00B050"/>
    <pageSetUpPr fitToPage="1"/>
  </sheetPr>
  <dimension ref="A6:T27"/>
  <sheetViews>
    <sheetView showGridLines="0" view="pageBreakPreview" zoomScale="60" zoomScaleNormal="100" workbookViewId="0">
      <selection activeCell="E19" sqref="E19"/>
    </sheetView>
  </sheetViews>
  <sheetFormatPr baseColWidth="10" defaultColWidth="11" defaultRowHeight="16" x14ac:dyDescent="0.2"/>
  <cols>
    <col min="1" max="1" width="2.5" customWidth="1"/>
    <col min="2" max="2" width="75.33203125" bestFit="1" customWidth="1"/>
    <col min="3" max="3" width="16.1640625" bestFit="1" customWidth="1"/>
    <col min="4" max="4" width="6.5" bestFit="1" customWidth="1"/>
    <col min="5" max="5" width="15" bestFit="1" customWidth="1"/>
    <col min="6" max="6" width="6.5" bestFit="1" customWidth="1"/>
    <col min="7" max="7" width="13" customWidth="1"/>
    <col min="8" max="8" width="12" customWidth="1"/>
    <col min="9" max="9" width="16.1640625" bestFit="1" customWidth="1"/>
    <col min="10" max="10" width="5.33203125" bestFit="1" customWidth="1"/>
    <col min="11" max="11" width="5" customWidth="1"/>
    <col min="13" max="13" width="11.83203125" bestFit="1" customWidth="1"/>
    <col min="14" max="14" width="13.6640625" bestFit="1" customWidth="1"/>
    <col min="16" max="16" width="15.33203125" bestFit="1" customWidth="1"/>
  </cols>
  <sheetData>
    <row r="6" spans="1:16" ht="31" x14ac:dyDescent="0.2">
      <c r="A6" s="1" t="s">
        <v>0</v>
      </c>
      <c r="B6" s="2"/>
      <c r="C6" s="3"/>
      <c r="D6" s="3"/>
      <c r="G6" t="s">
        <v>1</v>
      </c>
      <c r="H6" s="4">
        <f>++[1]Inputs!B3</f>
        <v>44622</v>
      </c>
    </row>
    <row r="7" spans="1:16" ht="15.75" customHeight="1" x14ac:dyDescent="0.2">
      <c r="A7" s="2"/>
      <c r="B7" s="2"/>
      <c r="C7" s="3"/>
      <c r="D7" s="3"/>
      <c r="G7" t="s">
        <v>2</v>
      </c>
      <c r="H7" t="s">
        <v>3</v>
      </c>
    </row>
    <row r="8" spans="1:16" ht="15.75" customHeight="1" x14ac:dyDescent="0.2">
      <c r="G8" t="s">
        <v>4</v>
      </c>
    </row>
    <row r="9" spans="1:16" x14ac:dyDescent="0.2">
      <c r="G9" t="s">
        <v>5</v>
      </c>
      <c r="H9" s="4">
        <f>[1]Inputs!$B$4</f>
        <v>44627</v>
      </c>
    </row>
    <row r="12" spans="1:16" x14ac:dyDescent="0.2">
      <c r="C12" s="7" t="s">
        <v>6</v>
      </c>
      <c r="D12" s="7"/>
      <c r="E12" s="7"/>
      <c r="F12" s="7"/>
    </row>
    <row r="13" spans="1:16" s="8" customFormat="1" ht="40" x14ac:dyDescent="0.25">
      <c r="B13" s="9" t="s">
        <v>7</v>
      </c>
      <c r="C13" s="10">
        <f>++[1]Inputs!B1</f>
        <v>44593</v>
      </c>
      <c r="D13" s="10"/>
      <c r="E13" s="10">
        <f>++EOMONTH(C13,0)</f>
        <v>44620</v>
      </c>
      <c r="F13" s="11"/>
      <c r="G13" s="11" t="s">
        <v>8</v>
      </c>
      <c r="H13" s="9" t="s">
        <v>9</v>
      </c>
      <c r="I13" s="12" t="s">
        <v>10</v>
      </c>
      <c r="J13" s="12"/>
    </row>
    <row r="14" spans="1:16" s="14" customFormat="1" ht="19" x14ac:dyDescent="0.25">
      <c r="C14" s="15"/>
      <c r="E14" s="15"/>
      <c r="F14" s="27"/>
      <c r="G14" s="17"/>
      <c r="H14" s="18"/>
      <c r="I14" s="39"/>
      <c r="J14" s="14" t="s">
        <v>15</v>
      </c>
      <c r="M14" s="60"/>
      <c r="N14" s="15"/>
      <c r="P14" s="61"/>
    </row>
    <row r="15" spans="1:16" ht="19" x14ac:dyDescent="0.25">
      <c r="B15" s="14"/>
      <c r="C15" s="37"/>
      <c r="D15" s="14"/>
      <c r="E15" s="62"/>
      <c r="F15" s="27"/>
      <c r="G15" s="17"/>
      <c r="H15" s="18"/>
      <c r="I15" s="38"/>
      <c r="J15" s="14" t="s">
        <v>17</v>
      </c>
      <c r="M15" s="60"/>
      <c r="N15" s="15"/>
      <c r="P15" s="61"/>
    </row>
    <row r="16" spans="1:16" ht="19" x14ac:dyDescent="0.25">
      <c r="B16" s="14"/>
      <c r="C16" s="62"/>
      <c r="D16" s="14"/>
      <c r="E16" s="62"/>
      <c r="F16" s="27"/>
      <c r="G16" s="45"/>
      <c r="H16" s="18"/>
      <c r="I16" s="38"/>
      <c r="J16" s="14" t="s">
        <v>17</v>
      </c>
      <c r="M16" s="60"/>
      <c r="N16" s="15"/>
      <c r="P16" s="61"/>
    </row>
    <row r="17" spans="2:20" x14ac:dyDescent="0.2">
      <c r="P17" s="40"/>
    </row>
    <row r="18" spans="2:20" ht="19" x14ac:dyDescent="0.25">
      <c r="K18" s="63"/>
      <c r="L18" s="14"/>
    </row>
    <row r="20" spans="2:20" ht="19" x14ac:dyDescent="0.25">
      <c r="C20" s="14" t="s">
        <v>14</v>
      </c>
      <c r="D20" s="14"/>
      <c r="E20" s="28"/>
      <c r="F20" s="28"/>
      <c r="G20" s="14"/>
    </row>
    <row r="21" spans="2:20" ht="19" x14ac:dyDescent="0.25">
      <c r="C21" s="15">
        <f>++SUMIF($J$14:$J$17,D21,$I$14:$I$17)</f>
        <v>0</v>
      </c>
      <c r="D21" s="27" t="str" cm="1">
        <f t="array" ref="D21:D22">++_xlfn.UNIQUE(J14:J16)</f>
        <v>BTC</v>
      </c>
      <c r="E21" s="30" t="str">
        <f>+INDEX([1]Addresses!$D$8:$D$50,MATCH('Client 6'!D21,[1]Addresses!$B$8:$B$50,))</f>
        <v>3EDGc49yyumQu4Cp5kg2DTJmBKwUBvrgp1</v>
      </c>
    </row>
    <row r="22" spans="2:20" ht="19" x14ac:dyDescent="0.25">
      <c r="B22" s="14"/>
      <c r="C22" s="62">
        <f>++SUMIF($J$14:$J$17,D22,$I$14:$I$17)</f>
        <v>0</v>
      </c>
      <c r="D22" s="27" t="str">
        <v>USD</v>
      </c>
      <c r="E22" s="30" t="str">
        <f>+INDEX([1]Addresses!$D$8:$D$50,MATCH('Client 6'!D22,[1]Addresses!$B$8:$B$50,))</f>
        <v>Via SEN / Signet</v>
      </c>
      <c r="N22" s="64"/>
    </row>
    <row r="23" spans="2:20" ht="19" x14ac:dyDescent="0.25">
      <c r="B23" s="14"/>
      <c r="C23" s="14"/>
      <c r="D23" s="14"/>
      <c r="E23" s="65"/>
      <c r="F23" s="27"/>
      <c r="N23" s="64"/>
    </row>
    <row r="24" spans="2:20" ht="19" x14ac:dyDescent="0.25">
      <c r="B24" s="14"/>
      <c r="C24" s="14"/>
      <c r="D24" s="14"/>
      <c r="E24" s="65"/>
    </row>
    <row r="25" spans="2:20" ht="19" x14ac:dyDescent="0.25">
      <c r="B25" s="14"/>
      <c r="C25" s="14"/>
      <c r="D25" s="14"/>
      <c r="E25" s="65"/>
      <c r="H25" s="14"/>
      <c r="T25" s="42"/>
    </row>
    <row r="26" spans="2:20" ht="19" x14ac:dyDescent="0.25">
      <c r="B26" s="14"/>
      <c r="C26" s="14"/>
      <c r="D26" s="14"/>
      <c r="E26" s="65"/>
    </row>
    <row r="27" spans="2:20" x14ac:dyDescent="0.2">
      <c r="T27" s="42"/>
    </row>
  </sheetData>
  <mergeCells count="3">
    <mergeCell ref="A6:B7"/>
    <mergeCell ref="C12:F12"/>
    <mergeCell ref="I13:J13"/>
  </mergeCells>
  <pageMargins left="0.25" right="0.25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Income&gt;&gt;&gt;</vt:lpstr>
      <vt:lpstr>Client 1</vt:lpstr>
      <vt:lpstr>Client 2</vt:lpstr>
      <vt:lpstr>Client 3</vt:lpstr>
      <vt:lpstr>Client 4</vt:lpstr>
      <vt:lpstr>Client 5</vt:lpstr>
      <vt:lpstr>Client 6</vt:lpstr>
      <vt:lpstr>'Client 1'!Print_Area</vt:lpstr>
      <vt:lpstr>'Client 2'!Print_Area</vt:lpstr>
      <vt:lpstr>'Client 3'!Print_Area</vt:lpstr>
      <vt:lpstr>'Client 4'!Print_Area</vt:lpstr>
      <vt:lpstr>'Client 5'!Print_Area</vt:lpstr>
      <vt:lpstr>'Client 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2022-03-14T14:31:59Z</dcterms:created>
  <dcterms:modified xsi:type="dcterms:W3CDTF">2022-03-14T14:33:48Z</dcterms:modified>
</cp:coreProperties>
</file>