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ads-b\"/>
    </mc:Choice>
  </mc:AlternateContent>
  <xr:revisionPtr revIDLastSave="0" documentId="13_ncr:1_{577A04B4-B8C8-4C4A-8BCF-09661757DFBE}" xr6:coauthVersionLast="36" xr6:coauthVersionMax="36" xr10:uidLastSave="{00000000-0000-0000-0000-000000000000}"/>
  <bookViews>
    <workbookView xWindow="0" yWindow="0" windowWidth="28800" windowHeight="12810" xr2:uid="{51E1969C-4A2B-42C5-88CD-02131A8D2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52" i="1"/>
  <c r="K53" i="1"/>
  <c r="K54" i="1"/>
  <c r="K47" i="1"/>
  <c r="S53" i="1"/>
  <c r="T6" i="1" l="1"/>
  <c r="S6" i="1"/>
  <c r="S31" i="1" l="1"/>
  <c r="G17" i="1"/>
  <c r="F17" i="1"/>
  <c r="G9" i="1"/>
  <c r="G11" i="1" s="1"/>
  <c r="D17" i="1"/>
  <c r="D18" i="1" s="1"/>
  <c r="D19" i="1" s="1"/>
  <c r="D20" i="1" s="1"/>
  <c r="G8" i="1"/>
  <c r="G10" i="1" s="1"/>
  <c r="T4" i="1" l="1"/>
  <c r="T16" i="1" s="1"/>
  <c r="F16" i="1"/>
  <c r="F14" i="1"/>
  <c r="S4" i="1"/>
  <c r="S16" i="1" s="1"/>
  <c r="U16" i="1" s="1"/>
  <c r="G15" i="1"/>
  <c r="G14" i="1"/>
  <c r="G13" i="1"/>
  <c r="G16" i="1"/>
  <c r="F15" i="1"/>
  <c r="T23" i="1"/>
  <c r="T27" i="1"/>
  <c r="T26" i="1"/>
  <c r="T17" i="1"/>
  <c r="T25" i="1"/>
  <c r="F13" i="1"/>
  <c r="T18" i="1"/>
  <c r="T20" i="1"/>
  <c r="T24" i="1"/>
  <c r="T14" i="1"/>
  <c r="S41" i="1" l="1"/>
  <c r="S11" i="1"/>
  <c r="S21" i="1"/>
  <c r="T11" i="1"/>
  <c r="S36" i="1" s="1"/>
  <c r="T21" i="1"/>
  <c r="S46" i="1" s="1"/>
  <c r="T7" i="1"/>
  <c r="T9" i="1"/>
  <c r="T10" i="1"/>
  <c r="T19" i="1"/>
  <c r="T8" i="1"/>
  <c r="T12" i="1"/>
  <c r="T15" i="1"/>
  <c r="T22" i="1"/>
  <c r="T13" i="1"/>
  <c r="S17" i="1"/>
  <c r="U17" i="1" s="1"/>
  <c r="S26" i="1"/>
  <c r="U26" i="1" s="1"/>
  <c r="S13" i="1"/>
  <c r="S23" i="1"/>
  <c r="U23" i="1" s="1"/>
  <c r="S9" i="1"/>
  <c r="S19" i="1"/>
  <c r="S7" i="1"/>
  <c r="S15" i="1"/>
  <c r="S25" i="1"/>
  <c r="U25" i="1" s="1"/>
  <c r="S12" i="1"/>
  <c r="S22" i="1"/>
  <c r="S8" i="1"/>
  <c r="S18" i="1"/>
  <c r="U18" i="1" s="1"/>
  <c r="S27" i="1"/>
  <c r="U27" i="1" s="1"/>
  <c r="S14" i="1"/>
  <c r="U14" i="1" s="1"/>
  <c r="S24" i="1"/>
  <c r="U24" i="1" s="1"/>
  <c r="S10" i="1"/>
  <c r="S20" i="1"/>
  <c r="U20" i="1" s="1"/>
  <c r="S37" i="1" l="1"/>
  <c r="S34" i="1"/>
  <c r="S45" i="1"/>
  <c r="S52" i="1"/>
  <c r="S38" i="1"/>
  <c r="S33" i="1"/>
  <c r="S32" i="1"/>
  <c r="S48" i="1"/>
  <c r="S39" i="1"/>
  <c r="S47" i="1"/>
  <c r="S44" i="1"/>
  <c r="S50" i="1"/>
  <c r="S51" i="1"/>
  <c r="S40" i="1"/>
  <c r="S35" i="1"/>
  <c r="S42" i="1"/>
  <c r="S49" i="1"/>
  <c r="S43" i="1"/>
  <c r="U11" i="1"/>
  <c r="U21" i="1"/>
  <c r="U12" i="1"/>
  <c r="U9" i="1"/>
  <c r="U19" i="1"/>
  <c r="U10" i="1"/>
  <c r="U8" i="1"/>
  <c r="U15" i="1"/>
  <c r="U22" i="1"/>
  <c r="U7" i="1"/>
  <c r="U13" i="1"/>
</calcChain>
</file>

<file path=xl/sharedStrings.xml><?xml version="1.0" encoding="utf-8"?>
<sst xmlns="http://schemas.openxmlformats.org/spreadsheetml/2006/main" count="65" uniqueCount="32">
  <si>
    <t>Circumference of Earth (mi)</t>
  </si>
  <si>
    <t>1 degree latitude (mi)</t>
  </si>
  <si>
    <t>Home Long</t>
  </si>
  <si>
    <t>Home Lat</t>
  </si>
  <si>
    <t>1 degree longitude at 33 N (mi)</t>
  </si>
  <si>
    <t>1 mile lat (degrees)</t>
  </si>
  <si>
    <t>1 mile lon (degrees)</t>
  </si>
  <si>
    <t>UL</t>
  </si>
  <si>
    <t>UR</t>
  </si>
  <si>
    <t>LL</t>
  </si>
  <si>
    <t>LR</t>
  </si>
  <si>
    <t>Home</t>
  </si>
  <si>
    <t>circle1</t>
  </si>
  <si>
    <t>square1</t>
  </si>
  <si>
    <t>green</t>
  </si>
  <si>
    <t>red</t>
  </si>
  <si>
    <t>distance</t>
  </si>
  <si>
    <t>Rel Lat</t>
  </si>
  <si>
    <t>Rel Long</t>
  </si>
  <si>
    <t>Miles</t>
  </si>
  <si>
    <t>N7098P</t>
  </si>
  <si>
    <t>(</t>
  </si>
  <si>
    <t>,</t>
  </si>
  <si>
    <t>)</t>
  </si>
  <si>
    <t>MSQT818</t>
  </si>
  <si>
    <t>N14053</t>
  </si>
  <si>
    <t>MSQT955</t>
  </si>
  <si>
    <t>NDU531</t>
  </si>
  <si>
    <t>N94HL</t>
  </si>
  <si>
    <t>*******</t>
  </si>
  <si>
    <t>MSQT182</t>
  </si>
  <si>
    <t>N4400Q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</si>
</sst>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263-1184-4F45-8A48-E2A233BF3566}">
  <dimension ref="C4:U60"/>
  <sheetViews>
    <sheetView tabSelected="1" topLeftCell="B36" workbookViewId="0">
      <selection activeCell="N60" sqref="N60"/>
    </sheetView>
  </sheetViews>
  <sheetFormatPr defaultRowHeight="15" x14ac:dyDescent="0.25"/>
  <cols>
    <col min="5" max="6" width="10.5703125" bestFit="1" customWidth="1"/>
    <col min="7" max="7" width="12.28515625" bestFit="1" customWidth="1"/>
    <col min="8" max="8" width="26" bestFit="1" customWidth="1"/>
    <col min="17" max="20" width="9.28515625" customWidth="1"/>
    <col min="21" max="21" width="47.28515625" bestFit="1" customWidth="1"/>
  </cols>
  <sheetData>
    <row r="4" spans="4:21" x14ac:dyDescent="0.25">
      <c r="G4">
        <v>5</v>
      </c>
      <c r="H4" t="s">
        <v>16</v>
      </c>
      <c r="S4">
        <f>G11</f>
        <v>1.7290894008594158E-2</v>
      </c>
      <c r="T4">
        <f>G10</f>
        <v>1.4457250712822776E-2</v>
      </c>
    </row>
    <row r="5" spans="4:21" x14ac:dyDescent="0.25">
      <c r="G5" s="1">
        <v>33.267429</v>
      </c>
      <c r="H5" t="s">
        <v>2</v>
      </c>
      <c r="Q5" s="6" t="s">
        <v>19</v>
      </c>
      <c r="R5" s="6"/>
      <c r="S5" s="6" t="s">
        <v>11</v>
      </c>
      <c r="T5" s="6"/>
    </row>
    <row r="6" spans="4:21" x14ac:dyDescent="0.25">
      <c r="G6" s="1">
        <v>-111.730479</v>
      </c>
      <c r="H6" t="s">
        <v>3</v>
      </c>
      <c r="Q6" s="4" t="s">
        <v>18</v>
      </c>
      <c r="R6" s="4" t="s">
        <v>17</v>
      </c>
      <c r="S6" s="5">
        <f>G6</f>
        <v>-111.730479</v>
      </c>
      <c r="T6" s="5">
        <f>G5</f>
        <v>33.267429</v>
      </c>
    </row>
    <row r="7" spans="4:21" x14ac:dyDescent="0.25">
      <c r="G7">
        <v>24901</v>
      </c>
      <c r="H7" t="s">
        <v>0</v>
      </c>
      <c r="P7" s="3">
        <v>1</v>
      </c>
      <c r="Q7" s="3">
        <v>-6</v>
      </c>
      <c r="R7" s="3">
        <v>-8</v>
      </c>
      <c r="S7">
        <f>S$6+Q7*S$4+0.01</f>
        <v>-111.82422436405156</v>
      </c>
      <c r="T7">
        <f>T$6+R7*T$4+0.01</f>
        <v>33.161770994297413</v>
      </c>
      <c r="U7" t="str">
        <f>_xlfn.CONCAT("((",S7,",",T7,"), ""POS",P7,"""),\")</f>
        <v>((-111.824224364052,33.1617709942974), "POS1"),\</v>
      </c>
    </row>
    <row r="8" spans="4:21" x14ac:dyDescent="0.25">
      <c r="G8">
        <f>G7/360</f>
        <v>69.169444444444451</v>
      </c>
      <c r="H8" t="s">
        <v>1</v>
      </c>
      <c r="P8" s="3">
        <v>2</v>
      </c>
      <c r="Q8" s="3">
        <v>-6</v>
      </c>
      <c r="R8" s="3">
        <v>-6</v>
      </c>
      <c r="S8">
        <f t="shared" ref="S8:S27" si="0">S$6+Q8*S$4+0.01</f>
        <v>-111.82422436405156</v>
      </c>
      <c r="T8">
        <f t="shared" ref="T8:T27" si="1">T$6+R8*T$4+0.01</f>
        <v>33.190685495723059</v>
      </c>
      <c r="U8" t="str">
        <f t="shared" ref="U8:U27" si="2">_xlfn.CONCAT("((",S8,",",T8,"), ""POS",P8,"""),\")</f>
        <v>((-111.824224364052,33.1906854957231), "POS2"),\</v>
      </c>
    </row>
    <row r="9" spans="4:21" x14ac:dyDescent="0.25">
      <c r="G9">
        <f>G7*COS(G5*2*PI()/360)/360</f>
        <v>57.833909542384923</v>
      </c>
      <c r="H9" t="s">
        <v>4</v>
      </c>
      <c r="P9" s="3">
        <v>3</v>
      </c>
      <c r="Q9" s="3">
        <v>-6</v>
      </c>
      <c r="R9" s="3">
        <v>-4</v>
      </c>
      <c r="S9">
        <f t="shared" si="0"/>
        <v>-111.82422436405156</v>
      </c>
      <c r="T9">
        <f t="shared" si="1"/>
        <v>33.219599997148705</v>
      </c>
      <c r="U9" t="str">
        <f t="shared" si="2"/>
        <v>((-111.824224364052,33.2195999971487), "POS3"),\</v>
      </c>
    </row>
    <row r="10" spans="4:21" x14ac:dyDescent="0.25">
      <c r="G10">
        <f>1/G8</f>
        <v>1.4457250712822776E-2</v>
      </c>
      <c r="H10" t="s">
        <v>5</v>
      </c>
      <c r="P10" s="3">
        <v>4</v>
      </c>
      <c r="Q10" s="3">
        <v>-6</v>
      </c>
      <c r="R10" s="3">
        <v>-2</v>
      </c>
      <c r="S10">
        <f t="shared" si="0"/>
        <v>-111.82422436405156</v>
      </c>
      <c r="T10">
        <f t="shared" si="1"/>
        <v>33.248514498574352</v>
      </c>
      <c r="U10" t="str">
        <f t="shared" si="2"/>
        <v>((-111.824224364052,33.2485144985744), "POS4"),\</v>
      </c>
    </row>
    <row r="11" spans="4:21" x14ac:dyDescent="0.25">
      <c r="G11">
        <f>1/G9</f>
        <v>1.7290894008594158E-2</v>
      </c>
      <c r="H11" t="s">
        <v>6</v>
      </c>
      <c r="P11" s="3">
        <v>5</v>
      </c>
      <c r="Q11" s="3">
        <v>-6</v>
      </c>
      <c r="R11" s="3">
        <v>0</v>
      </c>
      <c r="S11">
        <f t="shared" ref="S11" si="3">S$6+Q11*S$4+0.01</f>
        <v>-111.82422436405156</v>
      </c>
      <c r="T11">
        <f t="shared" ref="T11" si="4">T$6+R11*T$4+0.01</f>
        <v>33.277428999999998</v>
      </c>
      <c r="U11" t="str">
        <f t="shared" ref="U11" si="5">_xlfn.CONCAT("((",S11,",",T11,"), ""POS",P11,"""),\")</f>
        <v>((-111.824224364052,33.277429), "POS5"),\</v>
      </c>
    </row>
    <row r="12" spans="4:21" x14ac:dyDescent="0.25">
      <c r="P12" s="3">
        <v>6</v>
      </c>
      <c r="Q12" s="3">
        <v>-6</v>
      </c>
      <c r="R12" s="3">
        <v>2</v>
      </c>
      <c r="S12">
        <f t="shared" si="0"/>
        <v>-111.82422436405156</v>
      </c>
      <c r="T12">
        <f t="shared" si="1"/>
        <v>33.306343501425644</v>
      </c>
      <c r="U12" t="str">
        <f t="shared" si="2"/>
        <v>((-111.824224364052,33.3063435014256), "POS6"),\</v>
      </c>
    </row>
    <row r="13" spans="4:21" x14ac:dyDescent="0.25">
      <c r="F13" s="2">
        <f>G5+G4*G10</f>
        <v>33.339715253564115</v>
      </c>
      <c r="G13" s="2">
        <f>G6-G4*G11</f>
        <v>-111.81693347004297</v>
      </c>
      <c r="H13" t="s">
        <v>13</v>
      </c>
      <c r="I13" t="s">
        <v>14</v>
      </c>
      <c r="K13" t="s">
        <v>7</v>
      </c>
      <c r="P13" s="3">
        <v>7</v>
      </c>
      <c r="Q13" s="3">
        <v>-6</v>
      </c>
      <c r="R13" s="3">
        <v>4</v>
      </c>
      <c r="S13">
        <f t="shared" si="0"/>
        <v>-111.82422436405156</v>
      </c>
      <c r="T13">
        <f t="shared" si="1"/>
        <v>33.33525800285129</v>
      </c>
      <c r="U13" t="str">
        <f t="shared" si="2"/>
        <v>((-111.824224364052,33.3352580028513), "POS7"),\</v>
      </c>
    </row>
    <row r="14" spans="4:21" x14ac:dyDescent="0.25">
      <c r="F14" s="2">
        <f>G5+G4*G10</f>
        <v>33.339715253564115</v>
      </c>
      <c r="G14" s="2">
        <f>G6+G4*G11</f>
        <v>-111.64402452995704</v>
      </c>
      <c r="H14" t="s">
        <v>13</v>
      </c>
      <c r="I14" t="s">
        <v>14</v>
      </c>
      <c r="K14" t="s">
        <v>8</v>
      </c>
      <c r="P14" s="3">
        <v>8</v>
      </c>
      <c r="Q14" s="3">
        <v>-4</v>
      </c>
      <c r="R14" s="3">
        <v>4</v>
      </c>
      <c r="S14">
        <f t="shared" si="0"/>
        <v>-111.78964257603437</v>
      </c>
      <c r="T14">
        <f t="shared" si="1"/>
        <v>33.33525800285129</v>
      </c>
      <c r="U14" t="str">
        <f t="shared" si="2"/>
        <v>((-111.789642576034,33.3352580028513), "POS8"),\</v>
      </c>
    </row>
    <row r="15" spans="4:21" x14ac:dyDescent="0.25">
      <c r="F15" s="2">
        <f>G5-G4*G10</f>
        <v>33.195142746435884</v>
      </c>
      <c r="G15" s="2">
        <f>G6-G4*G11</f>
        <v>-111.81693347004297</v>
      </c>
      <c r="H15" t="s">
        <v>13</v>
      </c>
      <c r="I15" t="s">
        <v>14</v>
      </c>
      <c r="K15" t="s">
        <v>9</v>
      </c>
      <c r="P15" s="3">
        <v>9</v>
      </c>
      <c r="Q15" s="3">
        <v>-2</v>
      </c>
      <c r="R15" s="3">
        <v>4</v>
      </c>
      <c r="S15">
        <f t="shared" si="0"/>
        <v>-111.75506078801719</v>
      </c>
      <c r="T15">
        <f t="shared" si="1"/>
        <v>33.33525800285129</v>
      </c>
      <c r="U15" t="str">
        <f t="shared" si="2"/>
        <v>((-111.755060788017,33.3352580028513), "POS9"),\</v>
      </c>
    </row>
    <row r="16" spans="4:21" x14ac:dyDescent="0.25">
      <c r="D16" s="1">
        <v>33.267429</v>
      </c>
      <c r="F16" s="2">
        <f>G5-G4*G10</f>
        <v>33.195142746435884</v>
      </c>
      <c r="G16" s="2">
        <f>G6+G4*G11</f>
        <v>-111.64402452995704</v>
      </c>
      <c r="H16" t="s">
        <v>13</v>
      </c>
      <c r="I16" t="s">
        <v>14</v>
      </c>
      <c r="K16" t="s">
        <v>10</v>
      </c>
      <c r="P16" s="3">
        <v>10</v>
      </c>
      <c r="Q16" s="3">
        <v>0</v>
      </c>
      <c r="R16" s="3">
        <v>4</v>
      </c>
      <c r="S16">
        <f t="shared" ref="S16" si="6">S$6+Q16*S$4+0.01</f>
        <v>-111.720479</v>
      </c>
      <c r="T16">
        <f t="shared" ref="T16" si="7">T$6+R16*T$4+0.01</f>
        <v>33.33525800285129</v>
      </c>
      <c r="U16" t="str">
        <f t="shared" ref="U16" si="8">_xlfn.CONCAT("((",S16,",",T16,"), ""POS",P16,"""),\")</f>
        <v>((-111.720479,33.3352580028513), "POS10"),\</v>
      </c>
    </row>
    <row r="17" spans="4:21" x14ac:dyDescent="0.25">
      <c r="D17">
        <f>D16/360*2*PI()</f>
        <v>0.58062616972344472</v>
      </c>
      <c r="F17" s="2">
        <f>G5</f>
        <v>33.267429</v>
      </c>
      <c r="G17" s="2">
        <f>G6</f>
        <v>-111.730479</v>
      </c>
      <c r="H17" t="s">
        <v>12</v>
      </c>
      <c r="I17" t="s">
        <v>15</v>
      </c>
      <c r="K17" t="s">
        <v>11</v>
      </c>
      <c r="P17" s="3">
        <v>11</v>
      </c>
      <c r="Q17" s="3">
        <v>2</v>
      </c>
      <c r="R17" s="3">
        <v>4</v>
      </c>
      <c r="S17">
        <f t="shared" si="0"/>
        <v>-111.68589721198281</v>
      </c>
      <c r="T17">
        <f t="shared" si="1"/>
        <v>33.33525800285129</v>
      </c>
      <c r="U17" t="str">
        <f t="shared" si="2"/>
        <v>((-111.685897211983,33.3352580028513), "POS11"),\</v>
      </c>
    </row>
    <row r="18" spans="4:21" x14ac:dyDescent="0.25">
      <c r="D18">
        <f>COS(D17)</f>
        <v>0.83611932995697258</v>
      </c>
      <c r="P18" s="3">
        <v>12</v>
      </c>
      <c r="Q18" s="3">
        <v>4</v>
      </c>
      <c r="R18" s="3">
        <v>4</v>
      </c>
      <c r="S18">
        <f t="shared" si="0"/>
        <v>-111.65131542396563</v>
      </c>
      <c r="T18">
        <f t="shared" si="1"/>
        <v>33.33525800285129</v>
      </c>
      <c r="U18" t="str">
        <f t="shared" si="2"/>
        <v>((-111.651315423966,33.3352580028513), "POS12"),\</v>
      </c>
    </row>
    <row r="19" spans="4:21" x14ac:dyDescent="0.25">
      <c r="D19">
        <f>D18*G7</f>
        <v>20820.207435258573</v>
      </c>
      <c r="P19" s="3">
        <v>13</v>
      </c>
      <c r="Q19" s="3">
        <v>6</v>
      </c>
      <c r="R19" s="3">
        <v>4</v>
      </c>
      <c r="S19">
        <f t="shared" si="0"/>
        <v>-111.61673363594844</v>
      </c>
      <c r="T19">
        <f t="shared" si="1"/>
        <v>33.33525800285129</v>
      </c>
      <c r="U19" t="str">
        <f t="shared" si="2"/>
        <v>((-111.616733635948,33.3352580028513), "POS13"),\</v>
      </c>
    </row>
    <row r="20" spans="4:21" x14ac:dyDescent="0.25">
      <c r="D20">
        <f>D19/360</f>
        <v>57.833909542384923</v>
      </c>
      <c r="P20" s="3">
        <v>14</v>
      </c>
      <c r="Q20" s="3">
        <v>6</v>
      </c>
      <c r="R20" s="3">
        <v>2</v>
      </c>
      <c r="S20">
        <f t="shared" si="0"/>
        <v>-111.61673363594844</v>
      </c>
      <c r="T20">
        <f t="shared" si="1"/>
        <v>33.306343501425644</v>
      </c>
      <c r="U20" t="str">
        <f t="shared" si="2"/>
        <v>((-111.616733635948,33.3063435014256), "POS14"),\</v>
      </c>
    </row>
    <row r="21" spans="4:21" x14ac:dyDescent="0.25">
      <c r="P21" s="3">
        <v>15</v>
      </c>
      <c r="Q21" s="3">
        <v>6</v>
      </c>
      <c r="R21" s="3">
        <v>0</v>
      </c>
      <c r="S21">
        <f t="shared" ref="S21" si="9">S$6+Q21*S$4+0.01</f>
        <v>-111.61673363594844</v>
      </c>
      <c r="T21">
        <f t="shared" ref="T21" si="10">T$6+R21*T$4+0.01</f>
        <v>33.277428999999998</v>
      </c>
      <c r="U21" t="str">
        <f t="shared" ref="U21" si="11">_xlfn.CONCAT("((",S21,",",T21,"), ""POS",P21,"""),\")</f>
        <v>((-111.616733635948,33.277429), "POS15"),\</v>
      </c>
    </row>
    <row r="22" spans="4:21" x14ac:dyDescent="0.25">
      <c r="P22" s="3">
        <v>16</v>
      </c>
      <c r="Q22" s="3">
        <v>6</v>
      </c>
      <c r="R22" s="3">
        <v>-2</v>
      </c>
      <c r="S22">
        <f t="shared" si="0"/>
        <v>-111.61673363594844</v>
      </c>
      <c r="T22">
        <f t="shared" si="1"/>
        <v>33.248514498574352</v>
      </c>
      <c r="U22" t="str">
        <f t="shared" si="2"/>
        <v>((-111.616733635948,33.2485144985744), "POS16"),\</v>
      </c>
    </row>
    <row r="23" spans="4:21" x14ac:dyDescent="0.25">
      <c r="P23" s="3">
        <v>17</v>
      </c>
      <c r="Q23" s="3">
        <v>6</v>
      </c>
      <c r="R23" s="3">
        <v>-4</v>
      </c>
      <c r="S23">
        <f t="shared" si="0"/>
        <v>-111.61673363594844</v>
      </c>
      <c r="T23">
        <f t="shared" si="1"/>
        <v>33.219599997148705</v>
      </c>
      <c r="U23" t="str">
        <f t="shared" si="2"/>
        <v>((-111.616733635948,33.2195999971487), "POS17"),\</v>
      </c>
    </row>
    <row r="24" spans="4:21" x14ac:dyDescent="0.25">
      <c r="P24" s="3">
        <v>18</v>
      </c>
      <c r="Q24" s="3">
        <v>4</v>
      </c>
      <c r="R24" s="3">
        <v>-4</v>
      </c>
      <c r="S24">
        <f t="shared" si="0"/>
        <v>-111.65131542396563</v>
      </c>
      <c r="T24">
        <f t="shared" si="1"/>
        <v>33.219599997148705</v>
      </c>
      <c r="U24" t="str">
        <f t="shared" si="2"/>
        <v>((-111.651315423966,33.2195999971487), "POS18"),\</v>
      </c>
    </row>
    <row r="25" spans="4:21" x14ac:dyDescent="0.25">
      <c r="P25" s="3">
        <v>19</v>
      </c>
      <c r="Q25" s="3">
        <v>2</v>
      </c>
      <c r="R25" s="3">
        <v>-4</v>
      </c>
      <c r="S25">
        <f t="shared" si="0"/>
        <v>-111.68589721198281</v>
      </c>
      <c r="T25">
        <f t="shared" si="1"/>
        <v>33.219599997148705</v>
      </c>
      <c r="U25" t="str">
        <f t="shared" si="2"/>
        <v>((-111.685897211983,33.2195999971487), "POS19"),\</v>
      </c>
    </row>
    <row r="26" spans="4:21" x14ac:dyDescent="0.25">
      <c r="P26" s="3">
        <v>20</v>
      </c>
      <c r="Q26" s="3">
        <v>2</v>
      </c>
      <c r="R26" s="3">
        <v>-6</v>
      </c>
      <c r="S26">
        <f t="shared" si="0"/>
        <v>-111.68589721198281</v>
      </c>
      <c r="T26">
        <f t="shared" si="1"/>
        <v>33.190685495723059</v>
      </c>
      <c r="U26" t="str">
        <f t="shared" si="2"/>
        <v>((-111.685897211983,33.1906854957231), "POS20"),\</v>
      </c>
    </row>
    <row r="27" spans="4:21" x14ac:dyDescent="0.25">
      <c r="P27" s="3">
        <v>21</v>
      </c>
      <c r="Q27" s="3">
        <v>2</v>
      </c>
      <c r="R27" s="3">
        <v>-8</v>
      </c>
      <c r="S27">
        <f t="shared" si="0"/>
        <v>-111.68589721198281</v>
      </c>
      <c r="T27">
        <f t="shared" si="1"/>
        <v>33.161770994297413</v>
      </c>
      <c r="U27" t="str">
        <f t="shared" si="2"/>
        <v>((-111.685897211983,33.1617709942974), "POS21"),\</v>
      </c>
    </row>
    <row r="31" spans="4:21" x14ac:dyDescent="0.25">
      <c r="S31" t="str">
        <f>_xlfn.CONCAT(T6,",",S6)</f>
        <v>33.267429,-111.730479</v>
      </c>
    </row>
    <row r="32" spans="4:21" x14ac:dyDescent="0.25">
      <c r="S32" t="str">
        <f t="shared" ref="S32:S52" si="12">_xlfn.CONCAT(T7,",",S7)</f>
        <v>33.1617709942974,-111.824224364052</v>
      </c>
    </row>
    <row r="33" spans="3:19" x14ac:dyDescent="0.25">
      <c r="C33" s="7">
        <v>4.291666666666667</v>
      </c>
      <c r="F33">
        <v>33.2746</v>
      </c>
      <c r="G33">
        <v>-111.8021</v>
      </c>
      <c r="H33" t="s">
        <v>20</v>
      </c>
      <c r="S33" t="str">
        <f t="shared" si="12"/>
        <v>33.1906854957231,-111.824224364052</v>
      </c>
    </row>
    <row r="34" spans="3:19" x14ac:dyDescent="0.25">
      <c r="C34" s="7">
        <v>4.333333333333333</v>
      </c>
      <c r="F34">
        <v>33.251300000000001</v>
      </c>
      <c r="G34">
        <v>-111.80459999999999</v>
      </c>
      <c r="H34" t="s">
        <v>24</v>
      </c>
      <c r="S34" t="str">
        <f t="shared" si="12"/>
        <v>33.2195999971487,-111.824224364052</v>
      </c>
    </row>
    <row r="35" spans="3:19" x14ac:dyDescent="0.25">
      <c r="C35" s="7">
        <v>25.041666666666668</v>
      </c>
      <c r="F35">
        <v>33.335099999999997</v>
      </c>
      <c r="G35">
        <v>-111.6497</v>
      </c>
      <c r="H35" t="s">
        <v>25</v>
      </c>
      <c r="S35" t="str">
        <f t="shared" si="12"/>
        <v>33.2485144985744,-111.824224364052</v>
      </c>
    </row>
    <row r="36" spans="3:19" x14ac:dyDescent="0.25">
      <c r="C36" s="7">
        <v>25.125</v>
      </c>
      <c r="F36">
        <v>33.288400000000003</v>
      </c>
      <c r="G36">
        <v>-111.6323</v>
      </c>
      <c r="H36" t="s">
        <v>26</v>
      </c>
      <c r="S36" t="str">
        <f t="shared" si="12"/>
        <v>33.277429,-111.824224364052</v>
      </c>
    </row>
    <row r="37" spans="3:19" x14ac:dyDescent="0.25">
      <c r="C37" s="7">
        <v>29.291666666666668</v>
      </c>
      <c r="F37">
        <v>33.2926</v>
      </c>
      <c r="G37">
        <v>-111.6193</v>
      </c>
      <c r="H37" t="s">
        <v>27</v>
      </c>
      <c r="S37" t="str">
        <f t="shared" si="12"/>
        <v>33.3063435014256,-111.824224364052</v>
      </c>
    </row>
    <row r="38" spans="3:19" x14ac:dyDescent="0.25">
      <c r="C38" s="7">
        <v>29.333333333333332</v>
      </c>
      <c r="F38">
        <v>33.256700000000002</v>
      </c>
      <c r="G38">
        <v>-111.5945</v>
      </c>
      <c r="H38" t="s">
        <v>28</v>
      </c>
      <c r="S38" t="str">
        <f t="shared" si="12"/>
        <v>33.3352580028513,-111.824224364052</v>
      </c>
    </row>
    <row r="39" spans="3:19" x14ac:dyDescent="0.25">
      <c r="S39" t="str">
        <f t="shared" si="12"/>
        <v>33.3352580028513,-111.789642576034</v>
      </c>
    </row>
    <row r="40" spans="3:19" x14ac:dyDescent="0.25">
      <c r="S40" t="str">
        <f t="shared" si="12"/>
        <v>33.3352580028513,-111.755060788017</v>
      </c>
    </row>
    <row r="41" spans="3:19" x14ac:dyDescent="0.25">
      <c r="S41" t="str">
        <f t="shared" si="12"/>
        <v>33.3352580028513,-111.720479</v>
      </c>
    </row>
    <row r="42" spans="3:19" x14ac:dyDescent="0.25">
      <c r="S42" t="str">
        <f t="shared" si="12"/>
        <v>33.3352580028513,-111.685897211983</v>
      </c>
    </row>
    <row r="43" spans="3:19" x14ac:dyDescent="0.25">
      <c r="S43" t="str">
        <f t="shared" si="12"/>
        <v>33.3352580028513,-111.651315423966</v>
      </c>
    </row>
    <row r="44" spans="3:19" x14ac:dyDescent="0.25">
      <c r="S44" t="str">
        <f t="shared" si="12"/>
        <v>33.3352580028513,-111.616733635948</v>
      </c>
    </row>
    <row r="45" spans="3:19" x14ac:dyDescent="0.25">
      <c r="S45" t="str">
        <f t="shared" si="12"/>
        <v>33.3063435014256,-111.616733635948</v>
      </c>
    </row>
    <row r="46" spans="3:19" x14ac:dyDescent="0.25">
      <c r="S46" t="str">
        <f t="shared" si="12"/>
        <v>33.277429,-111.616733635948</v>
      </c>
    </row>
    <row r="47" spans="3:19" x14ac:dyDescent="0.25">
      <c r="C47" s="7"/>
      <c r="D47" t="s">
        <v>29</v>
      </c>
      <c r="E47" t="s">
        <v>21</v>
      </c>
      <c r="F47">
        <v>33.331400000000002</v>
      </c>
      <c r="G47" t="s">
        <v>22</v>
      </c>
      <c r="H47">
        <v>-111.7671</v>
      </c>
      <c r="J47" t="s">
        <v>23</v>
      </c>
      <c r="K47" t="str">
        <f>_xlfn.CONCAT(F47:H47)</f>
        <v>33.3314,-111.7671</v>
      </c>
      <c r="S47" t="str">
        <f t="shared" si="12"/>
        <v>33.2485144985744,-111.616733635948</v>
      </c>
    </row>
    <row r="48" spans="3:19" x14ac:dyDescent="0.25">
      <c r="C48" s="7"/>
      <c r="D48" t="s">
        <v>29</v>
      </c>
      <c r="E48" t="s">
        <v>21</v>
      </c>
      <c r="F48">
        <v>33.319299999999998</v>
      </c>
      <c r="G48" t="s">
        <v>22</v>
      </c>
      <c r="H48">
        <v>-111.7709</v>
      </c>
      <c r="J48" t="s">
        <v>23</v>
      </c>
      <c r="K48" t="str">
        <f t="shared" ref="K48:K54" si="13">_xlfn.CONCAT(F48:H48)</f>
        <v>33.3193,-111.7709</v>
      </c>
      <c r="S48" t="str">
        <f t="shared" si="12"/>
        <v>33.2195999971487,-111.616733635948</v>
      </c>
    </row>
    <row r="49" spans="3:19" x14ac:dyDescent="0.25">
      <c r="C49" s="7"/>
      <c r="D49" t="s">
        <v>30</v>
      </c>
      <c r="E49" t="s">
        <v>21</v>
      </c>
      <c r="F49">
        <v>33.2821</v>
      </c>
      <c r="G49" t="s">
        <v>22</v>
      </c>
      <c r="H49">
        <v>-111.79130000000001</v>
      </c>
      <c r="J49" t="s">
        <v>23</v>
      </c>
      <c r="K49" t="str">
        <f t="shared" si="13"/>
        <v>33.2821,-111.7913</v>
      </c>
      <c r="S49" t="str">
        <f t="shared" si="12"/>
        <v>33.2195999971487,-111.651315423966</v>
      </c>
    </row>
    <row r="50" spans="3:19" x14ac:dyDescent="0.25">
      <c r="C50" s="7"/>
      <c r="D50" t="s">
        <v>30</v>
      </c>
      <c r="E50" t="s">
        <v>21</v>
      </c>
      <c r="F50">
        <v>33.279400000000003</v>
      </c>
      <c r="G50" t="s">
        <v>22</v>
      </c>
      <c r="H50">
        <v>-111.795</v>
      </c>
      <c r="J50" t="s">
        <v>23</v>
      </c>
      <c r="K50" t="str">
        <f t="shared" si="13"/>
        <v>33.2794,-111.795</v>
      </c>
      <c r="S50" t="str">
        <f t="shared" si="12"/>
        <v>33.2195999971487,-111.685897211983</v>
      </c>
    </row>
    <row r="51" spans="3:19" x14ac:dyDescent="0.25">
      <c r="C51" s="7"/>
      <c r="D51" t="s">
        <v>31</v>
      </c>
      <c r="E51" t="s">
        <v>21</v>
      </c>
      <c r="F51">
        <v>33.281199999999998</v>
      </c>
      <c r="G51" t="s">
        <v>22</v>
      </c>
      <c r="H51">
        <v>-111.623</v>
      </c>
      <c r="J51" t="s">
        <v>23</v>
      </c>
      <c r="K51" t="str">
        <f t="shared" si="13"/>
        <v>33.2812,-111.623</v>
      </c>
      <c r="S51" t="str">
        <f t="shared" si="12"/>
        <v>33.1906854957231,-111.685897211983</v>
      </c>
    </row>
    <row r="52" spans="3:19" x14ac:dyDescent="0.25">
      <c r="C52" s="7"/>
      <c r="D52" t="s">
        <v>31</v>
      </c>
      <c r="E52" t="s">
        <v>21</v>
      </c>
      <c r="F52">
        <v>33.319299999999998</v>
      </c>
      <c r="G52" t="s">
        <v>22</v>
      </c>
      <c r="H52">
        <v>-111.6677</v>
      </c>
      <c r="J52" t="s">
        <v>23</v>
      </c>
      <c r="K52" t="str">
        <f t="shared" si="13"/>
        <v>33.3193,-111.6677</v>
      </c>
      <c r="S52" t="str">
        <f t="shared" si="12"/>
        <v>33.1617709942974,-111.685897211983</v>
      </c>
    </row>
    <row r="53" spans="3:19" x14ac:dyDescent="0.25">
      <c r="C53" s="7"/>
      <c r="D53" t="s">
        <v>20</v>
      </c>
      <c r="E53" t="s">
        <v>21</v>
      </c>
      <c r="F53">
        <v>33.277999999999999</v>
      </c>
      <c r="G53" t="s">
        <v>22</v>
      </c>
      <c r="H53">
        <v>-111.79559999999999</v>
      </c>
      <c r="J53" t="s">
        <v>23</v>
      </c>
      <c r="K53" t="str">
        <f t="shared" si="13"/>
        <v>33.278,-111.7956</v>
      </c>
      <c r="S53" t="str">
        <f>_xlfn.CONCAT(F33,",",G33)</f>
        <v>33.2746,-111.8021</v>
      </c>
    </row>
    <row r="54" spans="3:19" x14ac:dyDescent="0.25">
      <c r="C54" s="7"/>
      <c r="D54" t="s">
        <v>20</v>
      </c>
      <c r="E54" t="s">
        <v>21</v>
      </c>
      <c r="F54">
        <v>33.273800000000001</v>
      </c>
      <c r="G54" t="s">
        <v>22</v>
      </c>
      <c r="H54">
        <v>-111.8018</v>
      </c>
      <c r="J54" t="s">
        <v>23</v>
      </c>
      <c r="K54" t="str">
        <f t="shared" si="13"/>
        <v>33.2738,-111.8018</v>
      </c>
    </row>
    <row r="55" spans="3:19" x14ac:dyDescent="0.25">
      <c r="C55" s="7"/>
    </row>
    <row r="56" spans="3:19" x14ac:dyDescent="0.25">
      <c r="C56" s="7"/>
    </row>
    <row r="57" spans="3:19" x14ac:dyDescent="0.25">
      <c r="C57" s="7"/>
    </row>
    <row r="58" spans="3:19" x14ac:dyDescent="0.25">
      <c r="C58" s="7"/>
    </row>
    <row r="59" spans="3:19" x14ac:dyDescent="0.25">
      <c r="C59" s="7"/>
    </row>
    <row r="60" spans="3:19" x14ac:dyDescent="0.25">
      <c r="C60" s="7"/>
    </row>
  </sheetData>
  <sortState ref="D47:F58">
    <sortCondition ref="D47"/>
  </sortState>
  <mergeCells count="2">
    <mergeCell ref="Q5:R5"/>
    <mergeCell ref="S5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2019-06-07T21:11:21Z</dcterms:created>
  <dcterms:modified xsi:type="dcterms:W3CDTF">2019-08-27T20:52:11Z</dcterms:modified>
</cp:coreProperties>
</file>