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dgr777/Desktop/ETEC/11-2024/"/>
    </mc:Choice>
  </mc:AlternateContent>
  <xr:revisionPtr revIDLastSave="0" documentId="13_ncr:1_{7D329291-0B08-F943-8CE7-D2ED0F155686}" xr6:coauthVersionLast="47" xr6:coauthVersionMax="47" xr10:uidLastSave="{00000000-0000-0000-0000-000000000000}"/>
  <bookViews>
    <workbookView xWindow="3800" yWindow="500" windowWidth="21800" windowHeight="13140" tabRatio="801" firstSheet="3" activeTab="9" xr2:uid="{00000000-000D-0000-FFFF-FFFF00000000}"/>
  </bookViews>
  <sheets>
    <sheet name="Q1 Faturamento" sheetId="1" r:id="rId1"/>
    <sheet name="Q2 Rec LiqxCSP" sheetId="2" r:id="rId2"/>
    <sheet name="Q3 Desp Totais" sheetId="3" r:id="rId3"/>
    <sheet name="Q4 Res Op 08 a 06-17" sheetId="4" r:id="rId4"/>
    <sheet name="Q5 Liq Imed" sheetId="5" r:id="rId5"/>
    <sheet name="Q6 Liq Corr" sheetId="6" r:id="rId6"/>
    <sheet name="Q7 Liq Geral" sheetId="7" r:id="rId7"/>
    <sheet name="Q8 End Geral" sheetId="8" r:id="rId8"/>
    <sheet name="Q9 Comp Endiv" sheetId="9" r:id="rId9"/>
    <sheet name="Q10 Comp End Terc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0" l="1"/>
  <c r="T20" i="10" s="1"/>
  <c r="T18" i="9"/>
  <c r="T19" i="9" s="1"/>
  <c r="T19" i="8"/>
  <c r="T21" i="8" s="1"/>
  <c r="T23" i="7"/>
  <c r="T22" i="6"/>
  <c r="T23" i="5"/>
  <c r="T20" i="4"/>
  <c r="T18" i="4"/>
  <c r="T16" i="4"/>
  <c r="T15" i="4"/>
  <c r="T17" i="4" s="1"/>
  <c r="T19" i="4" s="1"/>
  <c r="T22" i="4" s="1"/>
  <c r="U18" i="3"/>
  <c r="U19" i="3"/>
  <c r="U20" i="3"/>
  <c r="U21" i="3"/>
  <c r="U22" i="3"/>
  <c r="U23" i="3"/>
  <c r="T24" i="3"/>
  <c r="U24" i="3"/>
  <c r="T20" i="2"/>
  <c r="T22" i="2" s="1"/>
  <c r="U18" i="1"/>
  <c r="U19" i="1"/>
  <c r="U20" i="1"/>
  <c r="S20" i="10"/>
  <c r="S19" i="10"/>
  <c r="S18" i="9"/>
  <c r="S19" i="9" s="1"/>
  <c r="S19" i="8"/>
  <c r="S21" i="8" s="1"/>
  <c r="S23" i="7"/>
  <c r="S22" i="6"/>
  <c r="S23" i="5"/>
  <c r="S20" i="4"/>
  <c r="S18" i="4"/>
  <c r="S16" i="4"/>
  <c r="S15" i="4"/>
  <c r="S17" i="4" s="1"/>
  <c r="S24" i="3"/>
  <c r="S20" i="2"/>
  <c r="S22" i="2" s="1"/>
  <c r="R19" i="10"/>
  <c r="R20" i="10" s="1"/>
  <c r="R18" i="9"/>
  <c r="R19" i="9" s="1"/>
  <c r="R19" i="8"/>
  <c r="R21" i="8" s="1"/>
  <c r="R23" i="7"/>
  <c r="R22" i="6"/>
  <c r="R23" i="5"/>
  <c r="R20" i="4"/>
  <c r="R18" i="4"/>
  <c r="R16" i="4"/>
  <c r="R17" i="4" s="1"/>
  <c r="R15" i="4"/>
  <c r="R24" i="3"/>
  <c r="R20" i="2"/>
  <c r="R22" i="2" s="1"/>
  <c r="Q19" i="10"/>
  <c r="Q20" i="10" s="1"/>
  <c r="Q18" i="9"/>
  <c r="Q19" i="9"/>
  <c r="Q19" i="8"/>
  <c r="Q21" i="8" s="1"/>
  <c r="Q23" i="7"/>
  <c r="Q22" i="6"/>
  <c r="Q23" i="5"/>
  <c r="Q20" i="4"/>
  <c r="Q18" i="4"/>
  <c r="Q16" i="4"/>
  <c r="Q15" i="4"/>
  <c r="Q17" i="4" s="1"/>
  <c r="Q19" i="4" s="1"/>
  <c r="Q22" i="4" s="1"/>
  <c r="Q24" i="3"/>
  <c r="Q20" i="2"/>
  <c r="Q22" i="2" s="1"/>
  <c r="P19" i="10"/>
  <c r="P20" i="10" s="1"/>
  <c r="P17" i="9"/>
  <c r="P19" i="9" s="1"/>
  <c r="P18" i="9"/>
  <c r="P19" i="8"/>
  <c r="P21" i="8" s="1"/>
  <c r="P23" i="7"/>
  <c r="P22" i="6"/>
  <c r="P23" i="5"/>
  <c r="P20" i="4"/>
  <c r="P18" i="4"/>
  <c r="P16" i="4"/>
  <c r="P15" i="4"/>
  <c r="P17" i="4" s="1"/>
  <c r="P19" i="4" s="1"/>
  <c r="P22" i="4" s="1"/>
  <c r="P24" i="3"/>
  <c r="P20" i="2"/>
  <c r="P22" i="2" s="1"/>
  <c r="O18" i="9"/>
  <c r="O17" i="9"/>
  <c r="O19" i="9" s="1"/>
  <c r="O19" i="10"/>
  <c r="O20" i="10" s="1"/>
  <c r="O19" i="8"/>
  <c r="O21" i="8" s="1"/>
  <c r="O23" i="7"/>
  <c r="O22" i="6"/>
  <c r="O23" i="5"/>
  <c r="O20" i="4"/>
  <c r="O18" i="4"/>
  <c r="O16" i="4"/>
  <c r="O15" i="4"/>
  <c r="O17" i="4" s="1"/>
  <c r="O24" i="3"/>
  <c r="O20" i="2"/>
  <c r="O22" i="2" s="1"/>
  <c r="N19" i="10"/>
  <c r="N20" i="10" s="1"/>
  <c r="N18" i="9"/>
  <c r="N17" i="9"/>
  <c r="N19" i="9" s="1"/>
  <c r="N19" i="8"/>
  <c r="N21" i="8" s="1"/>
  <c r="N23" i="7"/>
  <c r="N22" i="6"/>
  <c r="N23" i="5"/>
  <c r="N18" i="4"/>
  <c r="N16" i="4"/>
  <c r="N15" i="4"/>
  <c r="N17" i="4" s="1"/>
  <c r="N19" i="4" s="1"/>
  <c r="N24" i="3"/>
  <c r="N20" i="2"/>
  <c r="N22" i="2" s="1"/>
  <c r="M19" i="10"/>
  <c r="M20" i="10" s="1"/>
  <c r="M18" i="9"/>
  <c r="M17" i="9"/>
  <c r="M19" i="9" s="1"/>
  <c r="M19" i="8"/>
  <c r="M21" i="8" s="1"/>
  <c r="M23" i="7"/>
  <c r="M22" i="6"/>
  <c r="M23" i="5"/>
  <c r="M20" i="4"/>
  <c r="M18" i="4"/>
  <c r="M16" i="4"/>
  <c r="M15" i="4"/>
  <c r="M17" i="4" s="1"/>
  <c r="M24" i="3"/>
  <c r="M20" i="2"/>
  <c r="M22" i="2" s="1"/>
  <c r="L18" i="9"/>
  <c r="L19" i="9" s="1"/>
  <c r="L17" i="9"/>
  <c r="L19" i="8"/>
  <c r="L21" i="8" s="1"/>
  <c r="L23" i="7"/>
  <c r="L22" i="6"/>
  <c r="L23" i="5"/>
  <c r="L18" i="4"/>
  <c r="L16" i="4"/>
  <c r="L15" i="4"/>
  <c r="L24" i="3"/>
  <c r="L20" i="4" s="1"/>
  <c r="L22" i="2"/>
  <c r="L20" i="2"/>
  <c r="K18" i="9"/>
  <c r="K19" i="10" s="1"/>
  <c r="K20" i="10" s="1"/>
  <c r="K17" i="9"/>
  <c r="K19" i="9" s="1"/>
  <c r="K21" i="8"/>
  <c r="K19" i="8"/>
  <c r="K23" i="7"/>
  <c r="K21" i="6"/>
  <c r="K22" i="6" s="1"/>
  <c r="K23" i="5"/>
  <c r="K18" i="4"/>
  <c r="K16" i="4"/>
  <c r="K17" i="4" s="1"/>
  <c r="K15" i="4"/>
  <c r="K24" i="3"/>
  <c r="K20" i="4" s="1"/>
  <c r="K20" i="2"/>
  <c r="K22" i="2" s="1"/>
  <c r="J19" i="10"/>
  <c r="J20" i="10" s="1"/>
  <c r="J18" i="9"/>
  <c r="J19" i="9" s="1"/>
  <c r="J17" i="9"/>
  <c r="J19" i="8"/>
  <c r="J21" i="8" s="1"/>
  <c r="J23" i="7"/>
  <c r="J21" i="6"/>
  <c r="J22" i="6" s="1"/>
  <c r="J23" i="5"/>
  <c r="J18" i="4"/>
  <c r="J16" i="4"/>
  <c r="J15" i="4"/>
  <c r="J24" i="3"/>
  <c r="J20" i="4" s="1"/>
  <c r="J20" i="1"/>
  <c r="J20" i="2" s="1"/>
  <c r="J22" i="2" s="1"/>
  <c r="I21" i="6"/>
  <c r="I22" i="6" s="1"/>
  <c r="I23" i="5"/>
  <c r="I15" i="4"/>
  <c r="I16" i="4"/>
  <c r="I18" i="4"/>
  <c r="I24" i="3"/>
  <c r="I20" i="1"/>
  <c r="I20" i="2" s="1"/>
  <c r="I22" i="2" s="1"/>
  <c r="H17" i="9"/>
  <c r="H21" i="7"/>
  <c r="H21" i="6"/>
  <c r="H22" i="6" s="1"/>
  <c r="H23" i="5"/>
  <c r="H15" i="4"/>
  <c r="H16" i="4"/>
  <c r="H18" i="4"/>
  <c r="H24" i="3"/>
  <c r="H20" i="4" s="1"/>
  <c r="H20" i="1"/>
  <c r="H20" i="2" s="1"/>
  <c r="H22" i="2" s="1"/>
  <c r="G21" i="6"/>
  <c r="G21" i="7" s="1"/>
  <c r="G23" i="5"/>
  <c r="G15" i="4"/>
  <c r="G17" i="4" s="1"/>
  <c r="G16" i="4"/>
  <c r="G18" i="4"/>
  <c r="G24" i="3"/>
  <c r="G20" i="4" s="1"/>
  <c r="G20" i="1"/>
  <c r="G20" i="2" s="1"/>
  <c r="G22" i="2" s="1"/>
  <c r="S19" i="4" l="1"/>
  <c r="S22" i="4" s="1"/>
  <c r="M19" i="4"/>
  <c r="M22" i="4" s="1"/>
  <c r="K19" i="4"/>
  <c r="O19" i="4"/>
  <c r="O22" i="4" s="1"/>
  <c r="R19" i="4"/>
  <c r="R22" i="4" s="1"/>
  <c r="G22" i="6"/>
  <c r="N20" i="4"/>
  <c r="N22" i="4" s="1"/>
  <c r="I17" i="4"/>
  <c r="I19" i="4" s="1"/>
  <c r="L17" i="4"/>
  <c r="L19" i="4" s="1"/>
  <c r="L22" i="4" s="1"/>
  <c r="G17" i="9"/>
  <c r="I21" i="7"/>
  <c r="J17" i="4"/>
  <c r="J19" i="4" s="1"/>
  <c r="J22" i="4" s="1"/>
  <c r="K22" i="4"/>
  <c r="H17" i="4"/>
  <c r="H19" i="4" s="1"/>
  <c r="H22" i="4" s="1"/>
  <c r="L19" i="10"/>
  <c r="L20" i="10" s="1"/>
  <c r="I20" i="4"/>
  <c r="G19" i="4"/>
  <c r="G22" i="4" s="1"/>
  <c r="I22" i="4" l="1"/>
  <c r="I17" i="9"/>
  <c r="F21" i="6" l="1"/>
  <c r="F22" i="6" s="1"/>
  <c r="F23" i="5"/>
  <c r="F15" i="4"/>
  <c r="F16" i="4"/>
  <c r="F18" i="4"/>
  <c r="F20" i="4"/>
  <c r="F24" i="3"/>
  <c r="F20" i="2"/>
  <c r="F22" i="2" s="1"/>
  <c r="F20" i="1"/>
  <c r="D22" i="7"/>
  <c r="E22" i="7" s="1"/>
  <c r="C22" i="7"/>
  <c r="E19" i="7"/>
  <c r="E21" i="6"/>
  <c r="E22" i="6" s="1"/>
  <c r="E23" i="5"/>
  <c r="E15" i="4"/>
  <c r="E16" i="4"/>
  <c r="E18" i="4"/>
  <c r="E24" i="3"/>
  <c r="E20" i="1"/>
  <c r="D19" i="7"/>
  <c r="D21" i="6"/>
  <c r="D22" i="6" s="1"/>
  <c r="D23" i="5"/>
  <c r="D15" i="4"/>
  <c r="D16" i="4"/>
  <c r="D18" i="4"/>
  <c r="D24" i="3"/>
  <c r="D20" i="4" s="1"/>
  <c r="D20" i="1"/>
  <c r="D20" i="2" s="1"/>
  <c r="D22" i="2" s="1"/>
  <c r="C19" i="7"/>
  <c r="B19" i="7"/>
  <c r="C21" i="6"/>
  <c r="C22" i="6" s="1"/>
  <c r="C23" i="5"/>
  <c r="C15" i="4"/>
  <c r="C18" i="4"/>
  <c r="C16" i="4"/>
  <c r="C17" i="4" s="1"/>
  <c r="C24" i="3"/>
  <c r="C20" i="2"/>
  <c r="C22" i="2" s="1"/>
  <c r="C20" i="1"/>
  <c r="B21" i="6"/>
  <c r="B21" i="7" s="1"/>
  <c r="B23" i="5"/>
  <c r="B18" i="4"/>
  <c r="B16" i="4"/>
  <c r="B15" i="4"/>
  <c r="F21" i="7" l="1"/>
  <c r="E21" i="7"/>
  <c r="E17" i="9" s="1"/>
  <c r="E17" i="4"/>
  <c r="E19" i="4" s="1"/>
  <c r="B17" i="9"/>
  <c r="B19" i="8"/>
  <c r="B21" i="8" s="1"/>
  <c r="B18" i="9"/>
  <c r="B19" i="10" s="1"/>
  <c r="E19" i="8"/>
  <c r="E21" i="8" s="1"/>
  <c r="F22" i="7"/>
  <c r="G22" i="7" s="1"/>
  <c r="F19" i="8"/>
  <c r="F21" i="8" s="1"/>
  <c r="C21" i="7"/>
  <c r="B23" i="7"/>
  <c r="D21" i="7"/>
  <c r="E20" i="2"/>
  <c r="E22" i="2" s="1"/>
  <c r="F17" i="4"/>
  <c r="F19" i="4" s="1"/>
  <c r="F22" i="4" s="1"/>
  <c r="E20" i="4"/>
  <c r="E22" i="4" s="1"/>
  <c r="F17" i="9"/>
  <c r="E23" i="7"/>
  <c r="C23" i="7"/>
  <c r="D17" i="4"/>
  <c r="D19" i="4" s="1"/>
  <c r="D22" i="4" s="1"/>
  <c r="C20" i="4"/>
  <c r="C19" i="4"/>
  <c r="E18" i="9" l="1"/>
  <c r="E19" i="10" s="1"/>
  <c r="H22" i="7"/>
  <c r="G23" i="7"/>
  <c r="G18" i="9"/>
  <c r="G19" i="8"/>
  <c r="G21" i="8" s="1"/>
  <c r="D18" i="9"/>
  <c r="D19" i="10" s="1"/>
  <c r="D19" i="8"/>
  <c r="D17" i="9"/>
  <c r="D19" i="9" s="1"/>
  <c r="F23" i="7"/>
  <c r="D23" i="7"/>
  <c r="F18" i="9"/>
  <c r="C19" i="8"/>
  <c r="C21" i="8" s="1"/>
  <c r="C18" i="9"/>
  <c r="C19" i="10" s="1"/>
  <c r="C20" i="10" s="1"/>
  <c r="C17" i="9"/>
  <c r="C19" i="9" s="1"/>
  <c r="E20" i="10"/>
  <c r="E19" i="9"/>
  <c r="C22" i="4"/>
  <c r="B17" i="4"/>
  <c r="B19" i="4" s="1"/>
  <c r="B24" i="3"/>
  <c r="B20" i="4" s="1"/>
  <c r="G19" i="10" l="1"/>
  <c r="G20" i="10" s="1"/>
  <c r="G19" i="9"/>
  <c r="D20" i="10"/>
  <c r="D21" i="8"/>
  <c r="F19" i="10"/>
  <c r="F20" i="10" s="1"/>
  <c r="F19" i="9"/>
  <c r="H18" i="9"/>
  <c r="I22" i="7"/>
  <c r="H23" i="7"/>
  <c r="H19" i="8"/>
  <c r="H21" i="8" s="1"/>
  <c r="B22" i="4"/>
  <c r="H19" i="10" l="1"/>
  <c r="H20" i="10" s="1"/>
  <c r="H19" i="9"/>
  <c r="I23" i="7"/>
  <c r="I18" i="9"/>
  <c r="I19" i="8"/>
  <c r="I21" i="8" s="1"/>
  <c r="B22" i="6"/>
  <c r="I19" i="10" l="1"/>
  <c r="I20" i="10" s="1"/>
  <c r="I19" i="9"/>
  <c r="B20" i="1"/>
  <c r="B20" i="2" s="1"/>
  <c r="B22" i="2" s="1"/>
  <c r="B19" i="9" l="1"/>
  <c r="B20" i="10"/>
</calcChain>
</file>

<file path=xl/sharedStrings.xml><?xml version="1.0" encoding="utf-8"?>
<sst xmlns="http://schemas.openxmlformats.org/spreadsheetml/2006/main" count="265" uniqueCount="55">
  <si>
    <t>Receita Operacional (Faturamento)</t>
  </si>
  <si>
    <t>(=) Receita Líquida</t>
  </si>
  <si>
    <t>Receita Líquida</t>
  </si>
  <si>
    <t>(-) Custo dos Serviços Prestados</t>
  </si>
  <si>
    <t>(+) Lucro Bruto</t>
  </si>
  <si>
    <t>Valor(R$)</t>
  </si>
  <si>
    <t>Despesas Gerais e Administrativas</t>
  </si>
  <si>
    <t>Despesas com Pessoal</t>
  </si>
  <si>
    <t>Despesas Financeiras</t>
  </si>
  <si>
    <t>Outras Despesas Operacionais</t>
  </si>
  <si>
    <t>Despesas Tributárias</t>
  </si>
  <si>
    <t>Despesas com Depreciação</t>
  </si>
  <si>
    <t>Despesas Totais</t>
  </si>
  <si>
    <t>Receita Operacional</t>
  </si>
  <si>
    <t>(-) Deduções da Receita</t>
  </si>
  <si>
    <t>(=) Lucro Bruto</t>
  </si>
  <si>
    <t>(-) Despesas Totais</t>
  </si>
  <si>
    <t>(+) Outras Receitas</t>
  </si>
  <si>
    <t>(=) Resultado Operacional</t>
  </si>
  <si>
    <t>Disponível</t>
  </si>
  <si>
    <t>Passivo Circulante</t>
  </si>
  <si>
    <t>(=) Índice Liquidez Imediata</t>
  </si>
  <si>
    <t>Valor (R$)</t>
  </si>
  <si>
    <t>Ativo Circulante</t>
  </si>
  <si>
    <t>(=) Índice Liquidez Corrente</t>
  </si>
  <si>
    <t>Passivo Circulante + Não Circulante</t>
  </si>
  <si>
    <t>(=) Índice Liquidez Geral</t>
  </si>
  <si>
    <t>Realizável LP</t>
  </si>
  <si>
    <t>Ativo Circulante +</t>
  </si>
  <si>
    <t xml:space="preserve">Passivo Circulante + </t>
  </si>
  <si>
    <t>Não Circulante</t>
  </si>
  <si>
    <t>Capital de Terceiros x 100</t>
  </si>
  <si>
    <t>Ativo Total</t>
  </si>
  <si>
    <t>(=) Índice de Endividamento Geral %</t>
  </si>
  <si>
    <t>(=) Índice Comp.  Do  Endividamento%</t>
  </si>
  <si>
    <t>Patrimônio Líquido</t>
  </si>
  <si>
    <t>(=) Índice da Garantia de Capital de Terceiros %</t>
  </si>
  <si>
    <t>(-) Dedução de Receita (Impostos)</t>
  </si>
  <si>
    <t>Balancete Acumulado</t>
  </si>
  <si>
    <t>Passivo não circulante</t>
  </si>
  <si>
    <t>Acum</t>
  </si>
  <si>
    <t>(Quadro 10 – Garantia de Capital de Terceiros Período de 09/2020 a 05/2024 Nelson)</t>
  </si>
  <si>
    <t>-</t>
  </si>
  <si>
    <t/>
  </si>
  <si>
    <t>(Quadro 1 Faturamento de 05/2023 A 11/2024</t>
  </si>
  <si>
    <t>(Quadro 2 Receita Líquida x Custos dos Serviços Prestados de 05/2023 A 11/2024</t>
  </si>
  <si>
    <t>(Quadro 3 Despesas totais 05/2023 A 11/2024</t>
  </si>
  <si>
    <t>(Quadro 4  Res Op 05/2023 A 11/2024</t>
  </si>
  <si>
    <t>(Quadro 5 – Liquidez Imediata Período de 05-2023 A 11/2024</t>
  </si>
  <si>
    <t>05/2023 A 11/2024</t>
  </si>
  <si>
    <t>(Quadro 6 – Liquidez Corrente Período de 05/2023 A 11/2024</t>
  </si>
  <si>
    <t>(Quadro 7 – Liquidez Geral Período de 05/2023 A 11/2024</t>
  </si>
  <si>
    <t>(Quadro 8 – Endividamento Geral Período de 05/2023 A 11/2024</t>
  </si>
  <si>
    <t>(Quadro 9 – Comp. Do Endividamento Período de 05/2023 A 11/2024</t>
  </si>
  <si>
    <t>(Quadro 10 – Garantia de Capital de Terceiros Período de 05/2023 A 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</si>
</sst>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2" fontId="0" fillId="0" borderId="0" xfId="0" applyNumberFormat="1"/>
    <xf numFmtId="17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4" xfId="0" applyNumberFormat="1" applyBorder="1"/>
    <xf numFmtId="165" fontId="0" fillId="0" borderId="4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43" fontId="0" fillId="0" borderId="1" xfId="1" applyFont="1" applyBorder="1"/>
    <xf numFmtId="43" fontId="2" fillId="0" borderId="1" xfId="1" applyFont="1" applyBorder="1"/>
    <xf numFmtId="0" fontId="0" fillId="0" borderId="10" xfId="0" applyBorder="1" applyAlignment="1">
      <alignment horizontal="center"/>
    </xf>
    <xf numFmtId="0" fontId="3" fillId="0" borderId="0" xfId="0" applyFont="1"/>
    <xf numFmtId="4" fontId="0" fillId="0" borderId="0" xfId="0" applyNumberFormat="1"/>
    <xf numFmtId="43" fontId="0" fillId="0" borderId="1" xfId="1" applyFont="1" applyBorder="1" applyAlignment="1">
      <alignment horizontal="center" vertical="center"/>
    </xf>
    <xf numFmtId="165" fontId="0" fillId="0" borderId="7" xfId="0" applyNumberFormat="1" applyBorder="1"/>
    <xf numFmtId="2" fontId="3" fillId="0" borderId="1" xfId="0" applyNumberFormat="1" applyFont="1" applyBorder="1"/>
    <xf numFmtId="0" fontId="0" fillId="0" borderId="0" xfId="0" quotePrefix="1"/>
    <xf numFmtId="4" fontId="5" fillId="0" borderId="0" xfId="0" applyNumberFormat="1" applyFont="1"/>
    <xf numFmtId="43" fontId="0" fillId="0" borderId="11" xfId="1" applyFont="1" applyBorder="1"/>
    <xf numFmtId="43" fontId="0" fillId="0" borderId="11" xfId="1" applyFont="1" applyBorder="1" applyAlignment="1">
      <alignment horizontal="center" vertical="center"/>
    </xf>
    <xf numFmtId="43" fontId="2" fillId="0" borderId="12" xfId="1" applyFont="1" applyBorder="1"/>
    <xf numFmtId="17" fontId="2" fillId="2" borderId="3" xfId="0" applyNumberFormat="1" applyFont="1" applyFill="1" applyBorder="1" applyAlignment="1">
      <alignment horizontal="center"/>
    </xf>
    <xf numFmtId="43" fontId="0" fillId="0" borderId="2" xfId="1" applyFont="1" applyBorder="1" applyAlignment="1">
      <alignment horizontal="center" vertical="center"/>
    </xf>
    <xf numFmtId="4" fontId="4" fillId="0" borderId="1" xfId="0" applyNumberFormat="1" applyFont="1" applyBorder="1"/>
    <xf numFmtId="4" fontId="5" fillId="0" borderId="1" xfId="0" applyNumberFormat="1" applyFont="1" applyBorder="1"/>
    <xf numFmtId="0" fontId="2" fillId="0" borderId="3" xfId="0" applyFont="1" applyBorder="1"/>
    <xf numFmtId="0" fontId="2" fillId="0" borderId="2" xfId="0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LIQUIDA 05/23 A 11/2024</a:t>
            </a:r>
            <a:endParaRPr lang="pt-BR"/>
          </a:p>
        </c:rich>
      </c:tx>
      <c:layout>
        <c:manualLayout>
          <c:xMode val="edge"/>
          <c:yMode val="edge"/>
          <c:x val="0.38537954411631681"/>
          <c:y val="1.45901601049878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28534172728984"/>
          <c:y val="0.1342084110549758"/>
          <c:w val="0.77729427499723458"/>
          <c:h val="0.3939695536674722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'Q1 Faturamento'!$B$17</c:f>
              <c:strCache>
                <c:ptCount val="1"/>
                <c:pt idx="0">
                  <c:v>mai/23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Faturamento'!$B$18:$B$20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77-B5E4-4744-AF04-B397BC857A42}"/>
            </c:ext>
          </c:extLst>
        </c:ser>
        <c:ser>
          <c:idx val="0"/>
          <c:order val="1"/>
          <c:tx>
            <c:strRef>
              <c:f>'Q1 Faturamento'!$C$17</c:f>
              <c:strCache>
                <c:ptCount val="1"/>
                <c:pt idx="0">
                  <c:v>jun/23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Faturamento'!$C$18:$C$20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5-4D07-AE68-80FF84EEF7CC}"/>
            </c:ext>
          </c:extLst>
        </c:ser>
        <c:ser>
          <c:idx val="1"/>
          <c:order val="2"/>
          <c:tx>
            <c:strRef>
              <c:f>'Q1 Faturamento'!$D$17</c:f>
              <c:strCache>
                <c:ptCount val="1"/>
                <c:pt idx="0">
                  <c:v>jul/23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Faturamento'!$D$18:$D$20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DE7-A6B3-4A09F7F7C6FD}"/>
            </c:ext>
          </c:extLst>
        </c:ser>
        <c:ser>
          <c:idx val="2"/>
          <c:order val="3"/>
          <c:tx>
            <c:strRef>
              <c:f>'Q1 Faturamento'!$E$17</c:f>
              <c:strCache>
                <c:ptCount val="1"/>
                <c:pt idx="0">
                  <c:v>ago/23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Faturamento'!$E$18:$E$20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8-4DE7-A6B3-4A09F7F7C6FD}"/>
            </c:ext>
          </c:extLst>
        </c:ser>
        <c:ser>
          <c:idx val="3"/>
          <c:order val="4"/>
          <c:tx>
            <c:strRef>
              <c:f>'Q1 Faturamento'!$F$17</c:f>
              <c:strCache>
                <c:ptCount val="1"/>
                <c:pt idx="0">
                  <c:v>set/23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Faturamento'!$F$18:$F$20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4FB3-AD6B-6F5F4C0BF866}"/>
            </c:ext>
          </c:extLst>
        </c:ser>
        <c:ser>
          <c:idx val="4"/>
          <c:order val="5"/>
          <c:tx>
            <c:strRef>
              <c:f>'Q1 Faturamento'!$G$17</c:f>
              <c:strCache>
                <c:ptCount val="1"/>
                <c:pt idx="0">
                  <c:v>out/23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Faturamento'!$G$18:$G$20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B-4FB3-AD6B-6F5F4C0BF866}"/>
            </c:ext>
          </c:extLst>
        </c:ser>
        <c:ser>
          <c:idx val="5"/>
          <c:order val="6"/>
          <c:tx>
            <c:strRef>
              <c:f>'Q1 Faturamento'!$H$17</c:f>
              <c:strCache>
                <c:ptCount val="1"/>
                <c:pt idx="0">
                  <c:v>nov/23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Faturamento'!$H$18:$H$20</c:f>
              <c:numCache>
                <c:formatCode>_(* #,##0.00_);_(* \(#,##0.00\);_(* "-"??_);_(@_)</c:formatCode>
                <c:ptCount val="3"/>
                <c:pt idx="0">
                  <c:v>60500</c:v>
                </c:pt>
                <c:pt idx="1">
                  <c:v>2208.25</c:v>
                </c:pt>
                <c:pt idx="2">
                  <c:v>58291.75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B-4FB3-AD6B-6F5F4C0BF866}"/>
            </c:ext>
          </c:extLst>
        </c:ser>
        <c:ser>
          <c:idx val="6"/>
          <c:order val="7"/>
          <c:tx>
            <c:strRef>
              <c:f>'Q1 Faturamento'!$I$17</c:f>
              <c:strCache>
                <c:ptCount val="1"/>
                <c:pt idx="0">
                  <c:v>dez/23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Faturamento'!$I$18:$I$20</c:f>
              <c:numCache>
                <c:formatCode>_(* #,##0.00_);_(* \(#,##0.00\);_(* "-"??_);_(@_)</c:formatCode>
                <c:ptCount val="3"/>
                <c:pt idx="0">
                  <c:v>67500</c:v>
                </c:pt>
                <c:pt idx="1">
                  <c:v>2463.75</c:v>
                </c:pt>
                <c:pt idx="2">
                  <c:v>65036.25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B-4FB3-AD6B-6F5F4C0BF866}"/>
            </c:ext>
          </c:extLst>
        </c:ser>
        <c:ser>
          <c:idx val="7"/>
          <c:order val="8"/>
          <c:tx>
            <c:strRef>
              <c:f>'Q1 Faturamento'!$J$17</c:f>
              <c:strCache>
                <c:ptCount val="1"/>
                <c:pt idx="0">
                  <c:v>jan/24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Faturamento'!$J$18:$J$20</c:f>
              <c:numCache>
                <c:formatCode>_(* #,##0.00_);_(* \(#,##0.00\);_(* "-"??_);_(@_)</c:formatCode>
                <c:ptCount val="3"/>
                <c:pt idx="0">
                  <c:v>67500</c:v>
                </c:pt>
                <c:pt idx="1">
                  <c:v>2463.75</c:v>
                </c:pt>
                <c:pt idx="2">
                  <c:v>65036.25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E-4803-828C-E9BD72E3D4E9}"/>
            </c:ext>
          </c:extLst>
        </c:ser>
        <c:ser>
          <c:idx val="8"/>
          <c:order val="9"/>
          <c:tx>
            <c:strRef>
              <c:f>'Q1 Faturamento'!$K$17</c:f>
              <c:strCache>
                <c:ptCount val="1"/>
                <c:pt idx="0">
                  <c:v>fev/24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Faturamento'!$K$18:$K$20</c:f>
              <c:numCache>
                <c:formatCode>_(* #,##0.00_);_(* \(#,##0.00\);_(* "-"??_);_(@_)</c:formatCode>
                <c:ptCount val="3"/>
                <c:pt idx="0">
                  <c:v>67500</c:v>
                </c:pt>
                <c:pt idx="1">
                  <c:v>2463.75</c:v>
                </c:pt>
                <c:pt idx="2">
                  <c:v>65036.25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8-4FA4-8B94-1A423F00313F}"/>
            </c:ext>
          </c:extLst>
        </c:ser>
        <c:ser>
          <c:idx val="9"/>
          <c:order val="10"/>
          <c:tx>
            <c:strRef>
              <c:f>'Q1 Faturamento'!$L$17</c:f>
              <c:strCache>
                <c:ptCount val="1"/>
                <c:pt idx="0">
                  <c:v>mar/24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Faturamento'!$L$18:$L$20</c:f>
              <c:numCache>
                <c:formatCode>_(* #,##0.00_);_(* \(#,##0.00\);_(* "-"??_);_(@_)</c:formatCode>
                <c:ptCount val="3"/>
                <c:pt idx="0">
                  <c:v>67500</c:v>
                </c:pt>
                <c:pt idx="1">
                  <c:v>2463.75</c:v>
                </c:pt>
                <c:pt idx="2">
                  <c:v>65036.25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8-4C02-860D-599988663AB7}"/>
            </c:ext>
          </c:extLst>
        </c:ser>
        <c:ser>
          <c:idx val="10"/>
          <c:order val="11"/>
          <c:tx>
            <c:strRef>
              <c:f>'Q1 Faturamento'!$M$17</c:f>
              <c:strCache>
                <c:ptCount val="1"/>
                <c:pt idx="0">
                  <c:v>abr/24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Faturamento'!$M$18:$M$20</c:f>
              <c:numCache>
                <c:formatCode>_(* #,##0.00_);_(* \(#,##0.00\);_(* "-"??_);_(@_)</c:formatCode>
                <c:ptCount val="3"/>
                <c:pt idx="0">
                  <c:v>67500</c:v>
                </c:pt>
                <c:pt idx="1">
                  <c:v>2463.75</c:v>
                </c:pt>
                <c:pt idx="2">
                  <c:v>65036.25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D-9842-856B-9E59DC3E85AC}"/>
            </c:ext>
          </c:extLst>
        </c:ser>
        <c:ser>
          <c:idx val="11"/>
          <c:order val="12"/>
          <c:tx>
            <c:strRef>
              <c:f>'Q1 Faturamento'!$N$17</c:f>
              <c:strCache>
                <c:ptCount val="1"/>
                <c:pt idx="0">
                  <c:v>mai/24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Faturamento'!$N$18:$N$20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C646-9982-C4C7C83AAEDA}"/>
            </c:ext>
          </c:extLst>
        </c:ser>
        <c:ser>
          <c:idx val="12"/>
          <c:order val="13"/>
          <c:tx>
            <c:strRef>
              <c:f>'Q1 Faturamento'!$O$17</c:f>
              <c:strCache>
                <c:ptCount val="1"/>
                <c:pt idx="0">
                  <c:v>jun/24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Faturamento'!$O$18:$O$20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1-0C48-B52C-25DEC698335E}"/>
            </c:ext>
          </c:extLst>
        </c:ser>
        <c:ser>
          <c:idx val="13"/>
          <c:order val="14"/>
          <c:tx>
            <c:strRef>
              <c:f>'Q1 Faturamento'!$P$17</c:f>
              <c:strCache>
                <c:ptCount val="1"/>
                <c:pt idx="0">
                  <c:v>jul/24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Faturamento'!$P$18:$P$20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CA4E-B6E9-F0133EF8763C}"/>
            </c:ext>
          </c:extLst>
        </c:ser>
        <c:ser>
          <c:idx val="14"/>
          <c:order val="15"/>
          <c:tx>
            <c:strRef>
              <c:f>'Q1 Faturamento'!$Q$17</c:f>
              <c:strCache>
                <c:ptCount val="1"/>
                <c:pt idx="0">
                  <c:v>ago/24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Faturamento'!$Q$18:$Q$20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A-5E49-8692-D383CB84E7A3}"/>
            </c:ext>
          </c:extLst>
        </c:ser>
        <c:ser>
          <c:idx val="15"/>
          <c:order val="16"/>
          <c:tx>
            <c:strRef>
              <c:f>'Q1 Faturamento'!$R$17</c:f>
              <c:strCache>
                <c:ptCount val="1"/>
                <c:pt idx="0">
                  <c:v>set/24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Faturamento'!$R$18:$R$20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0-7B4C-9181-9957D966917F}"/>
            </c:ext>
          </c:extLst>
        </c:ser>
        <c:ser>
          <c:idx val="16"/>
          <c:order val="17"/>
          <c:tx>
            <c:strRef>
              <c:f>'Q1 Faturamento'!$S$17</c:f>
              <c:strCache>
                <c:ptCount val="1"/>
                <c:pt idx="0">
                  <c:v>out/24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Faturamento'!$S$18:$S$20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3-9B41-BE86-85CD92B00593}"/>
            </c:ext>
          </c:extLst>
        </c:ser>
        <c:ser>
          <c:idx val="17"/>
          <c:order val="18"/>
          <c:tx>
            <c:strRef>
              <c:f>'Q1 Faturamento'!$T$17</c:f>
              <c:strCache>
                <c:ptCount val="1"/>
                <c:pt idx="0">
                  <c:v>nov/24</c:v>
                </c:pt>
              </c:strCache>
            </c:strRef>
          </c:tx>
          <c:invertIfNegative val="0"/>
          <c:cat>
            <c:strRef>
              <c:f>'Q1 Faturamento'!$A$18:$A$20</c:f>
              <c:strCache>
                <c:ptCount val="3"/>
                <c:pt idx="1">
                  <c:v>(-) Dedução de Receita (Impostos)</c:v>
                </c:pt>
                <c:pt idx="2">
                  <c:v>(=) Receita Líquida</c:v>
                </c:pt>
              </c:strCache>
            </c:strRef>
          </c:cat>
          <c:val>
            <c:numRef>
              <c:f>'Q1 Faturamento'!$T$18:$T$20</c:f>
              <c:numCache>
                <c:formatCode>#,##0.00</c:formatCode>
                <c:ptCount val="3"/>
                <c:pt idx="0" formatCode="_(* #,##0.00_);_(* \(#,##0.00\);_(* &quot;-&quot;??_);_(@_)">
                  <c:v>60000</c:v>
                </c:pt>
                <c:pt idx="1">
                  <c:v>2190</c:v>
                </c:pt>
                <c:pt idx="2" formatCode="_(* #,##0.00_);_(* \(#,##0.00\);_(* &quot;-&quot;??_);_(@_)">
                  <c:v>57810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5-4B48-B2E2-2586F3F7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243536"/>
        <c:axId val="1863245712"/>
        <c:extLst/>
      </c:barChart>
      <c:catAx>
        <c:axId val="18632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45712"/>
        <c:crosses val="autoZero"/>
        <c:auto val="1"/>
        <c:lblAlgn val="ctr"/>
        <c:lblOffset val="100"/>
        <c:noMultiLvlLbl val="0"/>
      </c:catAx>
      <c:valAx>
        <c:axId val="1863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43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670395551019595"/>
          <c:y val="0.73574769209324387"/>
          <c:w val="0.83296047709573895"/>
          <c:h val="9.18583972935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GARANTIA DE CAPITAL DE TERCEIROS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761928952429325E-2"/>
          <c:y val="0.18760230078795401"/>
          <c:w val="0.84226517139902968"/>
          <c:h val="0.67098101927706011"/>
        </c:manualLayout>
      </c:layout>
      <c:barChart>
        <c:barDir val="bar"/>
        <c:grouping val="clustered"/>
        <c:varyColors val="0"/>
        <c:ser>
          <c:idx val="41"/>
          <c:order val="0"/>
          <c:tx>
            <c:strRef>
              <c:f>'Q10 Comp End Terc'!$B$16</c:f>
              <c:strCache>
                <c:ptCount val="1"/>
                <c:pt idx="0">
                  <c:v>mai/23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Terc'!$B$20</c:f>
              <c:numCache>
                <c:formatCode>0.000</c:formatCode>
                <c:ptCount val="1"/>
                <c:pt idx="0">
                  <c:v>30.547176007578379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19AA-41DB-8B5B-773778C86F2C}"/>
            </c:ext>
          </c:extLst>
        </c:ser>
        <c:ser>
          <c:idx val="0"/>
          <c:order val="1"/>
          <c:tx>
            <c:strRef>
              <c:f>'Q10 Comp End Terc'!$C$16</c:f>
              <c:strCache>
                <c:ptCount val="1"/>
                <c:pt idx="0">
                  <c:v>jun/23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Terc'!$C$20</c:f>
              <c:numCache>
                <c:formatCode>0.000</c:formatCode>
                <c:ptCount val="1"/>
                <c:pt idx="0">
                  <c:v>30.547728660736663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9AA-41DB-8B5B-773778C86F2C}"/>
            </c:ext>
          </c:extLst>
        </c:ser>
        <c:ser>
          <c:idx val="1"/>
          <c:order val="2"/>
          <c:tx>
            <c:strRef>
              <c:f>'Q10 Comp End Terc'!$D$16</c:f>
              <c:strCache>
                <c:ptCount val="1"/>
                <c:pt idx="0">
                  <c:v>jul/23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Terc'!$D$20</c:f>
              <c:numCache>
                <c:formatCode>0.000</c:formatCode>
                <c:ptCount val="1"/>
                <c:pt idx="0">
                  <c:v>30.536808444035167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9AA-41DB-8B5B-773778C86F2C}"/>
            </c:ext>
          </c:extLst>
        </c:ser>
        <c:ser>
          <c:idx val="2"/>
          <c:order val="3"/>
          <c:tx>
            <c:strRef>
              <c:f>'Q10 Comp End Terc'!$E$16</c:f>
              <c:strCache>
                <c:ptCount val="1"/>
                <c:pt idx="0">
                  <c:v>ago/23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Terc'!$E$20</c:f>
              <c:numCache>
                <c:formatCode>0.000</c:formatCode>
                <c:ptCount val="1"/>
                <c:pt idx="0">
                  <c:v>30.537102523991912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9AA-41DB-8B5B-773778C86F2C}"/>
            </c:ext>
          </c:extLst>
        </c:ser>
        <c:ser>
          <c:idx val="3"/>
          <c:order val="4"/>
          <c:tx>
            <c:strRef>
              <c:f>'Q10 Comp End Terc'!$F$16</c:f>
              <c:strCache>
                <c:ptCount val="1"/>
                <c:pt idx="0">
                  <c:v>set/23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Terc'!$F$20</c:f>
              <c:numCache>
                <c:formatCode>0.000</c:formatCode>
                <c:ptCount val="1"/>
                <c:pt idx="0">
                  <c:v>30.520384218844544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9AA-41DB-8B5B-773778C86F2C}"/>
            </c:ext>
          </c:extLst>
        </c:ser>
        <c:ser>
          <c:idx val="4"/>
          <c:order val="5"/>
          <c:tx>
            <c:strRef>
              <c:f>'Q10 Comp End Terc'!$G$16</c:f>
              <c:strCache>
                <c:ptCount val="1"/>
                <c:pt idx="0">
                  <c:v>out/23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Terc'!$G$20</c:f>
              <c:numCache>
                <c:formatCode>0.000</c:formatCode>
                <c:ptCount val="1"/>
                <c:pt idx="0">
                  <c:v>30.514344244801151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9AA-41DB-8B5B-773778C86F2C}"/>
            </c:ext>
          </c:extLst>
        </c:ser>
        <c:ser>
          <c:idx val="5"/>
          <c:order val="6"/>
          <c:tx>
            <c:strRef>
              <c:f>'Q10 Comp End Terc'!$H$16</c:f>
              <c:strCache>
                <c:ptCount val="1"/>
                <c:pt idx="0">
                  <c:v>nov/23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Terc'!$H$20</c:f>
              <c:numCache>
                <c:formatCode>0.000</c:formatCode>
                <c:ptCount val="1"/>
                <c:pt idx="0">
                  <c:v>30.51073629686443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9AA-41DB-8B5B-773778C86F2C}"/>
            </c:ext>
          </c:extLst>
        </c:ser>
        <c:ser>
          <c:idx val="6"/>
          <c:order val="7"/>
          <c:tx>
            <c:strRef>
              <c:f>'Q10 Comp End Terc'!$I$16</c:f>
              <c:strCache>
                <c:ptCount val="1"/>
                <c:pt idx="0">
                  <c:v>dez/23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Terc'!$I$20</c:f>
              <c:numCache>
                <c:formatCode>0.000</c:formatCode>
                <c:ptCount val="1"/>
                <c:pt idx="0">
                  <c:v>30.494889270789212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9AA-41DB-8B5B-773778C86F2C}"/>
            </c:ext>
          </c:extLst>
        </c:ser>
        <c:ser>
          <c:idx val="7"/>
          <c:order val="8"/>
          <c:tx>
            <c:strRef>
              <c:f>'Q10 Comp End Terc'!$J$16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Terc'!$J$20</c:f>
              <c:numCache>
                <c:formatCode>0.000</c:formatCode>
                <c:ptCount val="1"/>
                <c:pt idx="0">
                  <c:v>30.498184341373229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4DAD-94BD-301365A91B01}"/>
            </c:ext>
          </c:extLst>
        </c:ser>
        <c:ser>
          <c:idx val="8"/>
          <c:order val="9"/>
          <c:tx>
            <c:strRef>
              <c:f>'Q10 Comp End Terc'!$K$16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Terc'!$K$20</c:f>
              <c:numCache>
                <c:formatCode>0.000</c:formatCode>
                <c:ptCount val="1"/>
                <c:pt idx="0">
                  <c:v>30.487709641491637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0-4A38-AAB0-AFC3E5469944}"/>
            </c:ext>
          </c:extLst>
        </c:ser>
        <c:ser>
          <c:idx val="9"/>
          <c:order val="10"/>
          <c:tx>
            <c:strRef>
              <c:f>'Q10 Comp End Terc'!$L$16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Terc'!$L$20</c:f>
              <c:numCache>
                <c:formatCode>0.000</c:formatCode>
                <c:ptCount val="1"/>
                <c:pt idx="0">
                  <c:v>30.477811355292449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DD9-B8A1-266189DB655C}"/>
            </c:ext>
          </c:extLst>
        </c:ser>
        <c:ser>
          <c:idx val="10"/>
          <c:order val="11"/>
          <c:tx>
            <c:strRef>
              <c:f>'Q10 Comp End Terc'!$M$16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Terc'!$M$20</c:f>
              <c:numCache>
                <c:formatCode>0.000</c:formatCode>
                <c:ptCount val="1"/>
                <c:pt idx="0">
                  <c:v>30.476627253088775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E-0A44-9D54-DCAC86B887AD}"/>
            </c:ext>
          </c:extLst>
        </c:ser>
        <c:ser>
          <c:idx val="11"/>
          <c:order val="12"/>
          <c:tx>
            <c:strRef>
              <c:f>'Q10 Comp End Terc'!$N$16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Terc'!$N$20</c:f>
              <c:numCache>
                <c:formatCode>0.000</c:formatCode>
                <c:ptCount val="1"/>
                <c:pt idx="0">
                  <c:v>30.46482901479509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7-8D42-9BB8-016DC808E2E6}"/>
            </c:ext>
          </c:extLst>
        </c:ser>
        <c:ser>
          <c:idx val="12"/>
          <c:order val="13"/>
          <c:tx>
            <c:strRef>
              <c:f>'Q10 Comp End Terc'!$O$16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Terc'!$O$20</c:f>
              <c:numCache>
                <c:formatCode>0.000</c:formatCode>
                <c:ptCount val="1"/>
                <c:pt idx="0">
                  <c:v>30.445602322171393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5-E448-99B2-CA9FED6A7ABD}"/>
            </c:ext>
          </c:extLst>
        </c:ser>
        <c:ser>
          <c:idx val="13"/>
          <c:order val="14"/>
          <c:tx>
            <c:strRef>
              <c:f>'Q10 Comp End Terc'!$P$16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Terc'!$P$20</c:f>
              <c:numCache>
                <c:formatCode>0.000</c:formatCode>
                <c:ptCount val="1"/>
                <c:pt idx="0">
                  <c:v>30.449355860334947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B-5F4C-A032-7D9CA3503693}"/>
            </c:ext>
          </c:extLst>
        </c:ser>
        <c:ser>
          <c:idx val="14"/>
          <c:order val="15"/>
          <c:tx>
            <c:strRef>
              <c:f>'Q10 Comp End Terc'!$Q$16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Terc'!$Q$20</c:f>
              <c:numCache>
                <c:formatCode>0.000</c:formatCode>
                <c:ptCount val="1"/>
                <c:pt idx="0">
                  <c:v>30.421619812730725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8-2A46-A877-2C98831C670F}"/>
            </c:ext>
          </c:extLst>
        </c:ser>
        <c:ser>
          <c:idx val="15"/>
          <c:order val="16"/>
          <c:tx>
            <c:strRef>
              <c:f>'Q10 Comp End Terc'!$R$16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Terc'!$R$20</c:f>
              <c:numCache>
                <c:formatCode>0.000</c:formatCode>
                <c:ptCount val="1"/>
                <c:pt idx="0">
                  <c:v>30.420658390470884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D-6A40-8E49-E1A0966D328D}"/>
            </c:ext>
          </c:extLst>
        </c:ser>
        <c:ser>
          <c:idx val="16"/>
          <c:order val="17"/>
          <c:tx>
            <c:strRef>
              <c:f>'Q10 Comp End Terc'!$S$16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Terc'!$S$20</c:f>
              <c:numCache>
                <c:formatCode>0.000</c:formatCode>
                <c:ptCount val="1"/>
                <c:pt idx="0">
                  <c:v>30.422195484025963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D-6A40-8E49-E1A0966D328D}"/>
            </c:ext>
          </c:extLst>
        </c:ser>
        <c:ser>
          <c:idx val="17"/>
          <c:order val="18"/>
          <c:tx>
            <c:strRef>
              <c:f>'Q10 Comp End Terc'!$T$16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'Q10 Comp End Terc'!$T$20</c:f>
              <c:numCache>
                <c:formatCode>0.000</c:formatCode>
                <c:ptCount val="1"/>
                <c:pt idx="0">
                  <c:v>30.426244148430666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CC47-BDBE-D1A097F9E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3248432"/>
        <c:axId val="1863248976"/>
        <c:extLst/>
      </c:barChart>
      <c:catAx>
        <c:axId val="18632484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Indice da Garantia de Capital de Terceiros %</a:t>
                </a:r>
              </a:p>
            </c:rich>
          </c:tx>
          <c:layout>
            <c:manualLayout>
              <c:xMode val="edge"/>
              <c:yMode val="edge"/>
              <c:x val="1.8526393878184583E-2"/>
              <c:y val="0.17720594164204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crossAx val="1863248976"/>
        <c:crosses val="autoZero"/>
        <c:auto val="1"/>
        <c:lblAlgn val="ctr"/>
        <c:lblOffset val="100"/>
        <c:noMultiLvlLbl val="0"/>
      </c:catAx>
      <c:valAx>
        <c:axId val="1863248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  <a:r>
                  <a:rPr lang="pt-BR" baseline="0"/>
                  <a:t> de 05/2023 A 11/2024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crossAx val="18632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X CUSTOS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651717448362431E-2"/>
          <c:y val="0.253458942632171"/>
          <c:w val="0.87345703146330012"/>
          <c:h val="0.50582750072907556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'Q2 Rec LiqxCSP'!$B$22:$T$22</c:f>
              <c:numCache>
                <c:formatCode>0.00</c:formatCode>
                <c:ptCount val="19"/>
                <c:pt idx="0">
                  <c:v>29782.99</c:v>
                </c:pt>
                <c:pt idx="1">
                  <c:v>27535.360000000001</c:v>
                </c:pt>
                <c:pt idx="2">
                  <c:v>28667.61</c:v>
                </c:pt>
                <c:pt idx="3">
                  <c:v>28429.74</c:v>
                </c:pt>
                <c:pt idx="4">
                  <c:v>13734.730000000003</c:v>
                </c:pt>
                <c:pt idx="5">
                  <c:v>40713.229999999996</c:v>
                </c:pt>
                <c:pt idx="6">
                  <c:v>38933.71</c:v>
                </c:pt>
                <c:pt idx="7">
                  <c:v>36288.990000000005</c:v>
                </c:pt>
                <c:pt idx="8">
                  <c:v>37311.770000000004</c:v>
                </c:pt>
                <c:pt idx="9">
                  <c:v>33067.369999999995</c:v>
                </c:pt>
                <c:pt idx="10">
                  <c:v>30966.370000000003</c:v>
                </c:pt>
                <c:pt idx="11">
                  <c:v>30966.370000000003</c:v>
                </c:pt>
                <c:pt idx="12">
                  <c:v>27574</c:v>
                </c:pt>
                <c:pt idx="13">
                  <c:v>36945.229999999996</c:v>
                </c:pt>
                <c:pt idx="14">
                  <c:v>35719.229999999996</c:v>
                </c:pt>
                <c:pt idx="15">
                  <c:v>41775.229999999996</c:v>
                </c:pt>
                <c:pt idx="16">
                  <c:v>13720.43</c:v>
                </c:pt>
                <c:pt idx="17">
                  <c:v>17370.230000000003</c:v>
                </c:pt>
                <c:pt idx="18">
                  <c:v>17083.830000000002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77-B5E4-4744-AF04-B397BC857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3239728"/>
        <c:axId val="1863237552"/>
        <c:extLst/>
      </c:barChart>
      <c:catAx>
        <c:axId val="18632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de 05/2023 A 11/2024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37552"/>
        <c:crosses val="autoZero"/>
        <c:auto val="1"/>
        <c:lblAlgn val="ctr"/>
        <c:lblOffset val="100"/>
        <c:noMultiLvlLbl val="0"/>
      </c:catAx>
      <c:valAx>
        <c:axId val="18632375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632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</a:t>
            </a:r>
            <a:r>
              <a:rPr lang="pt-BR" baseline="0"/>
              <a:t> TOTAIS</a:t>
            </a:r>
            <a:endParaRPr lang="pt-BR"/>
          </a:p>
        </c:rich>
      </c:tx>
      <c:layout>
        <c:manualLayout>
          <c:xMode val="edge"/>
          <c:yMode val="edge"/>
          <c:x val="0.397238530409254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301161218975018"/>
          <c:y val="0.25566287350290401"/>
          <c:w val="0.73971832244373703"/>
          <c:h val="0.26654235928842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 Desp Totais'!$A$18</c:f>
              <c:strCache>
                <c:ptCount val="1"/>
                <c:pt idx="0">
                  <c:v>Despesas Gerais e Administrativas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Totais'!$B$18:$B$18</c:f>
              <c:numCache>
                <c:formatCode>_(* #,##0.00_);_(* \(#,##0.00\);_(* "-"??_);_(@_)</c:formatCode>
                <c:ptCount val="1"/>
                <c:pt idx="0">
                  <c:v>7256.27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2-4141-BA8D-B74958B04F32}"/>
            </c:ext>
          </c:extLst>
        </c:ser>
        <c:ser>
          <c:idx val="1"/>
          <c:order val="1"/>
          <c:tx>
            <c:strRef>
              <c:f>'Q3 Desp Totais'!$A$19</c:f>
              <c:strCache>
                <c:ptCount val="1"/>
                <c:pt idx="0">
                  <c:v>Despesas com Pessoal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Totais'!$B$19:$B$19</c:f>
              <c:numCache>
                <c:formatCode>_(* #,##0.00_);_(* \(#,##0.00\);_(* "-"??_);_(@_)</c:formatCode>
                <c:ptCount val="1"/>
                <c:pt idx="0">
                  <c:v>19881.22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2-4141-BA8D-B74958B04F32}"/>
            </c:ext>
          </c:extLst>
        </c:ser>
        <c:ser>
          <c:idx val="2"/>
          <c:order val="2"/>
          <c:tx>
            <c:strRef>
              <c:f>'Q3 Desp Totais'!$A$20</c:f>
              <c:strCache>
                <c:ptCount val="1"/>
                <c:pt idx="0">
                  <c:v>Despesas Financeiras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Totais'!$B$20:$B$20</c:f>
              <c:numCache>
                <c:formatCode>_(* #,##0.00_);_(* \(#,##0.00\);_(* "-"??_);_(@_)</c:formatCode>
                <c:ptCount val="1"/>
                <c:pt idx="0">
                  <c:v>104.52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2-4141-BA8D-B74958B04F32}"/>
            </c:ext>
          </c:extLst>
        </c:ser>
        <c:ser>
          <c:idx val="3"/>
          <c:order val="3"/>
          <c:tx>
            <c:strRef>
              <c:f>'Q3 Desp Totais'!$A$21</c:f>
              <c:strCache>
                <c:ptCount val="1"/>
                <c:pt idx="0">
                  <c:v>Outras Despesas Operacionais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Totais'!$B$21:$B$21</c:f>
              <c:numCache>
                <c:formatCode>_(* #,##0.00_);_(* \(#,##0.00\);_(* "-"??_);_(@_)</c:formatCode>
                <c:ptCount val="1"/>
                <c:pt idx="0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2-4141-BA8D-B74958B04F32}"/>
            </c:ext>
          </c:extLst>
        </c:ser>
        <c:ser>
          <c:idx val="4"/>
          <c:order val="4"/>
          <c:tx>
            <c:strRef>
              <c:f>'Q3 Desp Totais'!$A$22</c:f>
              <c:strCache>
                <c:ptCount val="1"/>
                <c:pt idx="0">
                  <c:v>Despesas Tributárias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Totais'!$B$22:$B$22</c:f>
              <c:numCache>
                <c:formatCode>_(* #,##0.00_);_(* \(#,##0.00\);_(* "-"??_);_(@_)</c:formatCode>
                <c:ptCount val="1"/>
                <c:pt idx="0">
                  <c:v>834.61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2-4141-BA8D-B74958B04F32}"/>
            </c:ext>
          </c:extLst>
        </c:ser>
        <c:ser>
          <c:idx val="5"/>
          <c:order val="5"/>
          <c:tx>
            <c:strRef>
              <c:f>'Q3 Desp Totais'!$A$23</c:f>
              <c:strCache>
                <c:ptCount val="1"/>
                <c:pt idx="0">
                  <c:v>Despesas com Depreciação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Totais'!$B$23:$B$23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A2-4141-BA8D-B74958B04F32}"/>
            </c:ext>
          </c:extLst>
        </c:ser>
        <c:ser>
          <c:idx val="6"/>
          <c:order val="6"/>
          <c:tx>
            <c:strRef>
              <c:f>'Q3 Desp Totais'!$A$24</c:f>
              <c:strCache>
                <c:ptCount val="1"/>
                <c:pt idx="0">
                  <c:v>Despesas Totais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Totais'!$C$24:$T$24</c:f>
              <c:numCache>
                <c:formatCode>_(* #,##0.00_);_(* \(#,##0.00\);_(* "-"??_);_(@_)</c:formatCode>
                <c:ptCount val="18"/>
                <c:pt idx="0">
                  <c:v>26416.420000000002</c:v>
                </c:pt>
                <c:pt idx="1">
                  <c:v>31936.890000000003</c:v>
                </c:pt>
                <c:pt idx="2">
                  <c:v>27339.95</c:v>
                </c:pt>
                <c:pt idx="3">
                  <c:v>23180.639999999999</c:v>
                </c:pt>
                <c:pt idx="4">
                  <c:v>28671.980000000003</c:v>
                </c:pt>
                <c:pt idx="5">
                  <c:v>33587.03</c:v>
                </c:pt>
                <c:pt idx="6">
                  <c:v>44972.31</c:v>
                </c:pt>
                <c:pt idx="7">
                  <c:v>35158.39</c:v>
                </c:pt>
                <c:pt idx="8">
                  <c:v>33536.32</c:v>
                </c:pt>
                <c:pt idx="9">
                  <c:v>32579.95</c:v>
                </c:pt>
                <c:pt idx="10">
                  <c:v>30417.019999999997</c:v>
                </c:pt>
                <c:pt idx="11">
                  <c:v>31982.710000000003</c:v>
                </c:pt>
                <c:pt idx="12">
                  <c:v>41566.67</c:v>
                </c:pt>
                <c:pt idx="13">
                  <c:v>32551.74</c:v>
                </c:pt>
                <c:pt idx="14">
                  <c:v>49642.170000000006</c:v>
                </c:pt>
                <c:pt idx="15">
                  <c:v>13226.43</c:v>
                </c:pt>
                <c:pt idx="16">
                  <c:v>14656.45</c:v>
                </c:pt>
                <c:pt idx="17">
                  <c:v>12395.81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A2-4141-BA8D-B74958B04F32}"/>
            </c:ext>
          </c:extLst>
        </c:ser>
        <c:ser>
          <c:idx val="7"/>
          <c:order val="7"/>
          <c:tx>
            <c:strRef>
              <c:f>'Q3 Desp Totais'!#REF!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CB-4D2B-A800-CB03B0E5885B}"/>
            </c:ext>
          </c:extLst>
        </c:ser>
        <c:ser>
          <c:idx val="8"/>
          <c:order val="8"/>
          <c:tx>
            <c:strRef>
              <c:f>'Q3 Desp Totais'!#REF!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'Q3 Desp Totais'!$B$17:$T$17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'Q3 Desp Totais'!#REF!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D2B-A800-CB03B0E5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246256"/>
        <c:axId val="1863238640"/>
        <c:extLst/>
      </c:barChart>
      <c:dateAx>
        <c:axId val="1863246256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1863238640"/>
        <c:crosses val="autoZero"/>
        <c:auto val="1"/>
        <c:lblOffset val="100"/>
        <c:baseTimeUnit val="days"/>
      </c:dateAx>
      <c:valAx>
        <c:axId val="1863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7701465574896111"/>
          <c:y val="0.70417876354263242"/>
          <c:w val="0.70503444932658388"/>
          <c:h val="0.2205403892080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OPERACIONAL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954652945609523E-2"/>
          <c:y val="0.22456112583916962"/>
          <c:w val="0.8539374162388117"/>
          <c:h val="0.611090387895061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06-17'!$C$22:$T$22</c:f>
              <c:numCache>
                <c:formatCode>0.00</c:formatCode>
                <c:ptCount val="18"/>
                <c:pt idx="0">
                  <c:v>1118.9399999999987</c:v>
                </c:pt>
                <c:pt idx="1">
                  <c:v>-3269.2800000000025</c:v>
                </c:pt>
                <c:pt idx="2">
                  <c:v>1089.7900000000009</c:v>
                </c:pt>
                <c:pt idx="3">
                  <c:v>-9445.9099999999962</c:v>
                </c:pt>
                <c:pt idx="4">
                  <c:v>12041.249999999993</c:v>
                </c:pt>
                <c:pt idx="5">
                  <c:v>5346.68</c:v>
                </c:pt>
                <c:pt idx="6">
                  <c:v>-8683.3199999999924</c:v>
                </c:pt>
                <c:pt idx="7">
                  <c:v>2153.3800000000047</c:v>
                </c:pt>
                <c:pt idx="8">
                  <c:v>-468.95000000000437</c:v>
                </c:pt>
                <c:pt idx="9">
                  <c:v>-1613.5799999999981</c:v>
                </c:pt>
                <c:pt idx="10">
                  <c:v>549.35000000000582</c:v>
                </c:pt>
                <c:pt idx="11">
                  <c:v>-4408.7100000000028</c:v>
                </c:pt>
                <c:pt idx="12">
                  <c:v>-4621.4400000000023</c:v>
                </c:pt>
                <c:pt idx="13">
                  <c:v>3167.4899999999943</c:v>
                </c:pt>
                <c:pt idx="14">
                  <c:v>-7866.9400000000096</c:v>
                </c:pt>
                <c:pt idx="15">
                  <c:v>494</c:v>
                </c:pt>
                <c:pt idx="16">
                  <c:v>2713.7800000000025</c:v>
                </c:pt>
                <c:pt idx="17">
                  <c:v>4688.0200000000023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88D-B7A1-C232F4F0FD93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D-488D-B7A1-C232F4F0FD93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D-488D-B7A1-C232F4F0FD93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D-488D-B7A1-C232F4F0FD93}"/>
            </c:ext>
          </c:extLst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D-488D-B7A1-C232F4F0FD93}"/>
            </c:ext>
          </c:extLst>
        </c:ser>
        <c:ser>
          <c:idx val="6"/>
          <c:order val="5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D-488D-B7A1-C232F4F0FD93}"/>
            </c:ext>
          </c:extLst>
        </c:ser>
        <c:ser>
          <c:idx val="7"/>
          <c:order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DD-488D-B7A1-C232F4F0FD93}"/>
            </c:ext>
          </c:extLst>
        </c:ser>
        <c:ser>
          <c:idx val="8"/>
          <c:order val="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DD-488D-B7A1-C232F4F0FD93}"/>
            </c:ext>
          </c:extLst>
        </c:ser>
        <c:ser>
          <c:idx val="9"/>
          <c:order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DD-488D-B7A1-C232F4F0FD93}"/>
            </c:ext>
          </c:extLst>
        </c:ser>
        <c:ser>
          <c:idx val="10"/>
          <c:order val="9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DD-488D-B7A1-C232F4F0FD93}"/>
            </c:ext>
          </c:extLst>
        </c:ser>
        <c:ser>
          <c:idx val="11"/>
          <c:order val="10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DD-488D-B7A1-C232F4F0FD93}"/>
            </c:ext>
          </c:extLst>
        </c:ser>
        <c:ser>
          <c:idx val="12"/>
          <c:order val="11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DD-488D-B7A1-C232F4F0FD93}"/>
            </c:ext>
          </c:extLst>
        </c:ser>
        <c:ser>
          <c:idx val="13"/>
          <c:order val="12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DD-488D-B7A1-C232F4F0FD93}"/>
            </c:ext>
          </c:extLst>
        </c:ser>
        <c:ser>
          <c:idx val="14"/>
          <c:order val="13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DD-488D-B7A1-C232F4F0FD93}"/>
            </c:ext>
          </c:extLst>
        </c:ser>
        <c:ser>
          <c:idx val="15"/>
          <c:order val="14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DD-488D-B7A1-C232F4F0FD93}"/>
            </c:ext>
          </c:extLst>
        </c:ser>
        <c:ser>
          <c:idx val="16"/>
          <c:order val="15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DD-488D-B7A1-C232F4F0FD93}"/>
            </c:ext>
          </c:extLst>
        </c:ser>
        <c:ser>
          <c:idx val="17"/>
          <c:order val="16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59DD-488D-B7A1-C232F4F0FD93}"/>
            </c:ext>
          </c:extLst>
        </c:ser>
        <c:ser>
          <c:idx val="18"/>
          <c:order val="17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DD-488D-B7A1-C232F4F0FD93}"/>
            </c:ext>
          </c:extLst>
        </c:ser>
        <c:ser>
          <c:idx val="19"/>
          <c:order val="1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59DD-488D-B7A1-C232F4F0FD93}"/>
            </c:ext>
          </c:extLst>
        </c:ser>
        <c:ser>
          <c:idx val="20"/>
          <c:order val="19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59DD-488D-B7A1-C232F4F0FD93}"/>
            </c:ext>
          </c:extLst>
        </c:ser>
        <c:ser>
          <c:idx val="21"/>
          <c:order val="2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DD-488D-B7A1-C232F4F0FD93}"/>
            </c:ext>
          </c:extLst>
        </c:ser>
        <c:ser>
          <c:idx val="22"/>
          <c:order val="21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DD-488D-B7A1-C232F4F0FD93}"/>
            </c:ext>
          </c:extLst>
        </c:ser>
        <c:ser>
          <c:idx val="23"/>
          <c:order val="22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DD-488D-B7A1-C232F4F0FD93}"/>
            </c:ext>
          </c:extLst>
        </c:ser>
        <c:ser>
          <c:idx val="24"/>
          <c:order val="23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DD-488D-B7A1-C232F4F0FD93}"/>
            </c:ext>
          </c:extLst>
        </c:ser>
        <c:ser>
          <c:idx val="25"/>
          <c:order val="2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DD-488D-B7A1-C232F4F0FD93}"/>
            </c:ext>
          </c:extLst>
        </c:ser>
        <c:ser>
          <c:idx val="26"/>
          <c:order val="25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59DD-488D-B7A1-C232F4F0FD93}"/>
            </c:ext>
          </c:extLst>
        </c:ser>
        <c:ser>
          <c:idx val="27"/>
          <c:order val="26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59DD-488D-B7A1-C232F4F0FD93}"/>
            </c:ext>
          </c:extLst>
        </c:ser>
        <c:ser>
          <c:idx val="28"/>
          <c:order val="27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59DD-488D-B7A1-C232F4F0FD93}"/>
            </c:ext>
          </c:extLst>
        </c:ser>
        <c:ser>
          <c:idx val="29"/>
          <c:order val="2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59DD-488D-B7A1-C232F4F0FD93}"/>
            </c:ext>
          </c:extLst>
        </c:ser>
        <c:ser>
          <c:idx val="30"/>
          <c:order val="29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59DD-488D-B7A1-C232F4F0FD93}"/>
            </c:ext>
          </c:extLst>
        </c:ser>
        <c:ser>
          <c:idx val="31"/>
          <c:order val="3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59DD-488D-B7A1-C232F4F0FD93}"/>
            </c:ext>
          </c:extLst>
        </c:ser>
        <c:ser>
          <c:idx val="32"/>
          <c:order val="31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59DD-488D-B7A1-C232F4F0FD93}"/>
            </c:ext>
          </c:extLst>
        </c:ser>
        <c:ser>
          <c:idx val="33"/>
          <c:order val="32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1-59DD-488D-B7A1-C232F4F0FD93}"/>
            </c:ext>
          </c:extLst>
        </c:ser>
        <c:ser>
          <c:idx val="34"/>
          <c:order val="33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59DD-488D-B7A1-C232F4F0FD93}"/>
            </c:ext>
          </c:extLst>
        </c:ser>
        <c:ser>
          <c:idx val="35"/>
          <c:order val="34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D4-41E9-85DE-E79D8599BB16}"/>
            </c:ext>
          </c:extLst>
        </c:ser>
        <c:ser>
          <c:idx val="36"/>
          <c:order val="35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 Res Op 08 a 06-17'!#REF!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'Q4 Res Op 08 a 06-17'!#REF!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09A-4DC4-A713-45181CCAD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3233744"/>
        <c:axId val="1863241360"/>
      </c:barChart>
      <c:catAx>
        <c:axId val="1863233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05/2023 A 11/2024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54172683970059288"/>
              <c:y val="0.86245241957820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63241360"/>
        <c:crosses val="autoZero"/>
        <c:auto val="1"/>
        <c:lblAlgn val="ctr"/>
        <c:lblOffset val="100"/>
        <c:noMultiLvlLbl val="0"/>
      </c:catAx>
      <c:valAx>
        <c:axId val="18632413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632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LIQUIDEZ</a:t>
            </a:r>
            <a:r>
              <a:rPr lang="en-US" baseline="0"/>
              <a:t> IMEDIATA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223003677938317"/>
          <c:y val="0.23632044156245174"/>
          <c:w val="0.28839538261600794"/>
          <c:h val="0.65525127373784164"/>
        </c:manualLayout>
      </c:layout>
      <c:pieChart>
        <c:varyColors val="1"/>
        <c:ser>
          <c:idx val="0"/>
          <c:order val="0"/>
          <c:explosion val="3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'Q5 Liq Imed'!$B$19:$T$19</c:f>
              <c:numCache>
                <c:formatCode>mmm\-yy</c:formatCode>
                <c:ptCount val="19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</c:numCache>
            </c:numRef>
          </c:cat>
          <c:val>
            <c:numRef>
              <c:f>'Q5 Liq Imed'!$B$23:$T$23</c:f>
              <c:numCache>
                <c:formatCode>0.0000</c:formatCode>
                <c:ptCount val="19"/>
                <c:pt idx="0">
                  <c:v>1.610173275372785E-4</c:v>
                </c:pt>
                <c:pt idx="1">
                  <c:v>1.610091348470977E-4</c:v>
                </c:pt>
                <c:pt idx="2">
                  <c:v>1.6095807739237609E-4</c:v>
                </c:pt>
                <c:pt idx="3">
                  <c:v>1.5817906879531658E-4</c:v>
                </c:pt>
                <c:pt idx="4">
                  <c:v>1.5815154331186388E-4</c:v>
                </c:pt>
                <c:pt idx="5">
                  <c:v>1.581337952118972E-4</c:v>
                </c:pt>
                <c:pt idx="6">
                  <c:v>1.5810520483838298E-4</c:v>
                </c:pt>
                <c:pt idx="7">
                  <c:v>1.5797970861338689E-4</c:v>
                </c:pt>
                <c:pt idx="8">
                  <c:v>1.5800579505083952E-4</c:v>
                </c:pt>
                <c:pt idx="9">
                  <c:v>1.5797970861338689E-4</c:v>
                </c:pt>
                <c:pt idx="10">
                  <c:v>1.5788271058719757E-4</c:v>
                </c:pt>
                <c:pt idx="11">
                  <c:v>1.5788271058719757E-4</c:v>
                </c:pt>
                <c:pt idx="12">
                  <c:v>1.5781921189830548E-4</c:v>
                </c:pt>
                <c:pt idx="13">
                  <c:v>1.5771826355558282E-4</c:v>
                </c:pt>
                <c:pt idx="14">
                  <c:v>1.577128926717615E-4</c:v>
                </c:pt>
                <c:pt idx="15">
                  <c:v>1.575805657573854E-4</c:v>
                </c:pt>
                <c:pt idx="16">
                  <c:v>1.5756749912506406E-4</c:v>
                </c:pt>
                <c:pt idx="17">
                  <c:v>1.5754964513824327E-4</c:v>
                </c:pt>
                <c:pt idx="18">
                  <c:v>1.5752982896675586E-4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901-44FF-94CB-288230E1E3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LIQUIDEZ</a:t>
            </a:r>
            <a:r>
              <a:rPr lang="en-US" baseline="0"/>
              <a:t> CORRENTE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24779812454159"/>
          <c:y val="0.20548556430446194"/>
          <c:w val="0.42272687045759005"/>
          <c:h val="0.594288100351092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B-4729-819F-50DA5205255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'Q6 Liq Corr'!$B$22:$T$22</c:f>
              <c:numCache>
                <c:formatCode>0.0000</c:formatCode>
                <c:ptCount val="19"/>
                <c:pt idx="0">
                  <c:v>0.49848484197746473</c:v>
                </c:pt>
                <c:pt idx="1">
                  <c:v>0.49845947867071622</c:v>
                </c:pt>
                <c:pt idx="2">
                  <c:v>0.49830141265609568</c:v>
                </c:pt>
                <c:pt idx="3">
                  <c:v>0.49826786310578175</c:v>
                </c:pt>
                <c:pt idx="4">
                  <c:v>0.49818115717227635</c:v>
                </c:pt>
                <c:pt idx="5">
                  <c:v>0.4981252502314153</c:v>
                </c:pt>
                <c:pt idx="6">
                  <c:v>0.49803518944017694</c:v>
                </c:pt>
                <c:pt idx="7">
                  <c:v>0.49763987331978837</c:v>
                </c:pt>
                <c:pt idx="8">
                  <c:v>0.49772204665199654</c:v>
                </c:pt>
                <c:pt idx="9">
                  <c:v>0.49763987374792923</c:v>
                </c:pt>
                <c:pt idx="10">
                  <c:v>0.49733432763741714</c:v>
                </c:pt>
                <c:pt idx="11">
                  <c:v>0.49727453602140698</c:v>
                </c:pt>
                <c:pt idx="12">
                  <c:v>0.49713430524339725</c:v>
                </c:pt>
                <c:pt idx="13">
                  <c:v>0.49681631554099498</c:v>
                </c:pt>
                <c:pt idx="14">
                  <c:v>0.4967993971280531</c:v>
                </c:pt>
                <c:pt idx="15">
                  <c:v>0.4963825641718364</c:v>
                </c:pt>
                <c:pt idx="16">
                  <c:v>0.49634140396641657</c:v>
                </c:pt>
                <c:pt idx="17">
                  <c:v>0.49628516347942375</c:v>
                </c:pt>
                <c:pt idx="18">
                  <c:v>0.49622274206363737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33B-4729-819F-50DA5205255A}"/>
            </c:ext>
          </c:extLst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'Q5 Liq Imed'!#REF!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B33B-4729-819F-50DA5205255A}"/>
            </c:ext>
          </c:extLst>
        </c:ser>
        <c:ser>
          <c:idx val="3"/>
          <c:order val="3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'Q5 Liq Imed'!#REF!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B33B-4729-819F-50DA5205255A}"/>
            </c:ext>
          </c:extLst>
        </c:ser>
        <c:ser>
          <c:idx val="4"/>
          <c:order val="4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'Q5 Liq Imed'!#REF!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B33B-4729-819F-50DA5205255A}"/>
            </c:ext>
          </c:extLst>
        </c:ser>
        <c:ser>
          <c:idx val="5"/>
          <c:order val="5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'Q6 Liq Corr'!#REF!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'Q6 Liq Corr'!#REF!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B33B-4729-819F-50DA5205255A}"/>
            </c:ext>
          </c:extLst>
        </c:ser>
        <c:ser>
          <c:idx val="6"/>
          <c:order val="6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'Q6 Liq Corr'!#REF!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'Q6 Liq Corr'!#REF!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0-B33B-4729-819F-50DA5205255A}"/>
            </c:ext>
          </c:extLst>
        </c:ser>
        <c:ser>
          <c:idx val="7"/>
          <c:order val="7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'Q6 Liq Corr'!$C$18:$T$18</c:f>
              <c:numCache>
                <c:formatCode>mmm\-yy</c:formatCode>
                <c:ptCount val="18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</c:numCache>
            </c:numRef>
          </c:cat>
          <c:val>
            <c:numRef>
              <c:f>'Q6 Liq Corr'!#REF!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'Q6 Liq Corr'!#REF!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1-B33B-4729-819F-50DA520525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B33B-4729-819F-50DA5205255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'Q6 Liq Corr'!$C$18:$T$18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45078</c:v>
                      </c:pt>
                      <c:pt idx="1">
                        <c:v>45108</c:v>
                      </c:pt>
                      <c:pt idx="2">
                        <c:v>45139</c:v>
                      </c:pt>
                      <c:pt idx="3">
                        <c:v>45170</c:v>
                      </c:pt>
                      <c:pt idx="4">
                        <c:v>45200</c:v>
                      </c:pt>
                      <c:pt idx="5">
                        <c:v>45231</c:v>
                      </c:pt>
                      <c:pt idx="6">
                        <c:v>45261</c:v>
                      </c:pt>
                      <c:pt idx="7">
                        <c:v>45292</c:v>
                      </c:pt>
                      <c:pt idx="8">
                        <c:v>45323</c:v>
                      </c:pt>
                      <c:pt idx="9">
                        <c:v>45352</c:v>
                      </c:pt>
                      <c:pt idx="10">
                        <c:v>45383</c:v>
                      </c:pt>
                      <c:pt idx="11">
                        <c:v>45413</c:v>
                      </c:pt>
                      <c:pt idx="12">
                        <c:v>45444</c:v>
                      </c:pt>
                      <c:pt idx="13">
                        <c:v>45474</c:v>
                      </c:pt>
                      <c:pt idx="14">
                        <c:v>45505</c:v>
                      </c:pt>
                      <c:pt idx="15">
                        <c:v>45536</c:v>
                      </c:pt>
                      <c:pt idx="16">
                        <c:v>45566</c:v>
                      </c:pt>
                      <c:pt idx="17">
                        <c:v>45597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'Q5 Liq Imed'!$B$19</c15:sqref>
                        </c15:formulaRef>
                      </c:ext>
                    </c:extLst>
                    <c:numCache>
                      <c:formatCode>mmm\-yy</c:formatCode>
                      <c:ptCount val="1"/>
                      <c:pt idx="0">
                        <c:v>45047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B33B-4729-819F-50DA5205255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LIQUIDEZ</a:t>
            </a:r>
            <a:r>
              <a:rPr lang="pt-BR" baseline="0"/>
              <a:t> GERAL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502223110930305E-2"/>
          <c:y val="0.17171296296296298"/>
          <c:w val="0.92242891799188964"/>
          <c:h val="0.706967410323709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'Q7 Liq Geral'!$B$23:$T$23</c:f>
              <c:numCache>
                <c:formatCode>0.000</c:formatCode>
                <c:ptCount val="19"/>
                <c:pt idx="0">
                  <c:v>0.36310493280093598</c:v>
                </c:pt>
                <c:pt idx="1">
                  <c:v>0.36309284941190667</c:v>
                </c:pt>
                <c:pt idx="2">
                  <c:v>0.36301753524430797</c:v>
                </c:pt>
                <c:pt idx="3">
                  <c:v>0.36300105594545512</c:v>
                </c:pt>
                <c:pt idx="4">
                  <c:v>0.36295973411148408</c:v>
                </c:pt>
                <c:pt idx="5">
                  <c:v>0.36293308765310023</c:v>
                </c:pt>
                <c:pt idx="6">
                  <c:v>0.36289015858440488</c:v>
                </c:pt>
                <c:pt idx="7">
                  <c:v>0.36270165975170848</c:v>
                </c:pt>
                <c:pt idx="8">
                  <c:v>0.36274085082924312</c:v>
                </c:pt>
                <c:pt idx="9">
                  <c:v>0.36264675672934593</c:v>
                </c:pt>
                <c:pt idx="10">
                  <c:v>0.36255589508172587</c:v>
                </c:pt>
                <c:pt idx="11">
                  <c:v>0.36252736348969589</c:v>
                </c:pt>
                <c:pt idx="12">
                  <c:v>0.36246043833226926</c:v>
                </c:pt>
                <c:pt idx="13">
                  <c:v>0.3623086293842453</c:v>
                </c:pt>
                <c:pt idx="14">
                  <c:v>0.36230055061895017</c:v>
                </c:pt>
                <c:pt idx="15">
                  <c:v>0.36210144737640876</c:v>
                </c:pt>
                <c:pt idx="16">
                  <c:v>0.36208178065111135</c:v>
                </c:pt>
                <c:pt idx="17">
                  <c:v>0.36205490660899131</c:v>
                </c:pt>
                <c:pt idx="18">
                  <c:v>0.36202507660181371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4-4415-BE7B-6611085765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3244624"/>
        <c:axId val="1863241904"/>
      </c:barChart>
      <c:catAx>
        <c:axId val="1863244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  <a:r>
                  <a:rPr lang="pt-BR" baseline="0"/>
                  <a:t> 05/2023 A 11/2024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000" sourceLinked="1"/>
        <c:majorTickMark val="out"/>
        <c:minorTickMark val="none"/>
        <c:tickLblPos val="nextTo"/>
        <c:crossAx val="1863241904"/>
        <c:crosses val="autoZero"/>
        <c:auto val="1"/>
        <c:lblAlgn val="ctr"/>
        <c:lblOffset val="100"/>
        <c:noMultiLvlLbl val="0"/>
      </c:catAx>
      <c:valAx>
        <c:axId val="186324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Indice de</a:t>
                </a:r>
                <a:r>
                  <a:rPr lang="pt-BR" baseline="0"/>
                  <a:t> Liquidez Geral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crossAx val="18632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ENDIVIDAMENTO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352206148084067E-2"/>
          <c:y val="0.19949074074074077"/>
          <c:w val="0.90501039105127634"/>
          <c:h val="0.622716170895304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'Q8 End Geral'!$B$21:$T$21</c:f>
              <c:numCache>
                <c:formatCode>0.00</c:formatCode>
                <c:ptCount val="19"/>
                <c:pt idx="0">
                  <c:v>76.600661200204669</c:v>
                </c:pt>
                <c:pt idx="1">
                  <c:v>76.600336923422745</c:v>
                </c:pt>
                <c:pt idx="2">
                  <c:v>76.606745018492489</c:v>
                </c:pt>
                <c:pt idx="3">
                  <c:v>76.606572435312501</c:v>
                </c:pt>
                <c:pt idx="4">
                  <c:v>76.616384941320149</c:v>
                </c:pt>
                <c:pt idx="5">
                  <c:v>76.619930612709908</c:v>
                </c:pt>
                <c:pt idx="6">
                  <c:v>76.617650133641718</c:v>
                </c:pt>
                <c:pt idx="7">
                  <c:v>76.634100232615822</c:v>
                </c:pt>
                <c:pt idx="8">
                  <c:v>76.630393773359344</c:v>
                </c:pt>
                <c:pt idx="9">
                  <c:v>76.635569951181552</c:v>
                </c:pt>
                <c:pt idx="10">
                  <c:v>76.641383666146083</c:v>
                </c:pt>
                <c:pt idx="11">
                  <c:v>76.642079202451711</c:v>
                </c:pt>
                <c:pt idx="12">
                  <c:v>76.64901012414596</c:v>
                </c:pt>
                <c:pt idx="13">
                  <c:v>76.660307607014943</c:v>
                </c:pt>
                <c:pt idx="14">
                  <c:v>76.658101790141899</c:v>
                </c:pt>
                <c:pt idx="15">
                  <c:v>76.674404246464348</c:v>
                </c:pt>
                <c:pt idx="16">
                  <c:v>76.674969467342024</c:v>
                </c:pt>
                <c:pt idx="17">
                  <c:v>76.674065812860775</c:v>
                </c:pt>
                <c:pt idx="18">
                  <c:v>76.671685712421265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3-4023-8B58-2E7D7124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3247344"/>
        <c:axId val="186323483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2B3-4023-8B58-2E7D71244CE1}"/>
                  </c:ext>
                </c:extLst>
              </c15:ser>
            </c15:filteredBarSeries>
            <c15:filteredBarSeries>
              <c15:ser>
                <c:idx val="3"/>
                <c:order val="2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B3-4023-8B58-2E7D71244CE1}"/>
                  </c:ext>
                </c:extLst>
              </c15:ser>
            </c15:filteredBarSeries>
            <c15:filteredBarSeries>
              <c15:ser>
                <c:idx val="4"/>
                <c:order val="3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B3-4023-8B58-2E7D71244CE1}"/>
                  </c:ext>
                </c:extLst>
              </c15:ser>
            </c15:filteredBarSeries>
            <c15:filteredBarSeries>
              <c15:ser>
                <c:idx val="5"/>
                <c:order val="4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B3-4023-8B58-2E7D71244CE1}"/>
                  </c:ext>
                </c:extLst>
              </c15:ser>
            </c15:filteredBarSeries>
            <c15:filteredBarSeries>
              <c15:ser>
                <c:idx val="6"/>
                <c:order val="5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B3-4023-8B58-2E7D71244CE1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B3-4023-8B58-2E7D71244CE1}"/>
                  </c:ext>
                </c:extLst>
              </c15:ser>
            </c15:filteredBarSeries>
            <c15:filteredBarSeries>
              <c15:ser>
                <c:idx val="8"/>
                <c:order val="7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B3-4023-8B58-2E7D71244CE1}"/>
                  </c:ext>
                </c:extLst>
              </c15:ser>
            </c15:filteredBarSeries>
            <c15:filteredBarSeries>
              <c15:ser>
                <c:idx val="9"/>
                <c:order val="8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2B3-4023-8B58-2E7D71244CE1}"/>
                  </c:ext>
                </c:extLst>
              </c15:ser>
            </c15:filteredBarSeries>
            <c15:filteredBarSeries>
              <c15:ser>
                <c:idx val="10"/>
                <c:order val="9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2B3-4023-8B58-2E7D71244CE1}"/>
                  </c:ext>
                </c:extLst>
              </c15:ser>
            </c15:filteredBarSeries>
            <c15:filteredBarSeries>
              <c15:ser>
                <c:idx val="11"/>
                <c:order val="10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2B3-4023-8B58-2E7D71244CE1}"/>
                  </c:ext>
                </c:extLst>
              </c15:ser>
            </c15:filteredBarSeries>
            <c15:filteredBarSeries>
              <c15:ser>
                <c:idx val="12"/>
                <c:order val="11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2B3-4023-8B58-2E7D71244CE1}"/>
                  </c:ext>
                </c:extLst>
              </c15:ser>
            </c15:filteredBarSeries>
            <c15:filteredBarSeries>
              <c15:ser>
                <c:idx val="13"/>
                <c:order val="12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2B3-4023-8B58-2E7D71244CE1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2B3-4023-8B58-2E7D71244CE1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2B3-4023-8B58-2E7D71244CE1}"/>
                  </c:ext>
                </c:extLst>
              </c15:ser>
            </c15:filteredBarSeries>
            <c15:filteredBarSeries>
              <c15:ser>
                <c:idx val="16"/>
                <c:order val="15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2B3-4023-8B58-2E7D71244CE1}"/>
                  </c:ext>
                </c:extLst>
              </c15:ser>
            </c15:filteredBarSeries>
            <c15:filteredBarSeries>
              <c15:ser>
                <c:idx val="17"/>
                <c:order val="16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1-22B3-4023-8B58-2E7D71244CE1}"/>
                  </c:ext>
                </c:extLst>
              </c15:ser>
            </c15:filteredBarSeries>
            <c15:filteredBarSeries>
              <c15:ser>
                <c:idx val="18"/>
                <c:order val="17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2-22B3-4023-8B58-2E7D71244CE1}"/>
                  </c:ext>
                </c:extLst>
              </c15:ser>
            </c15:filteredBarSeries>
            <c15:filteredBarSeries>
              <c15:ser>
                <c:idx val="19"/>
                <c:order val="18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3-22B3-4023-8B58-2E7D71244CE1}"/>
                  </c:ext>
                </c:extLst>
              </c15:ser>
            </c15:filteredBarSeries>
            <c15:filteredBarSeries>
              <c15:ser>
                <c:idx val="20"/>
                <c:order val="19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4-22B3-4023-8B58-2E7D71244CE1}"/>
                  </c:ext>
                </c:extLst>
              </c15:ser>
            </c15:filteredBarSeries>
            <c15:filteredBarSeries>
              <c15:ser>
                <c:idx val="21"/>
                <c:order val="20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5-22B3-4023-8B58-2E7D71244CE1}"/>
                  </c:ext>
                </c:extLst>
              </c15:ser>
            </c15:filteredBarSeries>
            <c15:filteredBarSeries>
              <c15:ser>
                <c:idx val="22"/>
                <c:order val="21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6-22B3-4023-8B58-2E7D71244CE1}"/>
                  </c:ext>
                </c:extLst>
              </c15:ser>
            </c15:filteredBarSeries>
            <c15:filteredBarSeries>
              <c15:ser>
                <c:idx val="23"/>
                <c:order val="22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2B3-4023-8B58-2E7D71244CE1}"/>
                  </c:ext>
                </c:extLst>
              </c15:ser>
            </c15:filteredBarSeries>
            <c15:filteredBarSeries>
              <c15:ser>
                <c:idx val="24"/>
                <c:order val="23"/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2B3-4023-8B58-2E7D71244CE1}"/>
                  </c:ext>
                </c:extLst>
              </c15:ser>
            </c15:filteredBarSeries>
            <c15:filteredBarSeries>
              <c15:ser>
                <c:idx val="25"/>
                <c:order val="24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2B3-4023-8B58-2E7D71244CE1}"/>
                  </c:ext>
                </c:extLst>
              </c15:ser>
            </c15:filteredBarSeries>
            <c15:filteredBarSeries>
              <c15:ser>
                <c:idx val="26"/>
                <c:order val="25"/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2B3-4023-8B58-2E7D71244CE1}"/>
                  </c:ext>
                </c:extLst>
              </c15:ser>
            </c15:filteredBarSeries>
            <c15:filteredBarSeries>
              <c15:ser>
                <c:idx val="27"/>
                <c:order val="26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2B3-4023-8B58-2E7D71244CE1}"/>
                  </c:ext>
                </c:extLst>
              </c15:ser>
            </c15:filteredBarSeries>
            <c15:filteredBarSeries>
              <c15:ser>
                <c:idx val="28"/>
                <c:order val="27"/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2B3-4023-8B58-2E7D71244CE1}"/>
                  </c:ext>
                </c:extLst>
              </c15:ser>
            </c15:filteredBarSeries>
            <c15:filteredBarSeries>
              <c15:ser>
                <c:idx val="29"/>
                <c:order val="28"/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2B3-4023-8B58-2E7D71244CE1}"/>
                  </c:ext>
                </c:extLst>
              </c15:ser>
            </c15:filteredBarSeries>
            <c15:filteredBarSeries>
              <c15:ser>
                <c:idx val="30"/>
                <c:order val="29"/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2B3-4023-8B58-2E7D71244CE1}"/>
                  </c:ext>
                </c:extLst>
              </c15:ser>
            </c15:filteredBarSeries>
            <c15:filteredBarSeries>
              <c15:ser>
                <c:idx val="33"/>
                <c:order val="30"/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F-22B3-4023-8B58-2E7D71244CE1}"/>
                  </c:ext>
                </c:extLst>
              </c15:ser>
            </c15:filteredBarSeries>
            <c15:filteredBarSeries>
              <c15:ser>
                <c:idx val="34"/>
                <c:order val="31"/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20-22B3-4023-8B58-2E7D71244CE1}"/>
                  </c:ext>
                </c:extLst>
              </c15:ser>
            </c15:filteredBarSeries>
            <c15:filteredBarSeries>
              <c15:ser>
                <c:idx val="35"/>
                <c:order val="32"/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21-22B3-4023-8B58-2E7D71244CE1}"/>
                  </c:ext>
                </c:extLst>
              </c15:ser>
            </c15:filteredBarSeries>
            <c15:filteredBarSeries>
              <c15:ser>
                <c:idx val="36"/>
                <c:order val="33"/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22-22B3-4023-8B58-2E7D71244CE1}"/>
                  </c:ext>
                </c:extLst>
              </c15:ser>
            </c15:filteredBarSeries>
            <c15:filteredBarSeries>
              <c15:ser>
                <c:idx val="37"/>
                <c:order val="34"/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23-22B3-4023-8B58-2E7D71244CE1}"/>
                  </c:ext>
                </c:extLst>
              </c15:ser>
            </c15:filteredBarSeries>
            <c15:filteredBarSeries>
              <c15:ser>
                <c:idx val="38"/>
                <c:order val="35"/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24-22B3-4023-8B58-2E7D71244CE1}"/>
                  </c:ext>
                </c:extLst>
              </c15:ser>
            </c15:filteredBarSeries>
            <c15:filteredBarSeries>
              <c15:ser>
                <c:idx val="31"/>
                <c:order val="36"/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25-22B3-4023-8B58-2E7D71244CE1}"/>
                  </c:ext>
                </c:extLst>
              </c15:ser>
            </c15:filteredBarSeries>
            <c15:filteredBarSeries>
              <c15:ser>
                <c:idx val="32"/>
                <c:order val="37"/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E55-4604-A996-E746A382F272}"/>
                  </c:ext>
                </c:extLst>
              </c15:ser>
            </c15:filteredBarSeries>
            <c15:filteredBarSeries>
              <c15:ser>
                <c:idx val="39"/>
                <c:order val="38"/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C40F-4447-8FBE-593ED4536410}"/>
                  </c:ext>
                </c:extLst>
              </c15:ser>
            </c15:filteredBarSeries>
            <c15:filteredBarSeries>
              <c15:ser>
                <c:idx val="40"/>
                <c:order val="39"/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815D-46F0-8C2B-16EF2FF3EE6B}"/>
                  </c:ext>
                </c:extLst>
              </c15:ser>
            </c15:filteredBarSeries>
            <c15:filteredBarSeries>
              <c15:ser>
                <c:idx val="41"/>
                <c:order val="40"/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15D-46F0-8C2B-16EF2FF3EE6B}"/>
                  </c:ext>
                </c:extLst>
              </c15:ser>
            </c15:filteredBarSeries>
            <c15:filteredBarSeries>
              <c15:ser>
                <c:idx val="42"/>
                <c:order val="41"/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 End Geral'!#REF!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'Q8 End Geral'!#REF!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15D-46F0-8C2B-16EF2FF3EE6B}"/>
                  </c:ext>
                </c:extLst>
              </c15:ser>
            </c15:filteredBarSeries>
          </c:ext>
        </c:extLst>
      </c:barChart>
      <c:catAx>
        <c:axId val="1863247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indice de Endividamento</a:t>
                </a:r>
                <a:r>
                  <a:rPr lang="en-US" baseline="0"/>
                  <a:t> Geral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3234832"/>
        <c:crosses val="autoZero"/>
        <c:auto val="1"/>
        <c:lblAlgn val="ctr"/>
        <c:lblOffset val="100"/>
        <c:noMultiLvlLbl val="0"/>
      </c:catAx>
      <c:valAx>
        <c:axId val="18632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Período 05/2023 A 11/2024</a:t>
                </a:r>
              </a:p>
            </c:rich>
          </c:tx>
          <c:layout>
            <c:manualLayout>
              <c:xMode val="edge"/>
              <c:yMode val="edge"/>
              <c:x val="0.36196229414540848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DO ENDIVIDAMENTO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222479851487294"/>
          <c:y val="0.1186280347072164"/>
          <c:w val="0.63215445685648597"/>
          <c:h val="0.68661075826704976"/>
        </c:manualLayout>
      </c:layout>
      <c:barChart>
        <c:barDir val="bar"/>
        <c:grouping val="clustered"/>
        <c:varyColors val="0"/>
        <c:ser>
          <c:idx val="17"/>
          <c:order val="0"/>
          <c:tx>
            <c:strRef>
              <c:f>'Q9 Comp Endiv'!$B$15:$T$15</c:f>
              <c:strCache>
                <c:ptCount val="19"/>
                <c:pt idx="0">
                  <c:v>mai/23</c:v>
                </c:pt>
                <c:pt idx="1">
                  <c:v>jun/23</c:v>
                </c:pt>
                <c:pt idx="2">
                  <c:v>jul/23</c:v>
                </c:pt>
                <c:pt idx="3">
                  <c:v>ago/23</c:v>
                </c:pt>
                <c:pt idx="4">
                  <c:v>set/23</c:v>
                </c:pt>
                <c:pt idx="5">
                  <c:v>out/23</c:v>
                </c:pt>
                <c:pt idx="6">
                  <c:v>nov/23</c:v>
                </c:pt>
                <c:pt idx="7">
                  <c:v>dez/23</c:v>
                </c:pt>
                <c:pt idx="8">
                  <c:v>jan/24</c:v>
                </c:pt>
                <c:pt idx="9">
                  <c:v>fev/24</c:v>
                </c:pt>
                <c:pt idx="10">
                  <c:v>mar/24</c:v>
                </c:pt>
                <c:pt idx="11">
                  <c:v>abr/24</c:v>
                </c:pt>
                <c:pt idx="12">
                  <c:v>mai/24</c:v>
                </c:pt>
                <c:pt idx="13">
                  <c:v>jun/24</c:v>
                </c:pt>
                <c:pt idx="14">
                  <c:v>jul/24</c:v>
                </c:pt>
                <c:pt idx="15">
                  <c:v>ago/24</c:v>
                </c:pt>
                <c:pt idx="16">
                  <c:v>set/24</c:v>
                </c:pt>
                <c:pt idx="17">
                  <c:v>out/24</c:v>
                </c:pt>
                <c:pt idx="18">
                  <c:v>nov/24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'Q9 Comp Endiv'!$B$19:$T$19</c:f>
              <c:numCache>
                <c:formatCode>0.00</c:formatCode>
                <c:ptCount val="19"/>
                <c:pt idx="0">
                  <c:v>65.402604974785604</c:v>
                </c:pt>
                <c:pt idx="1">
                  <c:v>65.403756305284659</c:v>
                </c:pt>
                <c:pt idx="2">
                  <c:v>65.410932396193999</c:v>
                </c:pt>
                <c:pt idx="3">
                  <c:v>65.412329992691284</c:v>
                </c:pt>
                <c:pt idx="4">
                  <c:v>65.416267242828937</c:v>
                </c:pt>
                <c:pt idx="5">
                  <c:v>65.418806185607068</c:v>
                </c:pt>
                <c:pt idx="6">
                  <c:v>65.422896577184275</c:v>
                </c:pt>
                <c:pt idx="7">
                  <c:v>65.440857228579858</c:v>
                </c:pt>
                <c:pt idx="8">
                  <c:v>65.437123002370868</c:v>
                </c:pt>
                <c:pt idx="9">
                  <c:v>65.44608852911955</c:v>
                </c:pt>
                <c:pt idx="10">
                  <c:v>65.454746059539175</c:v>
                </c:pt>
                <c:pt idx="11">
                  <c:v>65.457464622677648</c:v>
                </c:pt>
                <c:pt idx="12">
                  <c:v>65.463841423026693</c:v>
                </c:pt>
                <c:pt idx="13">
                  <c:v>65.478306168273036</c:v>
                </c:pt>
                <c:pt idx="14">
                  <c:v>65.479075933714554</c:v>
                </c:pt>
                <c:pt idx="15">
                  <c:v>65.498047000430788</c:v>
                </c:pt>
                <c:pt idx="16">
                  <c:v>65.494489621394578</c:v>
                </c:pt>
                <c:pt idx="17">
                  <c:v>65.502481523909324</c:v>
                </c:pt>
                <c:pt idx="18">
                  <c:v>65.505323803367403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6-4F33-8AA5-AF943FAD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3246800"/>
        <c:axId val="1863245168"/>
        <c:extLst>
          <c:ext xmlns:c15="http://schemas.microsoft.com/office/drawing/2012/chart" uri="{02D57815-91ED-43cb-92C2-25804820EDAC}">
            <c15:filteredBarSeries>
              <c15:ser>
                <c:idx val="18"/>
                <c:order val="1"/>
                <c:tx>
                  <c:strRef>
                    <c:extLst>
                      <c:ext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56-4F33-8AA5-AF943FAD1DC4}"/>
                  </c:ext>
                </c:extLst>
              </c15:ser>
            </c15:filteredBarSeries>
            <c15:filteredBarSeries>
              <c15:ser>
                <c:idx val="1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56-4F33-8AA5-AF943FAD1DC4}"/>
                  </c:ext>
                </c:extLst>
              </c15:ser>
            </c15:filteredBarSeries>
            <c15:filteredBarSeries>
              <c15:ser>
                <c:idx val="2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56-4F33-8AA5-AF943FAD1DC4}"/>
                  </c:ext>
                </c:extLst>
              </c15:ser>
            </c15:filteredBarSeries>
            <c15:filteredBarSeries>
              <c15:ser>
                <c:idx val="2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6-4F33-8AA5-AF943FAD1DC4}"/>
                  </c:ext>
                </c:extLst>
              </c15:ser>
            </c15:filteredBarSeries>
            <c15:filteredBarSeries>
              <c15:ser>
                <c:idx val="2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6-4F33-8AA5-AF943FAD1DC4}"/>
                  </c:ext>
                </c:extLst>
              </c15:ser>
            </c15:filteredBarSeries>
            <c15:filteredBarSeries>
              <c15:ser>
                <c:idx val="2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6-4F33-8AA5-AF943FAD1DC4}"/>
                  </c:ext>
                </c:extLst>
              </c15:ser>
            </c15:filteredBarSeries>
            <c15:filteredBarSeries>
              <c15:ser>
                <c:idx val="2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6-4F33-8AA5-AF943FAD1DC4}"/>
                  </c:ext>
                </c:extLst>
              </c15:ser>
            </c15:filteredBarSeries>
            <c15:filteredBarSeries>
              <c15:ser>
                <c:idx val="2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56-4F33-8AA5-AF943FAD1DC4}"/>
                  </c:ext>
                </c:extLst>
              </c15:ser>
            </c15:filteredBarSeries>
            <c15:filteredBarSeries>
              <c15:ser>
                <c:idx val="2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56-4F33-8AA5-AF943FAD1DC4}"/>
                  </c:ext>
                </c:extLst>
              </c15:ser>
            </c15:filteredBarSeries>
            <c15:filteredBarSeries>
              <c15:ser>
                <c:idx val="2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56-4F33-8AA5-AF943FAD1DC4}"/>
                  </c:ext>
                </c:extLst>
              </c15:ser>
            </c15:filteredBarSeries>
            <c15:filteredBarSeries>
              <c15:ser>
                <c:idx val="2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56-4F33-8AA5-AF943FAD1DC4}"/>
                  </c:ext>
                </c:extLst>
              </c15:ser>
            </c15:filteredBarSeries>
            <c15:filteredBarSeries>
              <c15:ser>
                <c:idx val="2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56-4F33-8AA5-AF943FAD1DC4}"/>
                  </c:ext>
                </c:extLst>
              </c15:ser>
            </c15:filteredBarSeries>
            <c15:filteredBarSeries>
              <c15:ser>
                <c:idx val="3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56-4F33-8AA5-AF943FAD1DC4}"/>
                  </c:ext>
                </c:extLst>
              </c15:ser>
            </c15:filteredBarSeries>
            <c15:filteredBarSeries>
              <c15:ser>
                <c:idx val="3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56-4F33-8AA5-AF943FAD1DC4}"/>
                  </c:ext>
                </c:extLst>
              </c15:ser>
            </c15:filteredBarSeries>
            <c15:filteredBarSeries>
              <c15:ser>
                <c:idx val="3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56-4F33-8AA5-AF943FAD1DC4}"/>
                  </c:ext>
                </c:extLst>
              </c15:ser>
            </c15:filteredBarSeries>
            <c15:filteredBarSeries>
              <c15:ser>
                <c:idx val="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56-4F33-8AA5-AF943FAD1DC4}"/>
                  </c:ext>
                </c:extLst>
              </c15:ser>
            </c15:filteredBarSeries>
            <c15:filteredBarSeries>
              <c15:ser>
                <c:idx val="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656-4F33-8AA5-AF943FAD1DC4}"/>
                  </c:ext>
                </c:extLst>
              </c15:ser>
            </c15:filteredBarSeries>
            <c15:filteredBarSeries>
              <c15:ser>
                <c:idx val="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656-4F33-8AA5-AF943FAD1DC4}"/>
                  </c:ext>
                </c:extLst>
              </c15:ser>
            </c15:filteredBarSeries>
            <c15:filteredBarSeries>
              <c15:ser>
                <c:idx val="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656-4F33-8AA5-AF943FAD1DC4}"/>
                  </c:ext>
                </c:extLst>
              </c15:ser>
            </c15:filteredBarSeries>
            <c15:filteredBarSeries>
              <c15:ser>
                <c:idx val="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656-4F33-8AA5-AF943FAD1DC4}"/>
                  </c:ext>
                </c:extLst>
              </c15:ser>
            </c15:filteredBarSeries>
            <c15:filteredBarSeries>
              <c15:ser>
                <c:idx val="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656-4F33-8AA5-AF943FAD1DC4}"/>
                  </c:ext>
                </c:extLst>
              </c15:ser>
            </c15:filteredBarSeries>
            <c15:filteredBarSeries>
              <c15:ser>
                <c:idx val="6"/>
                <c:order val="22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656-4F33-8AA5-AF943FAD1DC4}"/>
                  </c:ext>
                </c:extLst>
              </c15:ser>
            </c15:filteredBarSeries>
            <c15:filteredBarSeries>
              <c15:ser>
                <c:idx val="7"/>
                <c:order val="2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656-4F33-8AA5-AF943FAD1DC4}"/>
                  </c:ext>
                </c:extLst>
              </c15:ser>
            </c15:filteredBarSeries>
            <c15:filteredBarSeries>
              <c15:ser>
                <c:idx val="8"/>
                <c:order val="24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656-4F33-8AA5-AF943FAD1DC4}"/>
                  </c:ext>
                </c:extLst>
              </c15:ser>
            </c15:filteredBarSeries>
            <c15:filteredBarSeries>
              <c15:ser>
                <c:idx val="9"/>
                <c:order val="25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656-4F33-8AA5-AF943FAD1DC4}"/>
                  </c:ext>
                </c:extLst>
              </c15:ser>
            </c15:filteredBarSeries>
            <c15:filteredBarSeries>
              <c15:ser>
                <c:idx val="10"/>
                <c:order val="26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656-4F33-8AA5-AF943FAD1DC4}"/>
                  </c:ext>
                </c:extLst>
              </c15:ser>
            </c15:filteredBarSeries>
            <c15:filteredBarSeries>
              <c15:ser>
                <c:idx val="12"/>
                <c:order val="27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656-4F33-8AA5-AF943FAD1DC4}"/>
                  </c:ext>
                </c:extLst>
              </c15:ser>
            </c15:filteredBarSeries>
            <c15:filteredBarSeries>
              <c15:ser>
                <c:idx val="13"/>
                <c:order val="28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656-4F33-8AA5-AF943FAD1DC4}"/>
                  </c:ext>
                </c:extLst>
              </c15:ser>
            </c15:filteredBarSeries>
            <c15:filteredBarSeries>
              <c15:ser>
                <c:idx val="11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656-4F33-8AA5-AF943FAD1DC4}"/>
                  </c:ext>
                </c:extLst>
              </c15:ser>
            </c15:filteredBarSeries>
            <c15:filteredBarSeries>
              <c15:ser>
                <c:idx val="14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656-4F33-8AA5-AF943FAD1DC4}"/>
                  </c:ext>
                </c:extLst>
              </c15:ser>
            </c15:filteredBarSeries>
            <c15:filteredBarSeries>
              <c15:ser>
                <c:idx val="15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656-4F33-8AA5-AF943FAD1DC4}"/>
                  </c:ext>
                </c:extLst>
              </c15:ser>
            </c15:filteredBarSeries>
            <c15:filteredBarSeries>
              <c15:ser>
                <c:idx val="16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656-4F33-8AA5-AF943FAD1DC4}"/>
                  </c:ext>
                </c:extLst>
              </c15:ser>
            </c15:filteredBarSeries>
            <c15:filteredBarSeries>
              <c15:ser>
                <c:idx val="30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656-4F33-8AA5-AF943FAD1DC4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656-4F33-8AA5-AF943FAD1DC4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656-4F33-8AA5-AF943FAD1DC4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656-4F33-8AA5-AF943FAD1DC4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656-4F33-8AA5-AF943FAD1DC4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F45-420C-9CB2-4FC306B14B42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E05-48B6-940A-7EAC569256F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C40-460A-BA12-3F9A7415AAB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40-460A-BA12-3F9A7415AAB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'Q9 Comp Endiv'!#REF!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40-460A-BA12-3F9A7415AABD}"/>
                  </c:ext>
                </c:extLst>
              </c15:ser>
            </c15:filteredBarSeries>
          </c:ext>
        </c:extLst>
      </c:barChart>
      <c:catAx>
        <c:axId val="1863246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Indice</a:t>
                </a:r>
                <a:r>
                  <a:rPr lang="pt-BR" baseline="0"/>
                  <a:t> de Comp do Endividamento %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863245168"/>
        <c:crosses val="autoZero"/>
        <c:auto val="1"/>
        <c:lblAlgn val="ctr"/>
        <c:lblOffset val="100"/>
        <c:noMultiLvlLbl val="0"/>
      </c:catAx>
      <c:valAx>
        <c:axId val="18632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de 05/2023 A 11/2024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598364</xdr:colOff>
      <xdr:row>2</xdr:row>
      <xdr:rowOff>21405</xdr:rowOff>
    </xdr:from>
    <xdr:to>
      <xdr:col>9</xdr:col>
      <xdr:colOff>470899</xdr:colOff>
      <xdr:row>14</xdr:row>
      <xdr:rowOff>128428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47625</xdr:rowOff>
    </xdr:from>
    <xdr:to>
      <xdr:col>7</xdr:col>
      <xdr:colOff>476250</xdr:colOff>
      <xdr:row>13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0</xdr:row>
      <xdr:rowOff>114300</xdr:rowOff>
    </xdr:from>
    <xdr:to>
      <xdr:col>8</xdr:col>
      <xdr:colOff>104775</xdr:colOff>
      <xdr:row>13</xdr:row>
      <xdr:rowOff>80963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B2700D-161E-47B5-90AD-742A5A58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114300</xdr:rowOff>
    </xdr:from>
    <xdr:to>
      <xdr:col>8</xdr:col>
      <xdr:colOff>9525</xdr:colOff>
      <xdr:row>15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438347</xdr:colOff>
      <xdr:row>2</xdr:row>
      <xdr:rowOff>147316</xdr:rowOff>
    </xdr:from>
    <xdr:to>
      <xdr:col>9</xdr:col>
      <xdr:colOff>188516</xdr:colOff>
      <xdr:row>12</xdr:row>
      <xdr:rowOff>148827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0.43661</cdr:x>
      <cdr:y>0.55591</cdr:y>
    </cdr:from>
    <cdr:to>
      <cdr:x>0.59938</cdr:x>
      <cdr:y>0.69846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2F34BC9-3ADB-EC28-28D9-12C95CF9EFEF}"/>
            </a:ext>
          </a:extLst>
        </cdr:cNvPr>
        <cdr:cNvSpPr txBox="1"/>
      </cdr:nvSpPr>
      <cdr:spPr>
        <a:xfrm xmlns:a="http://schemas.openxmlformats.org/drawingml/2006/main">
          <a:off x="3766608" y="1030431"/>
          <a:ext cx="1404212" cy="26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05/2023 A 11/2024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8</xdr:col>
      <xdr:colOff>361950</xdr:colOff>
      <xdr:row>10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695326</xdr:colOff>
      <xdr:row>1</xdr:row>
      <xdr:rowOff>95249</xdr:rowOff>
    </xdr:from>
    <xdr:to>
      <xdr:col>8</xdr:col>
      <xdr:colOff>66676</xdr:colOff>
      <xdr:row>14</xdr:row>
      <xdr:rowOff>85724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133349</xdr:rowOff>
    </xdr:from>
    <xdr:to>
      <xdr:col>8</xdr:col>
      <xdr:colOff>323850</xdr:colOff>
      <xdr:row>15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1</xdr:row>
      <xdr:rowOff>33337</xdr:rowOff>
    </xdr:from>
    <xdr:to>
      <xdr:col>8</xdr:col>
      <xdr:colOff>95250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0</xdr:row>
      <xdr:rowOff>147637</xdr:rowOff>
    </xdr:from>
    <xdr:to>
      <xdr:col>7</xdr:col>
      <xdr:colOff>657225</xdr:colOff>
      <xdr:row>15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U35"/>
  <sheetViews>
    <sheetView showGridLines="0" zoomScale="89" zoomScaleNormal="89" workbookViewId="0">
      <selection activeCell="S28" sqref="S28"/>
    </sheetView>
  </sheetViews>
  <sheetFormatPr baseColWidth="10" defaultColWidth="8.83203125" defaultRowHeight="15" x14ac:dyDescent="0.2"/>
  <cols>
    <col min="1" max="1" width="32.6640625" bestFit="1" customWidth="1"/>
    <col min="2" max="9" width="11.33203125" bestFit="1" customWidth="1"/>
    <col min="10" max="11" width="12.33203125" bestFit="1" customWidth="1"/>
    <col min="12" max="12" width="11.33203125" bestFit="1" customWidth="1"/>
    <col min="13" max="13" width="12.33203125" bestFit="1" customWidth="1"/>
    <col min="14" max="19" width="11.1640625" bestFit="1" customWidth="1"/>
    <col min="20" max="20" width="10.1640625" bestFit="1" customWidth="1"/>
    <col min="21" max="21" width="11.1640625" bestFit="1" customWidth="1"/>
    <col min="22" max="22" width="7.5" bestFit="1" customWidth="1"/>
    <col min="23" max="24" width="6.6640625" bestFit="1" customWidth="1"/>
    <col min="25" max="25" width="7.5" bestFit="1" customWidth="1"/>
    <col min="26" max="26" width="7" bestFit="1" customWidth="1"/>
    <col min="27" max="27" width="7.5" bestFit="1" customWidth="1"/>
    <col min="31" max="31" width="7" bestFit="1" customWidth="1"/>
    <col min="32" max="32" width="7.83203125" bestFit="1" customWidth="1"/>
    <col min="33" max="33" width="7.1640625" bestFit="1" customWidth="1"/>
    <col min="34" max="34" width="7.5" bestFit="1" customWidth="1"/>
    <col min="35" max="36" width="7" bestFit="1" customWidth="1"/>
    <col min="37" max="37" width="7.5" bestFit="1" customWidth="1"/>
    <col min="38" max="38" width="7" bestFit="1" customWidth="1"/>
    <col min="39" max="41" width="7.5" bestFit="1" customWidth="1"/>
    <col min="42" max="42" width="6.83203125" bestFit="1" customWidth="1"/>
    <col min="43" max="43" width="7" bestFit="1" customWidth="1"/>
    <col min="44" max="44" width="7.83203125" bestFit="1" customWidth="1"/>
    <col min="45" max="45" width="7.1640625" customWidth="1"/>
    <col min="46" max="46" width="7.5" bestFit="1" customWidth="1"/>
  </cols>
  <sheetData>
    <row r="17" spans="1:21" x14ac:dyDescent="0.2">
      <c r="A17" s="45" t="s">
        <v>0</v>
      </c>
      <c r="B17" s="22">
        <v>45047</v>
      </c>
      <c r="C17" s="22">
        <v>45078</v>
      </c>
      <c r="D17" s="22">
        <v>45108</v>
      </c>
      <c r="E17" s="22">
        <v>45139</v>
      </c>
      <c r="F17" s="22">
        <v>45170</v>
      </c>
      <c r="G17" s="22">
        <v>45200</v>
      </c>
      <c r="H17" s="22">
        <v>45231</v>
      </c>
      <c r="I17" s="22">
        <v>45261</v>
      </c>
      <c r="J17" s="22">
        <v>45292</v>
      </c>
      <c r="K17" s="22">
        <v>45323</v>
      </c>
      <c r="L17" s="22">
        <v>45352</v>
      </c>
      <c r="M17" s="22">
        <v>45383</v>
      </c>
      <c r="N17" s="22">
        <v>45413</v>
      </c>
      <c r="O17" s="22">
        <v>45444</v>
      </c>
      <c r="P17" s="22">
        <v>45474</v>
      </c>
      <c r="Q17" s="22">
        <v>45505</v>
      </c>
      <c r="R17" s="22">
        <v>45536</v>
      </c>
      <c r="S17" s="22">
        <v>45566</v>
      </c>
      <c r="T17" s="22">
        <v>45597</v>
      </c>
      <c r="U17" s="1" t="s">
        <v>40</v>
      </c>
    </row>
    <row r="18" spans="1:21" x14ac:dyDescent="0.2">
      <c r="A18" s="46"/>
      <c r="B18" s="28">
        <v>60500</v>
      </c>
      <c r="C18" s="28">
        <v>60500</v>
      </c>
      <c r="D18" s="28">
        <v>60500</v>
      </c>
      <c r="E18" s="28">
        <v>60500</v>
      </c>
      <c r="F18" s="28">
        <v>60500</v>
      </c>
      <c r="G18" s="28">
        <v>60500</v>
      </c>
      <c r="H18" s="28">
        <v>60500</v>
      </c>
      <c r="I18" s="28">
        <v>67500</v>
      </c>
      <c r="J18" s="28">
        <v>67500</v>
      </c>
      <c r="K18" s="28">
        <v>67500</v>
      </c>
      <c r="L18" s="28">
        <v>67500</v>
      </c>
      <c r="M18" s="28">
        <v>67500</v>
      </c>
      <c r="N18" s="28">
        <v>60000</v>
      </c>
      <c r="O18" s="28">
        <v>60000</v>
      </c>
      <c r="P18" s="28">
        <v>60000</v>
      </c>
      <c r="Q18" s="28">
        <v>60000</v>
      </c>
      <c r="R18" s="28">
        <v>60000</v>
      </c>
      <c r="S18" s="28">
        <v>60000</v>
      </c>
      <c r="T18" s="28">
        <v>60000</v>
      </c>
      <c r="U18" s="28">
        <f>SUM(L18:S18)</f>
        <v>495000</v>
      </c>
    </row>
    <row r="19" spans="1:21" x14ac:dyDescent="0.2">
      <c r="A19" s="21" t="s">
        <v>37</v>
      </c>
      <c r="B19" s="28">
        <v>2208.25</v>
      </c>
      <c r="C19" s="28">
        <v>2208.25</v>
      </c>
      <c r="D19" s="28">
        <v>2208.25</v>
      </c>
      <c r="E19" s="28">
        <v>2208.25</v>
      </c>
      <c r="F19" s="28">
        <v>2208.25</v>
      </c>
      <c r="G19" s="28">
        <v>2208.25</v>
      </c>
      <c r="H19" s="28">
        <v>2208.25</v>
      </c>
      <c r="I19" s="28">
        <v>2463.75</v>
      </c>
      <c r="J19" s="28">
        <v>2463.75</v>
      </c>
      <c r="K19" s="28">
        <v>2463.75</v>
      </c>
      <c r="L19" s="28">
        <v>2463.75</v>
      </c>
      <c r="M19" s="28">
        <v>2463.75</v>
      </c>
      <c r="N19" s="37">
        <v>2190</v>
      </c>
      <c r="O19" s="44">
        <v>2190</v>
      </c>
      <c r="P19" s="44">
        <v>2190</v>
      </c>
      <c r="Q19" s="44">
        <v>2190</v>
      </c>
      <c r="R19" s="44">
        <v>2190</v>
      </c>
      <c r="S19" s="44">
        <v>2190</v>
      </c>
      <c r="T19" s="44">
        <v>2190</v>
      </c>
      <c r="U19" s="28">
        <f>SUM(L19:S19)</f>
        <v>18067.5</v>
      </c>
    </row>
    <row r="20" spans="1:21" x14ac:dyDescent="0.2">
      <c r="A20" s="21" t="s">
        <v>1</v>
      </c>
      <c r="B20" s="28">
        <f t="shared" ref="B20:C20" si="0">B18-B19</f>
        <v>58291.75</v>
      </c>
      <c r="C20" s="28">
        <f t="shared" si="0"/>
        <v>58291.75</v>
      </c>
      <c r="D20" s="28">
        <f t="shared" ref="D20:E20" si="1">D18-D19</f>
        <v>58291.75</v>
      </c>
      <c r="E20" s="28">
        <f t="shared" si="1"/>
        <v>58291.75</v>
      </c>
      <c r="F20" s="28">
        <f t="shared" ref="F20" si="2">F18-F19</f>
        <v>58291.75</v>
      </c>
      <c r="G20" s="28">
        <f t="shared" ref="G20" si="3">G18-G19</f>
        <v>58291.75</v>
      </c>
      <c r="H20" s="28">
        <f t="shared" ref="H20" si="4">H18-H19</f>
        <v>58291.75</v>
      </c>
      <c r="I20" s="28">
        <f t="shared" ref="I20:J20" si="5">I18-I19</f>
        <v>65036.25</v>
      </c>
      <c r="J20" s="28">
        <f t="shared" si="5"/>
        <v>65036.25</v>
      </c>
      <c r="K20" s="28">
        <v>65036.25</v>
      </c>
      <c r="L20" s="28">
        <v>65036.25</v>
      </c>
      <c r="M20" s="28">
        <v>65036.25</v>
      </c>
      <c r="N20" s="28">
        <v>57810</v>
      </c>
      <c r="O20" s="28">
        <v>57810</v>
      </c>
      <c r="P20" s="28">
        <v>57810</v>
      </c>
      <c r="Q20" s="28">
        <v>57810</v>
      </c>
      <c r="R20" s="28">
        <v>57810</v>
      </c>
      <c r="S20" s="28">
        <v>57810</v>
      </c>
      <c r="T20" s="28">
        <v>57810</v>
      </c>
      <c r="U20" s="28">
        <f>SUM(L20:S20)</f>
        <v>476932.5</v>
      </c>
    </row>
    <row r="21" spans="1:21" x14ac:dyDescent="0.2">
      <c r="A21" s="31" t="s">
        <v>44</v>
      </c>
    </row>
    <row r="24" spans="1:21" x14ac:dyDescent="0.2">
      <c r="K24" s="31"/>
    </row>
    <row r="25" spans="1:21" x14ac:dyDescent="0.2">
      <c r="H25" s="31"/>
    </row>
    <row r="28" spans="1:21" x14ac:dyDescent="0.2">
      <c r="E28" s="36" t="s">
        <v>43</v>
      </c>
    </row>
    <row r="29" spans="1:21" x14ac:dyDescent="0.2">
      <c r="J29" s="31"/>
    </row>
    <row r="35" spans="12:12" x14ac:dyDescent="0.2">
      <c r="L35" s="31"/>
    </row>
  </sheetData>
  <mergeCells count="1">
    <mergeCell ref="A17:A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5:T51"/>
  <sheetViews>
    <sheetView showGridLines="0" tabSelected="1" topLeftCell="F1" workbookViewId="0">
      <selection activeCell="T18" sqref="T18"/>
    </sheetView>
  </sheetViews>
  <sheetFormatPr baseColWidth="10" defaultColWidth="8.83203125" defaultRowHeight="15" x14ac:dyDescent="0.2"/>
  <cols>
    <col min="1" max="1" width="43.5" bestFit="1" customWidth="1"/>
    <col min="2" max="9" width="11.5" bestFit="1" customWidth="1"/>
    <col min="10" max="10" width="11.83203125" bestFit="1" customWidth="1"/>
    <col min="11" max="12" width="11.5" bestFit="1" customWidth="1"/>
    <col min="13" max="20" width="11.6640625" bestFit="1" customWidth="1"/>
    <col min="21" max="40" width="9.6640625" bestFit="1" customWidth="1"/>
    <col min="41" max="46" width="10.33203125" bestFit="1" customWidth="1"/>
  </cols>
  <sheetData>
    <row r="15" spans="1:20" ht="16" thickBot="1" x14ac:dyDescent="0.25"/>
    <row r="16" spans="1:20" ht="16" thickBot="1" x14ac:dyDescent="0.25">
      <c r="A16" s="23"/>
      <c r="B16" s="8">
        <v>45047</v>
      </c>
      <c r="C16" s="8">
        <v>45078</v>
      </c>
      <c r="D16" s="8">
        <v>45108</v>
      </c>
      <c r="E16" s="8">
        <v>45139</v>
      </c>
      <c r="F16" s="8">
        <v>45170</v>
      </c>
      <c r="G16" s="8">
        <v>45200</v>
      </c>
      <c r="H16" s="8">
        <v>45231</v>
      </c>
      <c r="I16" s="8">
        <v>45261</v>
      </c>
      <c r="J16" s="8">
        <v>45292</v>
      </c>
      <c r="K16" s="8">
        <v>45323</v>
      </c>
      <c r="L16" s="8">
        <v>45352</v>
      </c>
      <c r="M16" s="8">
        <v>45383</v>
      </c>
      <c r="N16" s="8">
        <v>45413</v>
      </c>
      <c r="O16" s="8">
        <v>45444</v>
      </c>
      <c r="P16" s="8">
        <v>45474</v>
      </c>
      <c r="Q16" s="8">
        <v>45505</v>
      </c>
      <c r="R16" s="8">
        <v>45536</v>
      </c>
      <c r="S16" s="8">
        <v>45566</v>
      </c>
      <c r="T16" s="8">
        <v>45597</v>
      </c>
    </row>
    <row r="17" spans="1:20" ht="16" thickBot="1" x14ac:dyDescent="0.25">
      <c r="A17" s="24"/>
      <c r="B17" s="9" t="s">
        <v>22</v>
      </c>
      <c r="C17" s="9" t="s">
        <v>22</v>
      </c>
      <c r="D17" s="9" t="s">
        <v>22</v>
      </c>
      <c r="E17" s="9" t="s">
        <v>22</v>
      </c>
      <c r="F17" s="9" t="s">
        <v>22</v>
      </c>
      <c r="G17" s="9" t="s">
        <v>22</v>
      </c>
      <c r="H17" s="9" t="s">
        <v>22</v>
      </c>
      <c r="I17" s="9" t="s">
        <v>22</v>
      </c>
      <c r="J17" s="9" t="s">
        <v>22</v>
      </c>
      <c r="K17" s="9" t="s">
        <v>22</v>
      </c>
      <c r="L17" s="9" t="s">
        <v>22</v>
      </c>
      <c r="M17" s="9" t="s">
        <v>22</v>
      </c>
      <c r="N17" s="9" t="s">
        <v>22</v>
      </c>
      <c r="O17" s="9" t="s">
        <v>22</v>
      </c>
      <c r="P17" s="9" t="s">
        <v>22</v>
      </c>
      <c r="Q17" s="9" t="s">
        <v>22</v>
      </c>
      <c r="R17" s="9" t="s">
        <v>22</v>
      </c>
      <c r="S17" s="9" t="s">
        <v>22</v>
      </c>
      <c r="T17" s="9" t="s">
        <v>22</v>
      </c>
    </row>
    <row r="18" spans="1:20" ht="16" thickBot="1" x14ac:dyDescent="0.25">
      <c r="A18" s="10" t="s">
        <v>35</v>
      </c>
      <c r="B18" s="13">
        <v>21781356.960000001</v>
      </c>
      <c r="C18" s="13">
        <v>21782475.899999999</v>
      </c>
      <c r="D18" s="13">
        <v>21779206.620000001</v>
      </c>
      <c r="E18" s="13">
        <v>21780296.41</v>
      </c>
      <c r="F18" s="13">
        <v>21770850.5</v>
      </c>
      <c r="G18" s="13">
        <v>21768140.149999999</v>
      </c>
      <c r="H18" s="13">
        <v>21768141.149999999</v>
      </c>
      <c r="I18" s="13">
        <v>21768142.149999999</v>
      </c>
      <c r="J18" s="13">
        <v>21768142.149999999</v>
      </c>
      <c r="K18" s="13">
        <v>21766311.940000001</v>
      </c>
      <c r="L18" s="13">
        <v>21764698.359999999</v>
      </c>
      <c r="M18" s="13">
        <v>21765565.629999999</v>
      </c>
      <c r="N18" s="13">
        <v>21761156.920000002</v>
      </c>
      <c r="O18" s="13">
        <v>21756535.48</v>
      </c>
      <c r="P18" s="13">
        <v>21759702.969999999</v>
      </c>
      <c r="Q18" s="13">
        <v>21751836.030000001</v>
      </c>
      <c r="R18" s="13">
        <v>21752330.030000001</v>
      </c>
      <c r="S18" s="13">
        <v>21755043.809999999</v>
      </c>
      <c r="T18" s="13">
        <v>21759731.829999998</v>
      </c>
    </row>
    <row r="19" spans="1:20" ht="16" thickBot="1" x14ac:dyDescent="0.25">
      <c r="A19" s="11" t="s">
        <v>25</v>
      </c>
      <c r="B19" s="13">
        <f>'Q9 Comp Endiv'!B18</f>
        <v>71303995.349999994</v>
      </c>
      <c r="C19" s="13">
        <f>'Q9 Comp Endiv'!C18</f>
        <v>71306368.280000001</v>
      </c>
      <c r="D19" s="13">
        <f>'Q9 Comp Endiv'!D18</f>
        <v>71321162</v>
      </c>
      <c r="E19" s="13">
        <f>'Q9 Comp Endiv'!E18</f>
        <v>71324043.900000006</v>
      </c>
      <c r="F19" s="13">
        <f>'Q9 Comp Endiv'!F18</f>
        <v>71332163.920000002</v>
      </c>
      <c r="G19" s="13">
        <f>'Q9 Comp Endiv'!G18</f>
        <v>71337401.109999999</v>
      </c>
      <c r="H19" s="13">
        <f>'Q9 Comp Endiv'!H18</f>
        <v>71345840.159999996</v>
      </c>
      <c r="I19" s="13">
        <f>'Q9 Comp Endiv'!I18</f>
        <v>71382919.140000001</v>
      </c>
      <c r="J19" s="13">
        <f>'Q9 Comp Endiv'!J18</f>
        <v>71375206.820000008</v>
      </c>
      <c r="K19" s="13">
        <f>'Q9 Comp Endiv'!K18</f>
        <v>71393726.180000007</v>
      </c>
      <c r="L19" s="13">
        <f>'Q9 Comp Endiv'!L18</f>
        <v>71411618.460000008</v>
      </c>
      <c r="M19" s="13">
        <f>'Q9 Comp Endiv'!M18</f>
        <v>71417238.689999998</v>
      </c>
      <c r="N19" s="13">
        <f>'Q9 Comp Endiv'!N18</f>
        <v>71430425.260000005</v>
      </c>
      <c r="O19" s="13">
        <f>'Q9 Comp Endiv'!O18</f>
        <v>71460354.930000007</v>
      </c>
      <c r="P19" s="13">
        <f>'Q9 Comp Endiv'!P18</f>
        <v>71461948.390000001</v>
      </c>
      <c r="Q19" s="13">
        <f>'Q9 Comp Endiv'!Q18</f>
        <v>71501242.090000004</v>
      </c>
      <c r="R19" s="13">
        <f>'Q9 Comp Endiv'!R18</f>
        <v>71505125.730000004</v>
      </c>
      <c r="S19" s="13">
        <f>'Q9 Comp Endiv'!S18</f>
        <v>71510433.299999997</v>
      </c>
      <c r="T19" s="13">
        <f>'Q9 Comp Endiv'!T18</f>
        <v>71516325.590000004</v>
      </c>
    </row>
    <row r="20" spans="1:20" ht="16" thickBot="1" x14ac:dyDescent="0.25">
      <c r="A20" s="12" t="s">
        <v>36</v>
      </c>
      <c r="B20" s="18">
        <f t="shared" ref="B20:C20" si="0">B18/B19%</f>
        <v>30.547176007578379</v>
      </c>
      <c r="C20" s="18">
        <f t="shared" si="0"/>
        <v>30.547728660736663</v>
      </c>
      <c r="D20" s="18">
        <f t="shared" ref="D20:E20" si="1">D18/D19%</f>
        <v>30.536808444035167</v>
      </c>
      <c r="E20" s="18">
        <f t="shared" si="1"/>
        <v>30.537102523991912</v>
      </c>
      <c r="F20" s="18">
        <f t="shared" ref="F20:G20" si="2">F18/F19%</f>
        <v>30.520384218844544</v>
      </c>
      <c r="G20" s="18">
        <f t="shared" si="2"/>
        <v>30.514344244801151</v>
      </c>
      <c r="H20" s="18">
        <f t="shared" ref="H20:I20" si="3">H18/H19%</f>
        <v>30.51073629686443</v>
      </c>
      <c r="I20" s="18">
        <f t="shared" si="3"/>
        <v>30.494889270789212</v>
      </c>
      <c r="J20" s="18">
        <f t="shared" ref="J20:K20" si="4">J18/J19%</f>
        <v>30.498184341373229</v>
      </c>
      <c r="K20" s="18">
        <f t="shared" si="4"/>
        <v>30.487709641491637</v>
      </c>
      <c r="L20" s="18">
        <f t="shared" ref="L20:M20" si="5">L18/L19%</f>
        <v>30.477811355292449</v>
      </c>
      <c r="M20" s="18">
        <f t="shared" si="5"/>
        <v>30.476627253088775</v>
      </c>
      <c r="N20" s="18">
        <f t="shared" ref="N20:O20" si="6">N18/N19%</f>
        <v>30.46482901479509</v>
      </c>
      <c r="O20" s="18">
        <f t="shared" si="6"/>
        <v>30.445602322171393</v>
      </c>
      <c r="P20" s="18">
        <f t="shared" ref="P20:Q20" si="7">P18/P19%</f>
        <v>30.449355860334947</v>
      </c>
      <c r="Q20" s="18">
        <f t="shared" si="7"/>
        <v>30.421619812730725</v>
      </c>
      <c r="R20" s="18">
        <f t="shared" ref="R20:S20" si="8">R18/R19%</f>
        <v>30.420658390470884</v>
      </c>
      <c r="S20" s="18">
        <f t="shared" si="8"/>
        <v>30.422195484025963</v>
      </c>
      <c r="T20" s="18">
        <f t="shared" ref="T20" si="9">T18/T19%</f>
        <v>30.426244148430666</v>
      </c>
    </row>
    <row r="21" spans="1:20" x14ac:dyDescent="0.2">
      <c r="A21" t="s">
        <v>54</v>
      </c>
    </row>
    <row r="23" spans="1:20" x14ac:dyDescent="0.2">
      <c r="C23" s="31"/>
    </row>
    <row r="29" spans="1:20" x14ac:dyDescent="0.2">
      <c r="L29" s="31"/>
    </row>
    <row r="51" spans="1:1" x14ac:dyDescent="0.2">
      <c r="A51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showGridLines="0" workbookViewId="0">
      <selection activeCell="Q25" sqref="Q25"/>
    </sheetView>
  </sheetViews>
  <sheetFormatPr baseColWidth="10" defaultColWidth="8.83203125" defaultRowHeight="15" x14ac:dyDescent="0.2"/>
  <cols>
    <col min="1" max="1" width="29.33203125" customWidth="1"/>
    <col min="2" max="10" width="9.33203125" bestFit="1" customWidth="1"/>
    <col min="11" max="11" width="9.1640625" bestFit="1" customWidth="1"/>
    <col min="12" max="12" width="9.33203125" bestFit="1" customWidth="1"/>
    <col min="13" max="13" width="9.1640625" bestFit="1" customWidth="1"/>
    <col min="14" max="14" width="9.33203125" bestFit="1" customWidth="1"/>
    <col min="15" max="15" width="11.33203125" bestFit="1" customWidth="1"/>
    <col min="16" max="16" width="9.33203125" bestFit="1" customWidth="1"/>
    <col min="17" max="17" width="11.33203125" bestFit="1" customWidth="1"/>
    <col min="18" max="18" width="9.33203125" bestFit="1" customWidth="1"/>
    <col min="19" max="19" width="10.33203125" bestFit="1" customWidth="1"/>
    <col min="20" max="20" width="9.1640625" bestFit="1" customWidth="1"/>
    <col min="21" max="21" width="10.33203125" bestFit="1" customWidth="1"/>
    <col min="45" max="45" width="9.33203125" bestFit="1" customWidth="1"/>
  </cols>
  <sheetData>
    <row r="1" spans="1:13" x14ac:dyDescent="0.2">
      <c r="A1" s="7"/>
      <c r="B1" s="19"/>
      <c r="C1" s="19"/>
      <c r="D1" s="7"/>
      <c r="E1" s="19"/>
      <c r="F1" s="7"/>
      <c r="G1" s="19"/>
      <c r="H1" s="7"/>
      <c r="I1" s="19"/>
    </row>
    <row r="12" spans="1:13" x14ac:dyDescent="0.2">
      <c r="M12" s="31"/>
    </row>
    <row r="18" spans="1:20" x14ac:dyDescent="0.2">
      <c r="B18" s="6">
        <v>45047</v>
      </c>
      <c r="C18" s="6">
        <v>45078</v>
      </c>
      <c r="D18" s="6">
        <v>45108</v>
      </c>
      <c r="E18" s="6">
        <v>45139</v>
      </c>
      <c r="F18" s="6">
        <v>45170</v>
      </c>
      <c r="G18" s="6">
        <v>45200</v>
      </c>
      <c r="H18" s="6">
        <v>45231</v>
      </c>
      <c r="I18" s="6">
        <v>45261</v>
      </c>
      <c r="J18" s="6">
        <v>45292</v>
      </c>
      <c r="K18" s="6">
        <v>45323</v>
      </c>
      <c r="L18" s="6">
        <v>45352</v>
      </c>
      <c r="M18" s="6">
        <v>45383</v>
      </c>
      <c r="N18" s="6">
        <v>45413</v>
      </c>
      <c r="O18" s="6">
        <v>45444</v>
      </c>
      <c r="P18" s="6">
        <v>45474</v>
      </c>
      <c r="Q18" s="6">
        <v>45505</v>
      </c>
      <c r="R18" s="6">
        <v>45536</v>
      </c>
      <c r="S18" s="6">
        <v>45566</v>
      </c>
      <c r="T18" s="6">
        <v>45597</v>
      </c>
    </row>
    <row r="19" spans="1:20" x14ac:dyDescent="0.2">
      <c r="B19" s="3" t="s">
        <v>5</v>
      </c>
      <c r="C19" s="3" t="s">
        <v>5</v>
      </c>
      <c r="D19" s="3" t="s">
        <v>5</v>
      </c>
      <c r="E19" s="3" t="s">
        <v>5</v>
      </c>
      <c r="F19" s="3" t="s">
        <v>5</v>
      </c>
      <c r="G19" s="3" t="s">
        <v>5</v>
      </c>
      <c r="H19" s="3" t="s">
        <v>5</v>
      </c>
      <c r="I19" s="3" t="s">
        <v>5</v>
      </c>
      <c r="J19" s="3" t="s">
        <v>5</v>
      </c>
      <c r="K19" s="3" t="s">
        <v>5</v>
      </c>
      <c r="L19" s="3" t="s">
        <v>5</v>
      </c>
      <c r="M19" s="3" t="s">
        <v>5</v>
      </c>
      <c r="N19" s="3" t="s">
        <v>5</v>
      </c>
      <c r="O19" s="3" t="s">
        <v>5</v>
      </c>
      <c r="P19" s="3" t="s">
        <v>5</v>
      </c>
      <c r="Q19" s="3" t="s">
        <v>5</v>
      </c>
      <c r="R19" s="3" t="s">
        <v>5</v>
      </c>
      <c r="S19" s="3" t="s">
        <v>5</v>
      </c>
      <c r="T19" s="3" t="s">
        <v>5</v>
      </c>
    </row>
    <row r="20" spans="1:20" x14ac:dyDescent="0.2">
      <c r="A20" s="4" t="s">
        <v>2</v>
      </c>
      <c r="B20" s="2">
        <f>'Q1 Faturamento'!B20</f>
        <v>58291.75</v>
      </c>
      <c r="C20" s="2">
        <f>'Q1 Faturamento'!C20</f>
        <v>58291.75</v>
      </c>
      <c r="D20" s="2">
        <f>'Q1 Faturamento'!D20</f>
        <v>58291.75</v>
      </c>
      <c r="E20" s="2">
        <f>'Q1 Faturamento'!E20</f>
        <v>58291.75</v>
      </c>
      <c r="F20" s="2">
        <f>'Q1 Faturamento'!F20</f>
        <v>58291.75</v>
      </c>
      <c r="G20" s="2">
        <f>'Q1 Faturamento'!G20</f>
        <v>58291.75</v>
      </c>
      <c r="H20" s="2">
        <f>'Q1 Faturamento'!H20</f>
        <v>58291.75</v>
      </c>
      <c r="I20" s="2">
        <f>'Q1 Faturamento'!I20</f>
        <v>65036.25</v>
      </c>
      <c r="J20" s="2">
        <f>'Q1 Faturamento'!J20</f>
        <v>65036.25</v>
      </c>
      <c r="K20" s="2">
        <f>'Q1 Faturamento'!K20</f>
        <v>65036.25</v>
      </c>
      <c r="L20" s="2">
        <f>'Q1 Faturamento'!L20</f>
        <v>65036.25</v>
      </c>
      <c r="M20" s="2">
        <f>'Q1 Faturamento'!M20</f>
        <v>65036.25</v>
      </c>
      <c r="N20" s="2">
        <f>'Q1 Faturamento'!N20</f>
        <v>57810</v>
      </c>
      <c r="O20" s="2">
        <f>'Q1 Faturamento'!O20</f>
        <v>57810</v>
      </c>
      <c r="P20" s="2">
        <f>'Q1 Faturamento'!P20</f>
        <v>57810</v>
      </c>
      <c r="Q20" s="2">
        <f>'Q1 Faturamento'!Q20</f>
        <v>57810</v>
      </c>
      <c r="R20" s="2">
        <f>'Q1 Faturamento'!R20</f>
        <v>57810</v>
      </c>
      <c r="S20" s="2">
        <f>'Q1 Faturamento'!S20</f>
        <v>57810</v>
      </c>
      <c r="T20" s="2">
        <f>'Q1 Faturamento'!T20</f>
        <v>57810</v>
      </c>
    </row>
    <row r="21" spans="1:20" x14ac:dyDescent="0.2">
      <c r="A21" s="4" t="s">
        <v>3</v>
      </c>
      <c r="B21" s="2">
        <v>-28508.76</v>
      </c>
      <c r="C21" s="2">
        <v>-30756.39</v>
      </c>
      <c r="D21" s="2">
        <v>-29624.14</v>
      </c>
      <c r="E21" s="2">
        <v>-29862.01</v>
      </c>
      <c r="F21" s="2">
        <v>-44557.02</v>
      </c>
      <c r="G21" s="2">
        <v>-17578.52</v>
      </c>
      <c r="H21" s="2">
        <v>-19358.04</v>
      </c>
      <c r="I21" s="2">
        <v>-28747.26</v>
      </c>
      <c r="J21" s="2">
        <v>-27724.48</v>
      </c>
      <c r="K21" s="2">
        <v>-31968.880000000001</v>
      </c>
      <c r="L21" s="2">
        <v>-34069.879999999997</v>
      </c>
      <c r="M21" s="2">
        <v>-34069.879999999997</v>
      </c>
      <c r="N21" s="2">
        <v>-30236</v>
      </c>
      <c r="O21" s="2">
        <v>-20864.77</v>
      </c>
      <c r="P21" s="2">
        <v>-22090.77</v>
      </c>
      <c r="Q21" s="2">
        <v>-16034.77</v>
      </c>
      <c r="R21" s="2">
        <v>-44089.57</v>
      </c>
      <c r="S21" s="2">
        <v>-40439.769999999997</v>
      </c>
      <c r="T21" s="2">
        <v>-40726.17</v>
      </c>
    </row>
    <row r="22" spans="1:20" x14ac:dyDescent="0.2">
      <c r="A22" s="4" t="s">
        <v>4</v>
      </c>
      <c r="B22" s="2">
        <f t="shared" ref="B22:C22" si="0">B20+B21</f>
        <v>29782.99</v>
      </c>
      <c r="C22" s="2">
        <f t="shared" si="0"/>
        <v>27535.360000000001</v>
      </c>
      <c r="D22" s="2">
        <f t="shared" ref="D22:E22" si="1">D20+D21</f>
        <v>28667.61</v>
      </c>
      <c r="E22" s="2">
        <f t="shared" si="1"/>
        <v>28429.74</v>
      </c>
      <c r="F22" s="2">
        <f t="shared" ref="F22:G22" si="2">F20+F21</f>
        <v>13734.730000000003</v>
      </c>
      <c r="G22" s="2">
        <f t="shared" si="2"/>
        <v>40713.229999999996</v>
      </c>
      <c r="H22" s="2">
        <f t="shared" ref="H22:I22" si="3">H20+H21</f>
        <v>38933.71</v>
      </c>
      <c r="I22" s="2">
        <f t="shared" si="3"/>
        <v>36288.990000000005</v>
      </c>
      <c r="J22" s="2">
        <f t="shared" ref="J22:K22" si="4">J20+J21</f>
        <v>37311.770000000004</v>
      </c>
      <c r="K22" s="2">
        <f t="shared" si="4"/>
        <v>33067.369999999995</v>
      </c>
      <c r="L22" s="2">
        <f t="shared" ref="L22:M22" si="5">L20+L21</f>
        <v>30966.370000000003</v>
      </c>
      <c r="M22" s="2">
        <f t="shared" si="5"/>
        <v>30966.370000000003</v>
      </c>
      <c r="N22" s="2">
        <f t="shared" ref="N22:O22" si="6">N20+N21</f>
        <v>27574</v>
      </c>
      <c r="O22" s="2">
        <f t="shared" si="6"/>
        <v>36945.229999999996</v>
      </c>
      <c r="P22" s="2">
        <f t="shared" ref="P22:Q22" si="7">P20+P21</f>
        <v>35719.229999999996</v>
      </c>
      <c r="Q22" s="2">
        <f t="shared" si="7"/>
        <v>41775.229999999996</v>
      </c>
      <c r="R22" s="2">
        <f t="shared" ref="R22:S22" si="8">R20+R21</f>
        <v>13720.43</v>
      </c>
      <c r="S22" s="2">
        <f t="shared" si="8"/>
        <v>17370.230000000003</v>
      </c>
      <c r="T22" s="2">
        <f t="shared" ref="T22" si="9">T20+T21</f>
        <v>17083.830000000002</v>
      </c>
    </row>
    <row r="23" spans="1:20" x14ac:dyDescent="0.2">
      <c r="A23" t="s">
        <v>45</v>
      </c>
      <c r="M23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4:U25"/>
  <sheetViews>
    <sheetView showGridLines="0" zoomScale="96" zoomScaleNormal="96" workbookViewId="0">
      <pane xSplit="1" topLeftCell="I1" activePane="topRight" state="frozen"/>
      <selection pane="topRight" activeCell="S26" sqref="S26"/>
    </sheetView>
  </sheetViews>
  <sheetFormatPr baseColWidth="10" defaultColWidth="8.83203125" defaultRowHeight="15" x14ac:dyDescent="0.2"/>
  <cols>
    <col min="1" max="1" width="31" customWidth="1"/>
    <col min="2" max="8" width="10.6640625" bestFit="1" customWidth="1"/>
    <col min="9" max="9" width="11.33203125" bestFit="1" customWidth="1"/>
    <col min="10" max="11" width="12.33203125" bestFit="1" customWidth="1"/>
    <col min="12" max="13" width="11.83203125" bestFit="1" customWidth="1"/>
    <col min="14" max="21" width="11.6640625" bestFit="1" customWidth="1"/>
    <col min="22" max="26" width="9.5" bestFit="1" customWidth="1"/>
    <col min="27" max="30" width="10.5" bestFit="1" customWidth="1"/>
    <col min="31" max="36" width="9.6640625" bestFit="1" customWidth="1"/>
    <col min="37" max="37" width="9.5" bestFit="1" customWidth="1"/>
    <col min="38" max="45" width="9.6640625" bestFit="1" customWidth="1"/>
    <col min="46" max="46" width="7" bestFit="1" customWidth="1"/>
    <col min="47" max="47" width="7.1640625" bestFit="1" customWidth="1"/>
    <col min="48" max="48" width="11.6640625" bestFit="1" customWidth="1"/>
  </cols>
  <sheetData>
    <row r="14" spans="14:14" x14ac:dyDescent="0.2">
      <c r="N14" s="31"/>
    </row>
    <row r="15" spans="14:14" x14ac:dyDescent="0.2">
      <c r="N15" s="31"/>
    </row>
    <row r="17" spans="1:21" x14ac:dyDescent="0.2">
      <c r="A17" s="5"/>
      <c r="B17" s="6">
        <v>45047</v>
      </c>
      <c r="C17" s="6">
        <v>45078</v>
      </c>
      <c r="D17" s="6">
        <v>45108</v>
      </c>
      <c r="E17" s="6">
        <v>45139</v>
      </c>
      <c r="F17" s="6">
        <v>45170</v>
      </c>
      <c r="G17" s="6">
        <v>45200</v>
      </c>
      <c r="H17" s="6">
        <v>45231</v>
      </c>
      <c r="I17" s="6">
        <v>45261</v>
      </c>
      <c r="J17" s="6">
        <v>45292</v>
      </c>
      <c r="K17" s="6">
        <v>45323</v>
      </c>
      <c r="L17" s="6">
        <v>45352</v>
      </c>
      <c r="M17" s="41">
        <v>45383</v>
      </c>
      <c r="N17" s="41">
        <v>45413</v>
      </c>
      <c r="O17" s="41">
        <v>45444</v>
      </c>
      <c r="P17" s="41">
        <v>45474</v>
      </c>
      <c r="Q17" s="41">
        <v>45505</v>
      </c>
      <c r="R17" s="41">
        <v>45536</v>
      </c>
      <c r="S17" s="41">
        <v>45566</v>
      </c>
      <c r="T17" s="41">
        <v>45597</v>
      </c>
      <c r="U17" s="3" t="s">
        <v>40</v>
      </c>
    </row>
    <row r="18" spans="1:21" x14ac:dyDescent="0.2">
      <c r="A18" s="4" t="s">
        <v>6</v>
      </c>
      <c r="B18" s="28">
        <v>7256.27</v>
      </c>
      <c r="C18" s="28">
        <v>6267.08</v>
      </c>
      <c r="D18" s="28">
        <v>11635.94</v>
      </c>
      <c r="E18" s="28">
        <v>27339.95</v>
      </c>
      <c r="F18" s="28">
        <v>4647.3900000000003</v>
      </c>
      <c r="G18" s="28">
        <v>6439.02</v>
      </c>
      <c r="H18" s="28">
        <v>11434.41</v>
      </c>
      <c r="I18" s="28">
        <v>6618.23</v>
      </c>
      <c r="J18" s="28">
        <v>12684.37</v>
      </c>
      <c r="K18" s="28">
        <v>13774.44</v>
      </c>
      <c r="L18" s="38">
        <v>12316.11</v>
      </c>
      <c r="M18" s="43">
        <v>11041.65</v>
      </c>
      <c r="N18" s="43">
        <v>12677.05</v>
      </c>
      <c r="O18" s="43">
        <v>6616.96</v>
      </c>
      <c r="P18" s="43">
        <v>14415.32</v>
      </c>
      <c r="Q18" s="43">
        <v>7307.71</v>
      </c>
      <c r="R18" s="43">
        <v>13210.84</v>
      </c>
      <c r="S18" s="43">
        <v>14556.45</v>
      </c>
      <c r="T18" s="43">
        <v>12301.06</v>
      </c>
      <c r="U18" s="40">
        <f t="shared" ref="U18:U24" si="0">SUM(L18:S18)</f>
        <v>92142.09</v>
      </c>
    </row>
    <row r="19" spans="1:21" x14ac:dyDescent="0.2">
      <c r="A19" s="4" t="s">
        <v>7</v>
      </c>
      <c r="B19" s="28">
        <v>19881.22</v>
      </c>
      <c r="C19" s="28">
        <v>20134.32</v>
      </c>
      <c r="D19" s="28">
        <v>19310.03</v>
      </c>
      <c r="E19" s="33" t="s">
        <v>42</v>
      </c>
      <c r="F19" s="33">
        <v>18518.23</v>
      </c>
      <c r="G19" s="33">
        <v>22151.63</v>
      </c>
      <c r="H19" s="33">
        <v>22108.79</v>
      </c>
      <c r="I19" s="33">
        <v>38310.25</v>
      </c>
      <c r="J19" s="33">
        <v>22400.02</v>
      </c>
      <c r="K19" s="33">
        <v>19754.37</v>
      </c>
      <c r="L19" s="39">
        <v>20256.05</v>
      </c>
      <c r="M19" s="43">
        <v>18718.37</v>
      </c>
      <c r="N19" s="43">
        <v>19290.080000000002</v>
      </c>
      <c r="O19" s="43">
        <v>34949.71</v>
      </c>
      <c r="P19" s="43">
        <v>15651.04</v>
      </c>
      <c r="Q19" s="43">
        <v>41909.230000000003</v>
      </c>
      <c r="R19" s="33" t="s">
        <v>42</v>
      </c>
      <c r="S19" s="33">
        <v>100</v>
      </c>
      <c r="T19" s="33" t="s">
        <v>42</v>
      </c>
      <c r="U19" s="40">
        <f t="shared" si="0"/>
        <v>150874.48000000001</v>
      </c>
    </row>
    <row r="20" spans="1:21" x14ac:dyDescent="0.2">
      <c r="A20" s="4" t="s">
        <v>8</v>
      </c>
      <c r="B20" s="28">
        <v>104.52</v>
      </c>
      <c r="C20" s="28">
        <v>15.02</v>
      </c>
      <c r="D20" s="28">
        <v>119.9</v>
      </c>
      <c r="E20" s="33" t="s">
        <v>42</v>
      </c>
      <c r="F20" s="33">
        <v>15.02</v>
      </c>
      <c r="G20" s="33">
        <v>71</v>
      </c>
      <c r="H20" s="33">
        <v>43.83</v>
      </c>
      <c r="I20" s="33">
        <v>43.83</v>
      </c>
      <c r="J20" s="33">
        <v>74</v>
      </c>
      <c r="K20" s="33">
        <v>7.51</v>
      </c>
      <c r="L20" s="33">
        <v>7.79</v>
      </c>
      <c r="M20" s="42">
        <v>9</v>
      </c>
      <c r="N20" s="42">
        <v>15.58</v>
      </c>
      <c r="O20" s="33" t="s">
        <v>42</v>
      </c>
      <c r="P20" s="33">
        <v>32.11</v>
      </c>
      <c r="Q20" s="33">
        <v>36.32</v>
      </c>
      <c r="R20" s="33">
        <v>15.59</v>
      </c>
      <c r="S20" s="33" t="s">
        <v>42</v>
      </c>
      <c r="T20" s="33" t="s">
        <v>42</v>
      </c>
      <c r="U20" s="29">
        <f t="shared" si="0"/>
        <v>116.38999999999999</v>
      </c>
    </row>
    <row r="21" spans="1:21" x14ac:dyDescent="0.2">
      <c r="A21" s="4" t="s">
        <v>9</v>
      </c>
      <c r="B21" s="28">
        <v>55.6</v>
      </c>
      <c r="C21" s="28">
        <v>0</v>
      </c>
      <c r="D21" s="28">
        <v>20</v>
      </c>
      <c r="E21" s="33" t="s">
        <v>42</v>
      </c>
      <c r="F21" s="33" t="s">
        <v>42</v>
      </c>
      <c r="G21" s="33">
        <v>10.33</v>
      </c>
      <c r="H21" s="33" t="s">
        <v>42</v>
      </c>
      <c r="I21" s="33" t="s">
        <v>42</v>
      </c>
      <c r="J21" s="33" t="s">
        <v>42</v>
      </c>
      <c r="K21" s="33" t="s">
        <v>42</v>
      </c>
      <c r="L21" s="33" t="s">
        <v>42</v>
      </c>
      <c r="M21" s="33">
        <v>648</v>
      </c>
      <c r="N21" s="33" t="s">
        <v>42</v>
      </c>
      <c r="O21" s="33" t="s">
        <v>42</v>
      </c>
      <c r="P21" s="33">
        <v>2453.27</v>
      </c>
      <c r="Q21" s="33">
        <v>388.91</v>
      </c>
      <c r="R21" s="33" t="s">
        <v>42</v>
      </c>
      <c r="S21" s="33" t="s">
        <v>42</v>
      </c>
      <c r="T21" s="33">
        <v>94.75</v>
      </c>
      <c r="U21" s="29">
        <f t="shared" si="0"/>
        <v>3490.18</v>
      </c>
    </row>
    <row r="22" spans="1:21" x14ac:dyDescent="0.2">
      <c r="A22" s="4" t="s">
        <v>10</v>
      </c>
      <c r="B22" s="28">
        <v>834.61</v>
      </c>
      <c r="C22" s="28">
        <v>0</v>
      </c>
      <c r="D22" s="28">
        <v>851.02</v>
      </c>
      <c r="E22" s="33" t="s">
        <v>42</v>
      </c>
      <c r="F22" s="33" t="s">
        <v>42</v>
      </c>
      <c r="G22" s="33" t="s">
        <v>42</v>
      </c>
      <c r="H22" s="33" t="s">
        <v>42</v>
      </c>
      <c r="I22" s="33" t="s">
        <v>42</v>
      </c>
      <c r="J22" s="33" t="s">
        <v>42</v>
      </c>
      <c r="K22" s="33" t="s">
        <v>42</v>
      </c>
      <c r="L22" s="33" t="s">
        <v>42</v>
      </c>
      <c r="M22" s="33" t="s">
        <v>42</v>
      </c>
      <c r="N22" s="33" t="s">
        <v>42</v>
      </c>
      <c r="O22" s="33" t="s">
        <v>42</v>
      </c>
      <c r="P22" s="33" t="s">
        <v>42</v>
      </c>
      <c r="Q22" s="33" t="s">
        <v>42</v>
      </c>
      <c r="R22" s="33" t="s">
        <v>42</v>
      </c>
      <c r="S22" s="33" t="s">
        <v>42</v>
      </c>
      <c r="T22" s="33" t="s">
        <v>42</v>
      </c>
      <c r="U22" s="29">
        <f t="shared" si="0"/>
        <v>0</v>
      </c>
    </row>
    <row r="23" spans="1:21" x14ac:dyDescent="0.2">
      <c r="A23" s="4" t="s">
        <v>11</v>
      </c>
      <c r="B23" s="28">
        <v>0</v>
      </c>
      <c r="C23" s="28">
        <v>0</v>
      </c>
      <c r="D23" s="28">
        <v>0</v>
      </c>
      <c r="E23" s="33" t="s">
        <v>42</v>
      </c>
      <c r="F23" s="33" t="s">
        <v>42</v>
      </c>
      <c r="G23" s="33" t="s">
        <v>42</v>
      </c>
      <c r="H23" s="33" t="s">
        <v>42</v>
      </c>
      <c r="I23" s="33" t="s">
        <v>42</v>
      </c>
      <c r="J23" s="33" t="s">
        <v>42</v>
      </c>
      <c r="K23" s="33" t="s">
        <v>42</v>
      </c>
      <c r="L23" s="33" t="s">
        <v>42</v>
      </c>
      <c r="M23" s="33" t="s">
        <v>42</v>
      </c>
      <c r="N23" s="33" t="s">
        <v>42</v>
      </c>
      <c r="O23" s="33" t="s">
        <v>42</v>
      </c>
      <c r="P23" s="33" t="s">
        <v>42</v>
      </c>
      <c r="Q23" s="33" t="s">
        <v>42</v>
      </c>
      <c r="R23" s="33" t="s">
        <v>42</v>
      </c>
      <c r="S23" s="33" t="s">
        <v>42</v>
      </c>
      <c r="T23" s="33" t="s">
        <v>42</v>
      </c>
      <c r="U23" s="29">
        <f t="shared" si="0"/>
        <v>0</v>
      </c>
    </row>
    <row r="24" spans="1:21" x14ac:dyDescent="0.2">
      <c r="A24" s="4" t="s">
        <v>12</v>
      </c>
      <c r="B24" s="29">
        <f t="shared" ref="B24:C24" si="1">SUM(B18:B23)</f>
        <v>28132.22</v>
      </c>
      <c r="C24" s="29">
        <f t="shared" si="1"/>
        <v>26416.420000000002</v>
      </c>
      <c r="D24" s="29">
        <f t="shared" ref="D24:E24" si="2">SUM(D18:D23)</f>
        <v>31936.890000000003</v>
      </c>
      <c r="E24" s="29">
        <f t="shared" si="2"/>
        <v>27339.95</v>
      </c>
      <c r="F24" s="29">
        <f t="shared" ref="F24" si="3">SUM(F18:F23)</f>
        <v>23180.639999999999</v>
      </c>
      <c r="G24" s="29">
        <f t="shared" ref="G24" si="4">SUM(G18:G23)</f>
        <v>28671.980000000003</v>
      </c>
      <c r="H24" s="29">
        <f t="shared" ref="H24" si="5">SUM(H18:H23)</f>
        <v>33587.03</v>
      </c>
      <c r="I24" s="29">
        <f t="shared" ref="I24:J24" si="6">SUM(I18:I23)</f>
        <v>44972.31</v>
      </c>
      <c r="J24" s="29">
        <f t="shared" si="6"/>
        <v>35158.39</v>
      </c>
      <c r="K24" s="29">
        <f t="shared" ref="K24:L24" si="7">SUM(K18:K23)</f>
        <v>33536.32</v>
      </c>
      <c r="L24" s="29">
        <f t="shared" si="7"/>
        <v>32579.95</v>
      </c>
      <c r="M24" s="29">
        <f t="shared" ref="M24:N24" si="8">SUM(M18:M23)</f>
        <v>30417.019999999997</v>
      </c>
      <c r="N24" s="29">
        <f t="shared" si="8"/>
        <v>31982.710000000003</v>
      </c>
      <c r="O24" s="29">
        <f t="shared" ref="O24:P24" si="9">SUM(O18:O23)</f>
        <v>41566.67</v>
      </c>
      <c r="P24" s="29">
        <f t="shared" si="9"/>
        <v>32551.74</v>
      </c>
      <c r="Q24" s="29">
        <f t="shared" ref="Q24:R24" si="10">SUM(Q18:Q23)</f>
        <v>49642.170000000006</v>
      </c>
      <c r="R24" s="29">
        <f t="shared" si="10"/>
        <v>13226.43</v>
      </c>
      <c r="S24" s="29">
        <f t="shared" ref="S24:T24" si="11">SUM(S18:S23)</f>
        <v>14656.45</v>
      </c>
      <c r="T24" s="29">
        <f t="shared" si="11"/>
        <v>12395.81</v>
      </c>
      <c r="U24" s="29">
        <f t="shared" si="0"/>
        <v>246623.14</v>
      </c>
    </row>
    <row r="25" spans="1:21" x14ac:dyDescent="0.2">
      <c r="A25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3:T25"/>
  <sheetViews>
    <sheetView showGridLines="0" zoomScaleNormal="100" workbookViewId="0">
      <pane xSplit="1" topLeftCell="E1" activePane="topRight" state="frozen"/>
      <selection activeCell="A31" sqref="A31"/>
      <selection pane="topRight" activeCell="S24" sqref="S24"/>
    </sheetView>
  </sheetViews>
  <sheetFormatPr baseColWidth="10" defaultColWidth="8.83203125" defaultRowHeight="15" x14ac:dyDescent="0.2"/>
  <cols>
    <col min="1" max="1" width="29.6640625" bestFit="1" customWidth="1"/>
    <col min="2" max="18" width="9.33203125" bestFit="1" customWidth="1"/>
    <col min="19" max="19" width="10.33203125" bestFit="1" customWidth="1"/>
    <col min="20" max="20" width="9.33203125" bestFit="1" customWidth="1"/>
    <col min="21" max="21" width="10.33203125" bestFit="1" customWidth="1"/>
    <col min="22" max="24" width="9.33203125" bestFit="1" customWidth="1"/>
    <col min="25" max="25" width="10.33203125" bestFit="1" customWidth="1"/>
    <col min="26" max="26" width="9.33203125" bestFit="1" customWidth="1"/>
    <col min="27" max="27" width="10.33203125" bestFit="1" customWidth="1"/>
    <col min="28" max="28" width="8.33203125" bestFit="1" customWidth="1"/>
    <col min="29" max="30" width="9.33203125" bestFit="1" customWidth="1"/>
    <col min="31" max="31" width="10.33203125" bestFit="1" customWidth="1"/>
    <col min="32" max="32" width="9.33203125" bestFit="1" customWidth="1"/>
    <col min="33" max="33" width="11.33203125" bestFit="1" customWidth="1"/>
    <col min="34" max="34" width="9.33203125" bestFit="1" customWidth="1"/>
  </cols>
  <sheetData>
    <row r="13" spans="1:20" x14ac:dyDescent="0.2">
      <c r="B13" s="6">
        <v>45047</v>
      </c>
      <c r="C13" s="6">
        <v>45078</v>
      </c>
      <c r="D13" s="6">
        <v>45108</v>
      </c>
      <c r="E13" s="6">
        <v>45139</v>
      </c>
      <c r="F13" s="6">
        <v>45170</v>
      </c>
      <c r="G13" s="6">
        <v>45200</v>
      </c>
      <c r="H13" s="6">
        <v>45231</v>
      </c>
      <c r="I13" s="6">
        <v>45261</v>
      </c>
      <c r="J13" s="6">
        <v>45292</v>
      </c>
      <c r="K13" s="6">
        <v>45323</v>
      </c>
      <c r="L13" s="6">
        <v>45352</v>
      </c>
      <c r="M13" s="6">
        <v>45383</v>
      </c>
      <c r="N13" s="6">
        <v>45413</v>
      </c>
      <c r="O13" s="6">
        <v>45444</v>
      </c>
      <c r="P13" s="6">
        <v>45474</v>
      </c>
      <c r="Q13" s="6">
        <v>45505</v>
      </c>
      <c r="R13" s="6">
        <v>45536</v>
      </c>
      <c r="S13" s="6">
        <v>45566</v>
      </c>
      <c r="T13" s="6">
        <v>45597</v>
      </c>
    </row>
    <row r="14" spans="1:20" x14ac:dyDescent="0.2">
      <c r="B14" s="3" t="s">
        <v>5</v>
      </c>
      <c r="C14" s="3" t="s">
        <v>5</v>
      </c>
      <c r="D14" s="3" t="s">
        <v>5</v>
      </c>
      <c r="E14" s="3" t="s">
        <v>5</v>
      </c>
      <c r="F14" s="3" t="s">
        <v>5</v>
      </c>
      <c r="G14" s="3" t="s">
        <v>5</v>
      </c>
      <c r="H14" s="3" t="s">
        <v>5</v>
      </c>
      <c r="I14" s="3" t="s">
        <v>5</v>
      </c>
      <c r="J14" s="3" t="s">
        <v>5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5</v>
      </c>
      <c r="P14" s="3" t="s">
        <v>5</v>
      </c>
      <c r="Q14" s="3" t="s">
        <v>5</v>
      </c>
      <c r="R14" s="3" t="s">
        <v>5</v>
      </c>
      <c r="S14" s="3" t="s">
        <v>5</v>
      </c>
      <c r="T14" s="3" t="s">
        <v>5</v>
      </c>
    </row>
    <row r="15" spans="1:20" x14ac:dyDescent="0.2">
      <c r="A15" s="4" t="s">
        <v>13</v>
      </c>
      <c r="B15" s="2">
        <f>'Q1 Faturamento'!B18</f>
        <v>60500</v>
      </c>
      <c r="C15" s="2">
        <f>'Q1 Faturamento'!C18</f>
        <v>60500</v>
      </c>
      <c r="D15" s="2">
        <f>'Q1 Faturamento'!D18</f>
        <v>60500</v>
      </c>
      <c r="E15" s="2">
        <f>'Q1 Faturamento'!E18</f>
        <v>60500</v>
      </c>
      <c r="F15" s="2">
        <f>'Q1 Faturamento'!F18</f>
        <v>60500</v>
      </c>
      <c r="G15" s="2">
        <f>'Q1 Faturamento'!G18</f>
        <v>60500</v>
      </c>
      <c r="H15" s="2">
        <f>'Q1 Faturamento'!H18</f>
        <v>60500</v>
      </c>
      <c r="I15" s="2">
        <f>'Q1 Faturamento'!I18</f>
        <v>67500</v>
      </c>
      <c r="J15" s="2">
        <f>'Q1 Faturamento'!J18</f>
        <v>67500</v>
      </c>
      <c r="K15" s="2">
        <f>'Q1 Faturamento'!K18</f>
        <v>67500</v>
      </c>
      <c r="L15" s="2">
        <f>'Q1 Faturamento'!L18</f>
        <v>67500</v>
      </c>
      <c r="M15" s="2">
        <f>'Q1 Faturamento'!M18</f>
        <v>67500</v>
      </c>
      <c r="N15" s="2">
        <f>'Q1 Faturamento'!N18</f>
        <v>60000</v>
      </c>
      <c r="O15" s="2">
        <f>'Q1 Faturamento'!O18</f>
        <v>60000</v>
      </c>
      <c r="P15" s="2">
        <f>'Q1 Faturamento'!P18</f>
        <v>60000</v>
      </c>
      <c r="Q15" s="2">
        <f>'Q1 Faturamento'!Q18</f>
        <v>60000</v>
      </c>
      <c r="R15" s="2">
        <f>'Q1 Faturamento'!R18</f>
        <v>60000</v>
      </c>
      <c r="S15" s="2">
        <f>'Q1 Faturamento'!S18</f>
        <v>60000</v>
      </c>
      <c r="T15" s="2">
        <f>'Q1 Faturamento'!T18</f>
        <v>60000</v>
      </c>
    </row>
    <row r="16" spans="1:20" x14ac:dyDescent="0.2">
      <c r="A16" s="4" t="s">
        <v>14</v>
      </c>
      <c r="B16" s="2">
        <f>'Q1 Faturamento'!B19</f>
        <v>2208.25</v>
      </c>
      <c r="C16" s="2">
        <f>'Q1 Faturamento'!C19</f>
        <v>2208.25</v>
      </c>
      <c r="D16" s="2">
        <f>'Q1 Faturamento'!D19</f>
        <v>2208.25</v>
      </c>
      <c r="E16" s="2">
        <f>'Q1 Faturamento'!E19</f>
        <v>2208.25</v>
      </c>
      <c r="F16" s="2">
        <f>'Q1 Faturamento'!F19</f>
        <v>2208.25</v>
      </c>
      <c r="G16" s="2">
        <f>'Q1 Faturamento'!G19</f>
        <v>2208.25</v>
      </c>
      <c r="H16" s="2">
        <f>'Q1 Faturamento'!H19</f>
        <v>2208.25</v>
      </c>
      <c r="I16" s="2">
        <f>'Q1 Faturamento'!I19</f>
        <v>2463.75</v>
      </c>
      <c r="J16" s="2">
        <f>'Q1 Faturamento'!J19</f>
        <v>2463.75</v>
      </c>
      <c r="K16" s="35">
        <f>'Q1 Faturamento'!K19</f>
        <v>2463.75</v>
      </c>
      <c r="L16" s="35">
        <f>'Q1 Faturamento'!L19</f>
        <v>2463.75</v>
      </c>
      <c r="M16" s="35">
        <f>'Q1 Faturamento'!M19</f>
        <v>2463.75</v>
      </c>
      <c r="N16" s="35">
        <f>'Q1 Faturamento'!N19</f>
        <v>2190</v>
      </c>
      <c r="O16" s="35">
        <f>'Q1 Faturamento'!O19</f>
        <v>2190</v>
      </c>
      <c r="P16" s="35">
        <f>'Q1 Faturamento'!P19</f>
        <v>2190</v>
      </c>
      <c r="Q16" s="35">
        <f>'Q1 Faturamento'!Q19</f>
        <v>2190</v>
      </c>
      <c r="R16" s="35">
        <f>'Q1 Faturamento'!R19</f>
        <v>2190</v>
      </c>
      <c r="S16" s="35">
        <f>'Q1 Faturamento'!S19</f>
        <v>2190</v>
      </c>
      <c r="T16" s="35">
        <f>'Q1 Faturamento'!T19</f>
        <v>2190</v>
      </c>
    </row>
    <row r="17" spans="1:20" x14ac:dyDescent="0.2">
      <c r="A17" s="4" t="s">
        <v>1</v>
      </c>
      <c r="B17" s="2">
        <f t="shared" ref="B17" si="0">B15-B16</f>
        <v>58291.75</v>
      </c>
      <c r="C17" s="2">
        <f t="shared" ref="C17:J17" si="1">C15-C16</f>
        <v>58291.75</v>
      </c>
      <c r="D17" s="2">
        <f t="shared" si="1"/>
        <v>58291.75</v>
      </c>
      <c r="E17" s="2">
        <f t="shared" si="1"/>
        <v>58291.75</v>
      </c>
      <c r="F17" s="2">
        <f t="shared" si="1"/>
        <v>58291.75</v>
      </c>
      <c r="G17" s="2">
        <f t="shared" si="1"/>
        <v>58291.75</v>
      </c>
      <c r="H17" s="2">
        <f t="shared" si="1"/>
        <v>58291.75</v>
      </c>
      <c r="I17" s="2">
        <f t="shared" si="1"/>
        <v>65036.25</v>
      </c>
      <c r="J17" s="2">
        <f t="shared" si="1"/>
        <v>65036.25</v>
      </c>
      <c r="K17" s="2">
        <f t="shared" ref="K17" si="2">K15-K16</f>
        <v>65036.25</v>
      </c>
      <c r="L17" s="2">
        <f t="shared" ref="L17:M17" si="3">L15-L16</f>
        <v>65036.25</v>
      </c>
      <c r="M17" s="2">
        <f t="shared" si="3"/>
        <v>65036.25</v>
      </c>
      <c r="N17" s="2">
        <f t="shared" ref="N17:O17" si="4">N15-N16</f>
        <v>57810</v>
      </c>
      <c r="O17" s="2">
        <f t="shared" si="4"/>
        <v>57810</v>
      </c>
      <c r="P17" s="2">
        <f t="shared" ref="P17:Q17" si="5">P15-P16</f>
        <v>57810</v>
      </c>
      <c r="Q17" s="2">
        <f t="shared" si="5"/>
        <v>57810</v>
      </c>
      <c r="R17" s="2">
        <f t="shared" ref="R17:S17" si="6">R15-R16</f>
        <v>57810</v>
      </c>
      <c r="S17" s="2">
        <f t="shared" si="6"/>
        <v>57810</v>
      </c>
      <c r="T17" s="2">
        <f t="shared" ref="T17" si="7">T15-T16</f>
        <v>57810</v>
      </c>
    </row>
    <row r="18" spans="1:20" x14ac:dyDescent="0.2">
      <c r="A18" s="4" t="s">
        <v>3</v>
      </c>
      <c r="B18" s="2">
        <f>'Q2 Rec LiqxCSP'!B21</f>
        <v>-28508.76</v>
      </c>
      <c r="C18" s="2">
        <f>'Q2 Rec LiqxCSP'!C21</f>
        <v>-30756.39</v>
      </c>
      <c r="D18" s="2">
        <f>'Q2 Rec LiqxCSP'!D21</f>
        <v>-29624.14</v>
      </c>
      <c r="E18" s="2">
        <f>'Q2 Rec LiqxCSP'!E21</f>
        <v>-29862.01</v>
      </c>
      <c r="F18" s="2">
        <f>'Q2 Rec LiqxCSP'!F21</f>
        <v>-44557.02</v>
      </c>
      <c r="G18" s="2">
        <f>'Q2 Rec LiqxCSP'!G21</f>
        <v>-17578.52</v>
      </c>
      <c r="H18" s="2">
        <f>'Q2 Rec LiqxCSP'!H21</f>
        <v>-19358.04</v>
      </c>
      <c r="I18" s="2">
        <f>'Q2 Rec LiqxCSP'!I21</f>
        <v>-28747.26</v>
      </c>
      <c r="J18" s="2">
        <f>'Q2 Rec LiqxCSP'!J21</f>
        <v>-27724.48</v>
      </c>
      <c r="K18" s="2">
        <f>'Q2 Rec LiqxCSP'!K21</f>
        <v>-31968.880000000001</v>
      </c>
      <c r="L18" s="2">
        <f>'Q2 Rec LiqxCSP'!L21</f>
        <v>-34069.879999999997</v>
      </c>
      <c r="M18" s="2">
        <f>'Q2 Rec LiqxCSP'!M21</f>
        <v>-34069.879999999997</v>
      </c>
      <c r="N18" s="2">
        <f>'Q2 Rec LiqxCSP'!N21</f>
        <v>-30236</v>
      </c>
      <c r="O18" s="2">
        <f>'Q2 Rec LiqxCSP'!O21</f>
        <v>-20864.77</v>
      </c>
      <c r="P18" s="2">
        <f>'Q2 Rec LiqxCSP'!P21</f>
        <v>-22090.77</v>
      </c>
      <c r="Q18" s="2">
        <f>'Q2 Rec LiqxCSP'!Q21</f>
        <v>-16034.77</v>
      </c>
      <c r="R18" s="2">
        <f>'Q2 Rec LiqxCSP'!R21</f>
        <v>-44089.57</v>
      </c>
      <c r="S18" s="2">
        <f>'Q2 Rec LiqxCSP'!S21</f>
        <v>-40439.769999999997</v>
      </c>
      <c r="T18" s="2">
        <f>'Q2 Rec LiqxCSP'!T21</f>
        <v>-40726.17</v>
      </c>
    </row>
    <row r="19" spans="1:20" x14ac:dyDescent="0.2">
      <c r="A19" s="4" t="s">
        <v>15</v>
      </c>
      <c r="B19" s="2">
        <f t="shared" ref="B19:C19" si="8">B17+B18</f>
        <v>29782.99</v>
      </c>
      <c r="C19" s="2">
        <f t="shared" si="8"/>
        <v>27535.360000000001</v>
      </c>
      <c r="D19" s="2">
        <f t="shared" ref="D19:E19" si="9">D17+D18</f>
        <v>28667.61</v>
      </c>
      <c r="E19" s="2">
        <f t="shared" si="9"/>
        <v>28429.74</v>
      </c>
      <c r="F19" s="2">
        <f t="shared" ref="F19:G19" si="10">F17+F18</f>
        <v>13734.730000000003</v>
      </c>
      <c r="G19" s="2">
        <f t="shared" si="10"/>
        <v>40713.229999999996</v>
      </c>
      <c r="H19" s="2">
        <f t="shared" ref="H19:I19" si="11">H17+H18</f>
        <v>38933.71</v>
      </c>
      <c r="I19" s="2">
        <f t="shared" si="11"/>
        <v>36288.990000000005</v>
      </c>
      <c r="J19" s="2">
        <f t="shared" ref="J19:K19" si="12">J17+J18</f>
        <v>37311.770000000004</v>
      </c>
      <c r="K19" s="2">
        <f t="shared" si="12"/>
        <v>33067.369999999995</v>
      </c>
      <c r="L19" s="2">
        <f t="shared" ref="L19:M19" si="13">L17+L18</f>
        <v>30966.370000000003</v>
      </c>
      <c r="M19" s="2">
        <f t="shared" si="13"/>
        <v>30966.370000000003</v>
      </c>
      <c r="N19" s="2">
        <f t="shared" ref="N19:O19" si="14">N17+N18</f>
        <v>27574</v>
      </c>
      <c r="O19" s="2">
        <f t="shared" si="14"/>
        <v>36945.229999999996</v>
      </c>
      <c r="P19" s="2">
        <f t="shared" ref="P19:Q19" si="15">P17+P18</f>
        <v>35719.229999999996</v>
      </c>
      <c r="Q19" s="2">
        <f t="shared" si="15"/>
        <v>41775.229999999996</v>
      </c>
      <c r="R19" s="2">
        <f t="shared" ref="R19:S19" si="16">R17+R18</f>
        <v>13720.43</v>
      </c>
      <c r="S19" s="2">
        <f t="shared" si="16"/>
        <v>17370.230000000003</v>
      </c>
      <c r="T19" s="2">
        <f t="shared" ref="T19" si="17">T17+T18</f>
        <v>17083.830000000002</v>
      </c>
    </row>
    <row r="20" spans="1:20" x14ac:dyDescent="0.2">
      <c r="A20" s="4" t="s">
        <v>16</v>
      </c>
      <c r="B20" s="2">
        <f>'Q3 Desp Totais'!B24</f>
        <v>28132.22</v>
      </c>
      <c r="C20" s="2">
        <f>'Q3 Desp Totais'!C24</f>
        <v>26416.420000000002</v>
      </c>
      <c r="D20" s="2">
        <f>'Q3 Desp Totais'!D24</f>
        <v>31936.890000000003</v>
      </c>
      <c r="E20" s="2">
        <f>'Q3 Desp Totais'!E24</f>
        <v>27339.95</v>
      </c>
      <c r="F20" s="2">
        <f>'Q3 Desp Totais'!F24</f>
        <v>23180.639999999999</v>
      </c>
      <c r="G20" s="2">
        <f>'Q3 Desp Totais'!G24</f>
        <v>28671.980000000003</v>
      </c>
      <c r="H20" s="2">
        <f>'Q3 Desp Totais'!H24</f>
        <v>33587.03</v>
      </c>
      <c r="I20" s="2">
        <f>'Q3 Desp Totais'!I24</f>
        <v>44972.31</v>
      </c>
      <c r="J20" s="2">
        <f>'Q3 Desp Totais'!J24</f>
        <v>35158.39</v>
      </c>
      <c r="K20" s="2">
        <f>'Q3 Desp Totais'!K24</f>
        <v>33536.32</v>
      </c>
      <c r="L20" s="2">
        <f>'Q3 Desp Totais'!L24</f>
        <v>32579.95</v>
      </c>
      <c r="M20" s="2">
        <f>'Q3 Desp Totais'!M24</f>
        <v>30417.019999999997</v>
      </c>
      <c r="N20" s="2">
        <f>'Q3 Desp Totais'!N24</f>
        <v>31982.710000000003</v>
      </c>
      <c r="O20" s="2">
        <f>'Q3 Desp Totais'!O24</f>
        <v>41566.67</v>
      </c>
      <c r="P20" s="2">
        <f>'Q3 Desp Totais'!P24</f>
        <v>32551.74</v>
      </c>
      <c r="Q20" s="2">
        <f>'Q3 Desp Totais'!Q24</f>
        <v>49642.170000000006</v>
      </c>
      <c r="R20" s="2">
        <f>'Q3 Desp Totais'!R24</f>
        <v>13226.43</v>
      </c>
      <c r="S20" s="2">
        <f>'Q3 Desp Totais'!S24</f>
        <v>14656.45</v>
      </c>
      <c r="T20" s="2">
        <f>'Q3 Desp Totais'!T24</f>
        <v>12395.81</v>
      </c>
    </row>
    <row r="21" spans="1:20" x14ac:dyDescent="0.2">
      <c r="A21" s="4" t="s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 x14ac:dyDescent="0.2">
      <c r="A22" s="4" t="s">
        <v>18</v>
      </c>
      <c r="B22" s="2">
        <f t="shared" ref="B22:J22" si="18">B19-B20+B21</f>
        <v>1650.7700000000004</v>
      </c>
      <c r="C22" s="2">
        <f t="shared" si="18"/>
        <v>1118.9399999999987</v>
      </c>
      <c r="D22" s="2">
        <f t="shared" si="18"/>
        <v>-3269.2800000000025</v>
      </c>
      <c r="E22" s="2">
        <f t="shared" si="18"/>
        <v>1089.7900000000009</v>
      </c>
      <c r="F22" s="2">
        <f t="shared" si="18"/>
        <v>-9445.9099999999962</v>
      </c>
      <c r="G22" s="2">
        <f t="shared" si="18"/>
        <v>12041.249999999993</v>
      </c>
      <c r="H22" s="2">
        <f t="shared" si="18"/>
        <v>5346.68</v>
      </c>
      <c r="I22" s="2">
        <f t="shared" si="18"/>
        <v>-8683.3199999999924</v>
      </c>
      <c r="J22" s="2">
        <f t="shared" si="18"/>
        <v>2153.3800000000047</v>
      </c>
      <c r="K22" s="2">
        <f t="shared" ref="K22:L22" si="19">K19-K20+K21</f>
        <v>-468.95000000000437</v>
      </c>
      <c r="L22" s="2">
        <f t="shared" si="19"/>
        <v>-1613.5799999999981</v>
      </c>
      <c r="M22" s="2">
        <f t="shared" ref="M22:N22" si="20">M19-M20+M21</f>
        <v>549.35000000000582</v>
      </c>
      <c r="N22" s="2">
        <f t="shared" si="20"/>
        <v>-4408.7100000000028</v>
      </c>
      <c r="O22" s="2">
        <f t="shared" ref="O22:P22" si="21">O19-O20+O21</f>
        <v>-4621.4400000000023</v>
      </c>
      <c r="P22" s="2">
        <f t="shared" si="21"/>
        <v>3167.4899999999943</v>
      </c>
      <c r="Q22" s="2">
        <f t="shared" ref="Q22:R22" si="22">Q19-Q20+Q21</f>
        <v>-7866.9400000000096</v>
      </c>
      <c r="R22" s="2">
        <f t="shared" si="22"/>
        <v>494</v>
      </c>
      <c r="S22" s="2">
        <f t="shared" ref="S22:T22" si="23">S19-S20+S21</f>
        <v>2713.7800000000025</v>
      </c>
      <c r="T22" s="2">
        <f t="shared" si="23"/>
        <v>4688.0200000000023</v>
      </c>
    </row>
    <row r="23" spans="1:20" x14ac:dyDescent="0.2">
      <c r="A23" t="s">
        <v>47</v>
      </c>
    </row>
    <row r="25" spans="1:20" x14ac:dyDescent="0.2">
      <c r="L25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7:T28"/>
  <sheetViews>
    <sheetView showGridLines="0" topLeftCell="F6" workbookViewId="0">
      <selection activeCell="S26" sqref="S26"/>
    </sheetView>
  </sheetViews>
  <sheetFormatPr baseColWidth="10" defaultColWidth="8.83203125" defaultRowHeight="15" x14ac:dyDescent="0.2"/>
  <cols>
    <col min="1" max="1" width="25.6640625" customWidth="1"/>
    <col min="2" max="9" width="11.5" bestFit="1" customWidth="1"/>
    <col min="10" max="10" width="11.83203125" bestFit="1" customWidth="1"/>
    <col min="11" max="12" width="11.5" bestFit="1" customWidth="1"/>
    <col min="13" max="20" width="11.6640625" bestFit="1" customWidth="1"/>
    <col min="21" max="36" width="9.6640625" bestFit="1" customWidth="1"/>
    <col min="37" max="37" width="9.5" bestFit="1" customWidth="1"/>
    <col min="38" max="38" width="9.6640625" bestFit="1" customWidth="1"/>
    <col min="39" max="39" width="9.5" bestFit="1" customWidth="1"/>
    <col min="40" max="44" width="9.6640625" bestFit="1" customWidth="1"/>
    <col min="45" max="45" width="9.5" bestFit="1" customWidth="1"/>
    <col min="46" max="46" width="9.6640625" bestFit="1" customWidth="1"/>
  </cols>
  <sheetData>
    <row r="17" spans="1:20" x14ac:dyDescent="0.2">
      <c r="C17" s="47" t="s">
        <v>49</v>
      </c>
      <c r="D17" s="48"/>
    </row>
    <row r="18" spans="1:20" ht="16" thickBot="1" x14ac:dyDescent="0.25"/>
    <row r="19" spans="1:20" ht="16" thickBot="1" x14ac:dyDescent="0.25">
      <c r="B19" s="8">
        <v>45047</v>
      </c>
      <c r="C19" s="8">
        <v>45078</v>
      </c>
      <c r="D19" s="8">
        <v>45108</v>
      </c>
      <c r="E19" s="8">
        <v>45139</v>
      </c>
      <c r="F19" s="8">
        <v>45170</v>
      </c>
      <c r="G19" s="8">
        <v>45200</v>
      </c>
      <c r="H19" s="8">
        <v>45231</v>
      </c>
      <c r="I19" s="8">
        <v>45261</v>
      </c>
      <c r="J19" s="8">
        <v>45292</v>
      </c>
      <c r="K19" s="8">
        <v>45323</v>
      </c>
      <c r="L19" s="8">
        <v>45352</v>
      </c>
      <c r="M19" s="8">
        <v>45383</v>
      </c>
      <c r="N19" s="8">
        <v>45413</v>
      </c>
      <c r="O19" s="8">
        <v>45444</v>
      </c>
      <c r="P19" s="8">
        <v>45474</v>
      </c>
      <c r="Q19" s="8">
        <v>45505</v>
      </c>
      <c r="R19" s="8">
        <v>45536</v>
      </c>
      <c r="S19" s="8">
        <v>45566</v>
      </c>
      <c r="T19" s="8">
        <v>45597</v>
      </c>
    </row>
    <row r="20" spans="1:20" ht="16" thickBot="1" x14ac:dyDescent="0.25">
      <c r="B20" s="9" t="s">
        <v>22</v>
      </c>
      <c r="C20" s="9" t="s">
        <v>22</v>
      </c>
      <c r="D20" s="9" t="s">
        <v>22</v>
      </c>
      <c r="E20" s="9" t="s">
        <v>22</v>
      </c>
      <c r="F20" s="9" t="s">
        <v>22</v>
      </c>
      <c r="G20" s="9" t="s">
        <v>22</v>
      </c>
      <c r="H20" s="9" t="s">
        <v>22</v>
      </c>
      <c r="I20" s="9" t="s">
        <v>22</v>
      </c>
      <c r="J20" s="9" t="s">
        <v>22</v>
      </c>
      <c r="K20" s="9" t="s">
        <v>22</v>
      </c>
      <c r="L20" s="9" t="s">
        <v>22</v>
      </c>
      <c r="M20" s="9" t="s">
        <v>22</v>
      </c>
      <c r="N20" s="9" t="s">
        <v>22</v>
      </c>
      <c r="O20" s="9" t="s">
        <v>22</v>
      </c>
      <c r="P20" s="9" t="s">
        <v>22</v>
      </c>
      <c r="Q20" s="9" t="s">
        <v>22</v>
      </c>
      <c r="R20" s="9" t="s">
        <v>22</v>
      </c>
      <c r="S20" s="9" t="s">
        <v>22</v>
      </c>
      <c r="T20" s="9" t="s">
        <v>22</v>
      </c>
    </row>
    <row r="21" spans="1:20" x14ac:dyDescent="0.2">
      <c r="A21" s="10" t="s">
        <v>19</v>
      </c>
      <c r="B21" s="13">
        <v>7508.99</v>
      </c>
      <c r="C21" s="13">
        <v>7508.99</v>
      </c>
      <c r="D21" s="13">
        <v>7508.99</v>
      </c>
      <c r="E21" s="13">
        <v>7379.8</v>
      </c>
      <c r="F21" s="13">
        <v>7379.8</v>
      </c>
      <c r="G21" s="13">
        <v>7379.8</v>
      </c>
      <c r="H21" s="13">
        <v>7379.8</v>
      </c>
      <c r="I21" s="13">
        <v>7379.8</v>
      </c>
      <c r="J21" s="13">
        <v>7379.8</v>
      </c>
      <c r="K21" s="13">
        <v>7379.8</v>
      </c>
      <c r="L21" s="13">
        <v>7379.8</v>
      </c>
      <c r="M21" s="13">
        <v>7379.8</v>
      </c>
      <c r="N21" s="13">
        <v>7379.8</v>
      </c>
      <c r="O21" s="13">
        <v>7379.8</v>
      </c>
      <c r="P21" s="13">
        <v>7379.8</v>
      </c>
      <c r="Q21" s="13">
        <v>7379.8</v>
      </c>
      <c r="R21" s="13">
        <v>7379.8</v>
      </c>
      <c r="S21" s="13">
        <v>7379.8</v>
      </c>
      <c r="T21" s="13">
        <v>7379.8</v>
      </c>
    </row>
    <row r="22" spans="1:20" x14ac:dyDescent="0.2">
      <c r="A22" s="11" t="s">
        <v>20</v>
      </c>
      <c r="B22" s="14">
        <v>46634670.409999996</v>
      </c>
      <c r="C22" s="14">
        <v>46637043.340000004</v>
      </c>
      <c r="D22" s="14">
        <v>46651837.060000002</v>
      </c>
      <c r="E22" s="14">
        <v>46654718.960000001</v>
      </c>
      <c r="F22" s="14">
        <v>46662838.979999997</v>
      </c>
      <c r="G22" s="14">
        <v>46668076.170000002</v>
      </c>
      <c r="H22" s="14">
        <v>46676515.219999999</v>
      </c>
      <c r="I22" s="14">
        <v>46713594.200000003</v>
      </c>
      <c r="J22" s="14">
        <v>46705881.880000003</v>
      </c>
      <c r="K22" s="14">
        <v>46713594.200000003</v>
      </c>
      <c r="L22" s="14">
        <v>46742293.520000003</v>
      </c>
      <c r="M22" s="14">
        <v>46742293.520000003</v>
      </c>
      <c r="N22" s="14">
        <v>46761100.32</v>
      </c>
      <c r="O22" s="14">
        <v>46791029.990000002</v>
      </c>
      <c r="P22" s="14">
        <v>46792623.450000003</v>
      </c>
      <c r="Q22" s="14">
        <v>46831917.149999999</v>
      </c>
      <c r="R22" s="14">
        <v>46835800.789999999</v>
      </c>
      <c r="S22" s="14">
        <v>46841108.359999999</v>
      </c>
      <c r="T22" s="14">
        <v>46847000.649999999</v>
      </c>
    </row>
    <row r="23" spans="1:20" ht="16" thickBot="1" x14ac:dyDescent="0.25">
      <c r="A23" s="12" t="s">
        <v>21</v>
      </c>
      <c r="B23" s="15">
        <f t="shared" ref="B23:J23" si="0">B21/B22</f>
        <v>1.610173275372785E-4</v>
      </c>
      <c r="C23" s="15">
        <f t="shared" si="0"/>
        <v>1.610091348470977E-4</v>
      </c>
      <c r="D23" s="15">
        <f t="shared" si="0"/>
        <v>1.6095807739237609E-4</v>
      </c>
      <c r="E23" s="15">
        <f t="shared" si="0"/>
        <v>1.5817906879531658E-4</v>
      </c>
      <c r="F23" s="15">
        <f t="shared" si="0"/>
        <v>1.5815154331186388E-4</v>
      </c>
      <c r="G23" s="15">
        <f t="shared" si="0"/>
        <v>1.581337952118972E-4</v>
      </c>
      <c r="H23" s="15">
        <f t="shared" si="0"/>
        <v>1.5810520483838298E-4</v>
      </c>
      <c r="I23" s="15">
        <f t="shared" si="0"/>
        <v>1.5797970861338689E-4</v>
      </c>
      <c r="J23" s="15">
        <f t="shared" si="0"/>
        <v>1.5800579505083952E-4</v>
      </c>
      <c r="K23" s="15">
        <f t="shared" ref="K23:L23" si="1">K21/K22</f>
        <v>1.5797970861338689E-4</v>
      </c>
      <c r="L23" s="15">
        <f t="shared" si="1"/>
        <v>1.5788271058719757E-4</v>
      </c>
      <c r="M23" s="15">
        <f t="shared" ref="M23:N23" si="2">M21/M22</f>
        <v>1.5788271058719757E-4</v>
      </c>
      <c r="N23" s="15">
        <f t="shared" si="2"/>
        <v>1.5781921189830548E-4</v>
      </c>
      <c r="O23" s="15">
        <f t="shared" ref="O23:P23" si="3">O21/O22</f>
        <v>1.5771826355558282E-4</v>
      </c>
      <c r="P23" s="15">
        <f t="shared" si="3"/>
        <v>1.577128926717615E-4</v>
      </c>
      <c r="Q23" s="15">
        <f t="shared" ref="Q23:R23" si="4">Q21/Q22</f>
        <v>1.575805657573854E-4</v>
      </c>
      <c r="R23" s="15">
        <f t="shared" si="4"/>
        <v>1.5756749912506406E-4</v>
      </c>
      <c r="S23" s="15">
        <f t="shared" ref="S23:T23" si="5">S21/S22</f>
        <v>1.5754964513824327E-4</v>
      </c>
      <c r="T23" s="15">
        <f t="shared" si="5"/>
        <v>1.5752982896675586E-4</v>
      </c>
    </row>
    <row r="24" spans="1:20" x14ac:dyDescent="0.2">
      <c r="A24" s="20" t="s">
        <v>48</v>
      </c>
    </row>
    <row r="28" spans="1:20" x14ac:dyDescent="0.2">
      <c r="J28" s="31"/>
    </row>
  </sheetData>
  <mergeCells count="1">
    <mergeCell ref="C17:D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7:V33"/>
  <sheetViews>
    <sheetView showGridLines="0" topLeftCell="H1" zoomScaleNormal="100" workbookViewId="0">
      <selection activeCell="T27" sqref="T27"/>
    </sheetView>
  </sheetViews>
  <sheetFormatPr baseColWidth="10" defaultColWidth="8.83203125" defaultRowHeight="15" x14ac:dyDescent="0.2"/>
  <cols>
    <col min="1" max="1" width="26.33203125" customWidth="1"/>
    <col min="2" max="9" width="11.5" bestFit="1" customWidth="1"/>
    <col min="10" max="10" width="11.83203125" bestFit="1" customWidth="1"/>
    <col min="11" max="12" width="11.5" bestFit="1" customWidth="1"/>
    <col min="13" max="20" width="11.6640625" bestFit="1" customWidth="1"/>
    <col min="21" max="24" width="9.6640625" bestFit="1" customWidth="1"/>
    <col min="25" max="26" width="9.6640625" customWidth="1"/>
    <col min="27" max="46" width="9.6640625" bestFit="1" customWidth="1"/>
  </cols>
  <sheetData>
    <row r="17" spans="1:22" ht="16" thickBot="1" x14ac:dyDescent="0.25"/>
    <row r="18" spans="1:22" ht="16" thickBot="1" x14ac:dyDescent="0.25">
      <c r="A18" s="23"/>
      <c r="B18" s="8">
        <v>45047</v>
      </c>
      <c r="C18" s="8">
        <v>45078</v>
      </c>
      <c r="D18" s="8">
        <v>45108</v>
      </c>
      <c r="E18" s="8">
        <v>45139</v>
      </c>
      <c r="F18" s="8">
        <v>45170</v>
      </c>
      <c r="G18" s="8">
        <v>45200</v>
      </c>
      <c r="H18" s="8">
        <v>45231</v>
      </c>
      <c r="I18" s="8">
        <v>45261</v>
      </c>
      <c r="J18" s="8">
        <v>45292</v>
      </c>
      <c r="K18" s="8">
        <v>45323</v>
      </c>
      <c r="L18" s="8">
        <v>45352</v>
      </c>
      <c r="M18" s="8">
        <v>45383</v>
      </c>
      <c r="N18" s="8">
        <v>45413</v>
      </c>
      <c r="O18" s="8">
        <v>45444</v>
      </c>
      <c r="P18" s="8">
        <v>45474</v>
      </c>
      <c r="Q18" s="8">
        <v>45505</v>
      </c>
      <c r="R18" s="8">
        <v>45536</v>
      </c>
      <c r="S18" s="8">
        <v>45566</v>
      </c>
      <c r="T18" s="8">
        <v>45597</v>
      </c>
    </row>
    <row r="19" spans="1:22" ht="16" thickBot="1" x14ac:dyDescent="0.25">
      <c r="A19" s="24"/>
      <c r="B19" s="9" t="s">
        <v>22</v>
      </c>
      <c r="C19" s="9" t="s">
        <v>22</v>
      </c>
      <c r="D19" s="9" t="s">
        <v>22</v>
      </c>
      <c r="E19" s="9" t="s">
        <v>22</v>
      </c>
      <c r="F19" s="9" t="s">
        <v>22</v>
      </c>
      <c r="G19" s="9" t="s">
        <v>22</v>
      </c>
      <c r="H19" s="9" t="s">
        <v>22</v>
      </c>
      <c r="I19" s="9" t="s">
        <v>22</v>
      </c>
      <c r="J19" s="9" t="s">
        <v>22</v>
      </c>
      <c r="K19" s="9" t="s">
        <v>22</v>
      </c>
      <c r="L19" s="9" t="s">
        <v>22</v>
      </c>
      <c r="M19" s="9" t="s">
        <v>22</v>
      </c>
      <c r="N19" s="9" t="s">
        <v>22</v>
      </c>
      <c r="O19" s="9" t="s">
        <v>22</v>
      </c>
      <c r="P19" s="9" t="s">
        <v>22</v>
      </c>
      <c r="Q19" s="9" t="s">
        <v>22</v>
      </c>
      <c r="R19" s="9" t="s">
        <v>22</v>
      </c>
      <c r="S19" s="9" t="s">
        <v>22</v>
      </c>
      <c r="T19" s="9" t="s">
        <v>22</v>
      </c>
    </row>
    <row r="20" spans="1:22" x14ac:dyDescent="0.2">
      <c r="A20" s="10" t="s">
        <v>23</v>
      </c>
      <c r="B20" s="13">
        <v>23246676.309999999</v>
      </c>
      <c r="C20" s="13">
        <v>23246676.309999999</v>
      </c>
      <c r="D20" s="13">
        <v>23246676.309999999</v>
      </c>
      <c r="E20" s="13">
        <v>23246547.120000001</v>
      </c>
      <c r="F20" s="13">
        <v>23246547.120000001</v>
      </c>
      <c r="G20" s="13">
        <v>23246547.120000001</v>
      </c>
      <c r="H20" s="13">
        <v>23246547.100000001</v>
      </c>
      <c r="I20" s="13">
        <v>23246547.100000001</v>
      </c>
      <c r="J20" s="13">
        <v>23246547.120000001</v>
      </c>
      <c r="K20" s="13">
        <v>23246547.120000001</v>
      </c>
      <c r="L20" s="13">
        <v>23246547.120000001</v>
      </c>
      <c r="M20" s="13">
        <v>23246547.120000001</v>
      </c>
      <c r="N20" s="13">
        <v>23246547.120000001</v>
      </c>
      <c r="O20" s="13">
        <v>23246547.120000001</v>
      </c>
      <c r="P20" s="13">
        <v>23246547.120000001</v>
      </c>
      <c r="Q20" s="13">
        <v>23246547.120000001</v>
      </c>
      <c r="R20" s="13">
        <v>23246547.120000001</v>
      </c>
      <c r="S20" s="13">
        <v>23246547.120000001</v>
      </c>
      <c r="T20" s="13">
        <v>23246547.120000001</v>
      </c>
      <c r="V20" s="10" t="s">
        <v>23</v>
      </c>
    </row>
    <row r="21" spans="1:22" x14ac:dyDescent="0.2">
      <c r="A21" s="11" t="s">
        <v>20</v>
      </c>
      <c r="B21" s="14">
        <f>'Q5 Liq Imed'!B22</f>
        <v>46634670.409999996</v>
      </c>
      <c r="C21" s="14">
        <f>'Q5 Liq Imed'!C22</f>
        <v>46637043.340000004</v>
      </c>
      <c r="D21" s="14">
        <f>'Q5 Liq Imed'!D22</f>
        <v>46651837.060000002</v>
      </c>
      <c r="E21" s="14">
        <f>'Q5 Liq Imed'!E22</f>
        <v>46654718.960000001</v>
      </c>
      <c r="F21" s="14">
        <f>'Q5 Liq Imed'!F22</f>
        <v>46662838.979999997</v>
      </c>
      <c r="G21" s="14">
        <f>'Q5 Liq Imed'!G22</f>
        <v>46668076.170000002</v>
      </c>
      <c r="H21" s="14">
        <f>'Q5 Liq Imed'!H22</f>
        <v>46676515.219999999</v>
      </c>
      <c r="I21" s="14">
        <f>'Q5 Liq Imed'!I22</f>
        <v>46713594.200000003</v>
      </c>
      <c r="J21" s="14">
        <f>'Q5 Liq Imed'!J22</f>
        <v>46705881.880000003</v>
      </c>
      <c r="K21" s="14">
        <f>'Q5 Liq Imed'!K22</f>
        <v>46713594.200000003</v>
      </c>
      <c r="L21" s="14">
        <v>46742293.520000003</v>
      </c>
      <c r="M21" s="14">
        <v>46747913.75</v>
      </c>
      <c r="N21" s="14">
        <v>46761100.32</v>
      </c>
      <c r="O21" s="14">
        <v>46791029.990000002</v>
      </c>
      <c r="P21" s="14">
        <v>46792623.450000003</v>
      </c>
      <c r="Q21" s="14">
        <v>46831917.149999999</v>
      </c>
      <c r="R21" s="14">
        <v>46835800.789999999</v>
      </c>
      <c r="S21" s="14">
        <v>46841108.359999999</v>
      </c>
      <c r="T21" s="14">
        <v>46847000.649999999</v>
      </c>
      <c r="V21" s="11" t="s">
        <v>20</v>
      </c>
    </row>
    <row r="22" spans="1:22" ht="16" thickBot="1" x14ac:dyDescent="0.25">
      <c r="A22" s="12" t="s">
        <v>24</v>
      </c>
      <c r="B22" s="15">
        <f t="shared" ref="B22:C22" si="0">B20/B21</f>
        <v>0.49848484197746473</v>
      </c>
      <c r="C22" s="15">
        <f t="shared" si="0"/>
        <v>0.49845947867071622</v>
      </c>
      <c r="D22" s="15">
        <f t="shared" ref="D22:E22" si="1">D20/D21</f>
        <v>0.49830141265609568</v>
      </c>
      <c r="E22" s="15">
        <f t="shared" si="1"/>
        <v>0.49826786310578175</v>
      </c>
      <c r="F22" s="15">
        <f t="shared" ref="F22:G22" si="2">F20/F21</f>
        <v>0.49818115717227635</v>
      </c>
      <c r="G22" s="15">
        <f t="shared" si="2"/>
        <v>0.4981252502314153</v>
      </c>
      <c r="H22" s="15">
        <f t="shared" ref="H22:I22" si="3">H20/H21</f>
        <v>0.49803518944017694</v>
      </c>
      <c r="I22" s="15">
        <f t="shared" si="3"/>
        <v>0.49763987331978837</v>
      </c>
      <c r="J22" s="15">
        <f t="shared" ref="J22:K22" si="4">J20/J21</f>
        <v>0.49772204665199654</v>
      </c>
      <c r="K22" s="15">
        <f t="shared" si="4"/>
        <v>0.49763987374792923</v>
      </c>
      <c r="L22" s="15">
        <f t="shared" ref="L22:M22" si="5">L20/L21</f>
        <v>0.49733432763741714</v>
      </c>
      <c r="M22" s="15">
        <f t="shared" si="5"/>
        <v>0.49727453602140698</v>
      </c>
      <c r="N22" s="15">
        <f t="shared" ref="N22:O22" si="6">N20/N21</f>
        <v>0.49713430524339725</v>
      </c>
      <c r="O22" s="15">
        <f t="shared" si="6"/>
        <v>0.49681631554099498</v>
      </c>
      <c r="P22" s="15">
        <f t="shared" ref="P22:Q22" si="7">P20/P21</f>
        <v>0.4967993971280531</v>
      </c>
      <c r="Q22" s="15">
        <f t="shared" si="7"/>
        <v>0.4963825641718364</v>
      </c>
      <c r="R22" s="15">
        <f t="shared" ref="R22:S22" si="8">R20/R21</f>
        <v>0.49634140396641657</v>
      </c>
      <c r="S22" s="15">
        <f t="shared" si="8"/>
        <v>0.49628516347942375</v>
      </c>
      <c r="T22" s="15">
        <f t="shared" ref="T22:U22" si="9">T20/T21</f>
        <v>0.49622274206363737</v>
      </c>
      <c r="V22" s="12" t="s">
        <v>24</v>
      </c>
    </row>
    <row r="23" spans="1:22" x14ac:dyDescent="0.2">
      <c r="A23" t="s">
        <v>50</v>
      </c>
    </row>
    <row r="25" spans="1:22" x14ac:dyDescent="0.2">
      <c r="J25" s="31"/>
      <c r="K25" s="31"/>
    </row>
    <row r="26" spans="1:22" x14ac:dyDescent="0.2">
      <c r="L26" s="31"/>
    </row>
    <row r="27" spans="1:22" x14ac:dyDescent="0.2">
      <c r="J27" s="31"/>
    </row>
    <row r="33" spans="1:1" x14ac:dyDescent="0.2">
      <c r="A33" s="3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5:T31"/>
  <sheetViews>
    <sheetView showGridLines="0" topLeftCell="F1" workbookViewId="0">
      <selection activeCell="Q26" sqref="Q26"/>
    </sheetView>
  </sheetViews>
  <sheetFormatPr baseColWidth="10" defaultColWidth="8.83203125" defaultRowHeight="15" x14ac:dyDescent="0.2"/>
  <cols>
    <col min="1" max="1" width="23.33203125" customWidth="1"/>
    <col min="2" max="2" width="11.5" customWidth="1"/>
    <col min="3" max="9" width="11.5" bestFit="1" customWidth="1"/>
    <col min="10" max="10" width="11.83203125" bestFit="1" customWidth="1"/>
    <col min="11" max="12" width="11.5" bestFit="1" customWidth="1"/>
    <col min="13" max="20" width="11.6640625" bestFit="1" customWidth="1"/>
    <col min="21" max="46" width="9.6640625" bestFit="1" customWidth="1"/>
  </cols>
  <sheetData>
    <row r="15" ht="23.25" customHeight="1" x14ac:dyDescent="0.2"/>
    <row r="16" ht="16" thickBot="1" x14ac:dyDescent="0.25"/>
    <row r="17" spans="1:20" ht="16" thickBot="1" x14ac:dyDescent="0.25">
      <c r="A17" s="25"/>
      <c r="B17" s="8">
        <v>45047</v>
      </c>
      <c r="C17" s="8">
        <v>45078</v>
      </c>
      <c r="D17" s="8">
        <v>45108</v>
      </c>
      <c r="E17" s="8">
        <v>45139</v>
      </c>
      <c r="F17" s="8">
        <v>45170</v>
      </c>
      <c r="G17" s="8">
        <v>45200</v>
      </c>
      <c r="H17" s="8">
        <v>45231</v>
      </c>
      <c r="I17" s="8">
        <v>45261</v>
      </c>
      <c r="J17" s="8">
        <v>45292</v>
      </c>
      <c r="K17" s="8">
        <v>45323</v>
      </c>
      <c r="L17" s="8">
        <v>45352</v>
      </c>
      <c r="M17" s="8">
        <v>45383</v>
      </c>
      <c r="N17" s="8">
        <v>45413</v>
      </c>
      <c r="O17" s="8">
        <v>45444</v>
      </c>
      <c r="P17" s="8">
        <v>45474</v>
      </c>
      <c r="Q17" s="8">
        <v>45505</v>
      </c>
      <c r="R17" s="8">
        <v>45536</v>
      </c>
      <c r="S17" s="8">
        <v>45566</v>
      </c>
      <c r="T17" s="8">
        <v>45597</v>
      </c>
    </row>
    <row r="18" spans="1:20" ht="16" thickBot="1" x14ac:dyDescent="0.25">
      <c r="A18" s="26"/>
      <c r="B18" s="9" t="s">
        <v>22</v>
      </c>
      <c r="C18" s="9" t="s">
        <v>22</v>
      </c>
      <c r="D18" s="9" t="s">
        <v>22</v>
      </c>
      <c r="E18" s="9" t="s">
        <v>22</v>
      </c>
      <c r="F18" s="9" t="s">
        <v>22</v>
      </c>
      <c r="G18" s="9" t="s">
        <v>22</v>
      </c>
      <c r="H18" s="9" t="s">
        <v>22</v>
      </c>
      <c r="I18" s="9" t="s">
        <v>22</v>
      </c>
      <c r="J18" s="9" t="s">
        <v>22</v>
      </c>
      <c r="K18" s="9" t="s">
        <v>22</v>
      </c>
      <c r="L18" s="9" t="s">
        <v>22</v>
      </c>
      <c r="M18" s="9" t="s">
        <v>22</v>
      </c>
      <c r="N18" s="9" t="s">
        <v>22</v>
      </c>
      <c r="O18" s="9" t="s">
        <v>22</v>
      </c>
      <c r="P18" s="9" t="s">
        <v>22</v>
      </c>
      <c r="Q18" s="9" t="s">
        <v>22</v>
      </c>
      <c r="R18" s="9" t="s">
        <v>22</v>
      </c>
      <c r="S18" s="9" t="s">
        <v>22</v>
      </c>
      <c r="T18" s="9" t="s">
        <v>22</v>
      </c>
    </row>
    <row r="19" spans="1:20" x14ac:dyDescent="0.2">
      <c r="A19" s="10" t="s">
        <v>28</v>
      </c>
      <c r="B19" s="13">
        <f>'Q6 Liq Corr'!B20</f>
        <v>23246676.309999999</v>
      </c>
      <c r="C19" s="13">
        <f>'Q6 Liq Corr'!C20</f>
        <v>23246676.309999999</v>
      </c>
      <c r="D19" s="13">
        <f>'Q6 Liq Corr'!D20</f>
        <v>23246676.309999999</v>
      </c>
      <c r="E19" s="13">
        <f>'Q6 Liq Corr'!E20</f>
        <v>23246547.120000001</v>
      </c>
      <c r="F19" s="13">
        <v>23246547.120000001</v>
      </c>
      <c r="G19" s="13">
        <v>23246547.120000001</v>
      </c>
      <c r="H19" s="13">
        <v>23246547.120000001</v>
      </c>
      <c r="I19" s="13">
        <v>23246547.120000001</v>
      </c>
      <c r="J19" s="13">
        <v>23246547.120000001</v>
      </c>
      <c r="K19" s="13">
        <v>23246547.120000001</v>
      </c>
      <c r="L19" s="13">
        <v>23246547.120000001</v>
      </c>
      <c r="M19" s="13">
        <v>23246547.120000001</v>
      </c>
      <c r="N19" s="13">
        <v>23246547.120000001</v>
      </c>
      <c r="O19" s="13">
        <v>23246547.120000001</v>
      </c>
      <c r="P19" s="13">
        <v>23246547.120000001</v>
      </c>
      <c r="Q19" s="13">
        <v>23246547.120000001</v>
      </c>
      <c r="R19" s="13">
        <v>23246547.120000001</v>
      </c>
      <c r="S19" s="13">
        <v>23246547.120000001</v>
      </c>
      <c r="T19" s="13">
        <v>23246547.120000001</v>
      </c>
    </row>
    <row r="20" spans="1:20" x14ac:dyDescent="0.2">
      <c r="A20" s="11" t="s">
        <v>27</v>
      </c>
      <c r="B20" s="14">
        <v>2644156.13</v>
      </c>
      <c r="C20" s="14">
        <v>2644156.13</v>
      </c>
      <c r="D20" s="14">
        <v>2644156.13</v>
      </c>
      <c r="E20" s="14">
        <v>2644156.13</v>
      </c>
      <c r="F20" s="14">
        <v>2644156.13</v>
      </c>
      <c r="G20" s="14">
        <v>2644156.13</v>
      </c>
      <c r="H20" s="14">
        <v>2644156.13</v>
      </c>
      <c r="I20" s="14">
        <v>2644156.13</v>
      </c>
      <c r="J20" s="14">
        <v>2644156.13</v>
      </c>
      <c r="K20" s="14">
        <v>2644156.13</v>
      </c>
      <c r="L20" s="14">
        <v>2644156.13</v>
      </c>
      <c r="M20" s="14">
        <v>2644156.13</v>
      </c>
      <c r="N20" s="14">
        <v>2644156.13</v>
      </c>
      <c r="O20" s="14">
        <v>2644156.13</v>
      </c>
      <c r="P20" s="14">
        <v>2644156.13</v>
      </c>
      <c r="Q20" s="14">
        <v>2644156.13</v>
      </c>
      <c r="R20" s="14">
        <v>2644156.13</v>
      </c>
      <c r="S20" s="14">
        <v>2644156.13</v>
      </c>
      <c r="T20" s="14">
        <v>2644156.13</v>
      </c>
    </row>
    <row r="21" spans="1:20" x14ac:dyDescent="0.2">
      <c r="A21" s="11" t="s">
        <v>29</v>
      </c>
      <c r="B21" s="14">
        <f>'Q6 Liq Corr'!B21</f>
        <v>46634670.409999996</v>
      </c>
      <c r="C21" s="14">
        <f>'Q6 Liq Corr'!C21</f>
        <v>46637043.340000004</v>
      </c>
      <c r="D21" s="14">
        <f>'Q6 Liq Corr'!D21</f>
        <v>46651837.060000002</v>
      </c>
      <c r="E21" s="14">
        <f>'Q6 Liq Corr'!E21</f>
        <v>46654718.960000001</v>
      </c>
      <c r="F21" s="14">
        <f>'Q6 Liq Corr'!F21</f>
        <v>46662838.979999997</v>
      </c>
      <c r="G21" s="14">
        <f>'Q6 Liq Corr'!G21</f>
        <v>46668076.170000002</v>
      </c>
      <c r="H21" s="14">
        <f>'Q6 Liq Corr'!H21</f>
        <v>46676515.219999999</v>
      </c>
      <c r="I21" s="14">
        <f>'Q6 Liq Corr'!I21</f>
        <v>46713594.200000003</v>
      </c>
      <c r="J21" s="14">
        <v>46705881.880000003</v>
      </c>
      <c r="K21" s="14">
        <v>46724401.240000002</v>
      </c>
      <c r="L21" s="14">
        <v>46742293.520000003</v>
      </c>
      <c r="M21" s="14">
        <v>46747913.75</v>
      </c>
      <c r="N21" s="14">
        <v>46761100.32</v>
      </c>
      <c r="O21" s="14">
        <v>46791029.990000002</v>
      </c>
      <c r="P21" s="14">
        <v>46792623.450000003</v>
      </c>
      <c r="Q21" s="14">
        <v>46831917.149999999</v>
      </c>
      <c r="R21" s="14">
        <v>46835800.789999999</v>
      </c>
      <c r="S21" s="14">
        <v>46841108.359999999</v>
      </c>
      <c r="T21" s="14">
        <v>46847000.649999999</v>
      </c>
    </row>
    <row r="22" spans="1:20" x14ac:dyDescent="0.2">
      <c r="A22" s="11" t="s">
        <v>30</v>
      </c>
      <c r="B22" s="14">
        <v>24669324.940000001</v>
      </c>
      <c r="C22" s="14">
        <f t="shared" ref="C22:I22" si="0">B22</f>
        <v>24669324.940000001</v>
      </c>
      <c r="D22" s="14">
        <f t="shared" si="0"/>
        <v>24669324.940000001</v>
      </c>
      <c r="E22" s="14">
        <f t="shared" si="0"/>
        <v>24669324.940000001</v>
      </c>
      <c r="F22" s="14">
        <f t="shared" si="0"/>
        <v>24669324.940000001</v>
      </c>
      <c r="G22" s="14">
        <f t="shared" si="0"/>
        <v>24669324.940000001</v>
      </c>
      <c r="H22" s="14">
        <f t="shared" si="0"/>
        <v>24669324.940000001</v>
      </c>
      <c r="I22" s="14">
        <f t="shared" si="0"/>
        <v>24669324.940000001</v>
      </c>
      <c r="J22" s="14">
        <v>24669324.940000001</v>
      </c>
      <c r="K22" s="14">
        <v>24669324.940000001</v>
      </c>
      <c r="L22" s="14">
        <v>24669324.940000001</v>
      </c>
      <c r="M22" s="14">
        <v>24669324.940000001</v>
      </c>
      <c r="N22" s="14">
        <v>24669324.940000001</v>
      </c>
      <c r="O22" s="14">
        <v>24669324.940000001</v>
      </c>
      <c r="P22" s="14">
        <v>24669324.940000001</v>
      </c>
      <c r="Q22" s="14">
        <v>24669324.940000001</v>
      </c>
      <c r="R22" s="14">
        <v>24669324.940000001</v>
      </c>
      <c r="S22" s="14">
        <v>24669324.940000001</v>
      </c>
      <c r="T22" s="14">
        <v>24669324.940000001</v>
      </c>
    </row>
    <row r="23" spans="1:20" ht="16" thickBot="1" x14ac:dyDescent="0.25">
      <c r="A23" s="12" t="s">
        <v>26</v>
      </c>
      <c r="B23" s="34">
        <f>(B19+B20)/(B21+B22)</f>
        <v>0.36310493280093598</v>
      </c>
      <c r="C23" s="34">
        <f t="shared" ref="C23" si="1">(C19+C20)/(C21+C22)</f>
        <v>0.36309284941190667</v>
      </c>
      <c r="D23" s="34">
        <f t="shared" ref="D23:E23" si="2">(D19+D20)/(D21+D22)</f>
        <v>0.36301753524430797</v>
      </c>
      <c r="E23" s="34">
        <f t="shared" si="2"/>
        <v>0.36300105594545512</v>
      </c>
      <c r="F23" s="34">
        <f t="shared" ref="F23:G23" si="3">(F19+F20)/(F21+F22)</f>
        <v>0.36295973411148408</v>
      </c>
      <c r="G23" s="34">
        <f t="shared" si="3"/>
        <v>0.36293308765310023</v>
      </c>
      <c r="H23" s="34">
        <f t="shared" ref="H23:I23" si="4">(H19+H20)/(H21+H22)</f>
        <v>0.36289015858440488</v>
      </c>
      <c r="I23" s="34">
        <f t="shared" si="4"/>
        <v>0.36270165975170848</v>
      </c>
      <c r="J23" s="34">
        <f t="shared" ref="J23:K23" si="5">(J19+J20)/(J21+J22)</f>
        <v>0.36274085082924312</v>
      </c>
      <c r="K23" s="34">
        <f t="shared" si="5"/>
        <v>0.36264675672934593</v>
      </c>
      <c r="L23" s="34">
        <f t="shared" ref="L23:M23" si="6">(L19+L20)/(L21+L22)</f>
        <v>0.36255589508172587</v>
      </c>
      <c r="M23" s="34">
        <f t="shared" si="6"/>
        <v>0.36252736348969589</v>
      </c>
      <c r="N23" s="34">
        <f t="shared" ref="N23:O23" si="7">(N19+N20)/(N21+N22)</f>
        <v>0.36246043833226926</v>
      </c>
      <c r="O23" s="34">
        <f t="shared" si="7"/>
        <v>0.3623086293842453</v>
      </c>
      <c r="P23" s="34">
        <f t="shared" ref="P23:Q23" si="8">(P19+P20)/(P21+P22)</f>
        <v>0.36230055061895017</v>
      </c>
      <c r="Q23" s="34">
        <f t="shared" si="8"/>
        <v>0.36210144737640876</v>
      </c>
      <c r="R23" s="34">
        <f t="shared" ref="R23:S23" si="9">(R19+R20)/(R21+R22)</f>
        <v>0.36208178065111135</v>
      </c>
      <c r="S23" s="34">
        <f t="shared" si="9"/>
        <v>0.36205490660899131</v>
      </c>
      <c r="T23" s="34">
        <f t="shared" ref="T23" si="10">(T19+T20)/(T21+T22)</f>
        <v>0.36202507660181371</v>
      </c>
    </row>
    <row r="24" spans="1:20" x14ac:dyDescent="0.2">
      <c r="A24" t="s">
        <v>51</v>
      </c>
    </row>
    <row r="25" spans="1:20" x14ac:dyDescent="0.2">
      <c r="A25" s="31"/>
      <c r="H25" s="31"/>
    </row>
    <row r="26" spans="1:20" x14ac:dyDescent="0.2">
      <c r="L26" s="31"/>
    </row>
    <row r="29" spans="1:20" ht="16" thickBot="1" x14ac:dyDescent="0.25"/>
    <row r="30" spans="1:20" ht="16" thickBot="1" x14ac:dyDescent="0.25">
      <c r="A30" s="10" t="s">
        <v>27</v>
      </c>
      <c r="B30" s="30" t="s">
        <v>38</v>
      </c>
    </row>
    <row r="31" spans="1:20" ht="16" thickBot="1" x14ac:dyDescent="0.25">
      <c r="A31" s="27" t="s">
        <v>39</v>
      </c>
      <c r="B31" s="30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3:T26"/>
  <sheetViews>
    <sheetView showGridLines="0" topLeftCell="B1" workbookViewId="0">
      <selection activeCell="T25" sqref="T25"/>
    </sheetView>
  </sheetViews>
  <sheetFormatPr baseColWidth="10" defaultColWidth="8.83203125" defaultRowHeight="15" x14ac:dyDescent="0.2"/>
  <cols>
    <col min="1" max="1" width="34" bestFit="1" customWidth="1"/>
    <col min="2" max="2" width="12.5" bestFit="1" customWidth="1"/>
    <col min="3" max="9" width="11.5" bestFit="1" customWidth="1"/>
    <col min="10" max="10" width="11.83203125" bestFit="1" customWidth="1"/>
    <col min="11" max="12" width="11.5" bestFit="1" customWidth="1"/>
    <col min="13" max="20" width="11.6640625" bestFit="1" customWidth="1"/>
  </cols>
  <sheetData>
    <row r="13" spans="9:9" x14ac:dyDescent="0.2">
      <c r="I13" s="31"/>
    </row>
    <row r="16" spans="9:9" ht="16" thickBot="1" x14ac:dyDescent="0.25"/>
    <row r="17" spans="1:20" ht="16" thickBot="1" x14ac:dyDescent="0.25">
      <c r="A17" s="23"/>
      <c r="B17" s="8">
        <v>45047</v>
      </c>
      <c r="C17" s="8">
        <v>45078</v>
      </c>
      <c r="D17" s="8">
        <v>45108</v>
      </c>
      <c r="E17" s="8">
        <v>45139</v>
      </c>
      <c r="F17" s="8">
        <v>45170</v>
      </c>
      <c r="G17" s="8">
        <v>45200</v>
      </c>
      <c r="H17" s="8">
        <v>45231</v>
      </c>
      <c r="I17" s="8">
        <v>45261</v>
      </c>
      <c r="J17" s="8">
        <v>45292</v>
      </c>
      <c r="K17" s="8">
        <v>45323</v>
      </c>
      <c r="L17" s="8">
        <v>45352</v>
      </c>
      <c r="M17" s="8">
        <v>45383</v>
      </c>
      <c r="N17" s="8">
        <v>45413</v>
      </c>
      <c r="O17" s="8">
        <v>45444</v>
      </c>
      <c r="P17" s="8">
        <v>45474</v>
      </c>
      <c r="Q17" s="8">
        <v>45505</v>
      </c>
      <c r="R17" s="8">
        <v>45536</v>
      </c>
      <c r="S17" s="8">
        <v>45566</v>
      </c>
      <c r="T17" s="8">
        <v>45597</v>
      </c>
    </row>
    <row r="18" spans="1:20" ht="16" thickBot="1" x14ac:dyDescent="0.25">
      <c r="A18" s="24"/>
      <c r="B18" s="9" t="s">
        <v>22</v>
      </c>
      <c r="C18" s="9" t="s">
        <v>22</v>
      </c>
      <c r="D18" s="9" t="s">
        <v>22</v>
      </c>
      <c r="E18" s="9" t="s">
        <v>22</v>
      </c>
      <c r="F18" s="9" t="s">
        <v>22</v>
      </c>
      <c r="G18" s="9" t="s">
        <v>22</v>
      </c>
      <c r="H18" s="9" t="s">
        <v>22</v>
      </c>
      <c r="I18" s="9" t="s">
        <v>22</v>
      </c>
      <c r="J18" s="9" t="s">
        <v>22</v>
      </c>
      <c r="K18" s="9" t="s">
        <v>22</v>
      </c>
      <c r="L18" s="9" t="s">
        <v>22</v>
      </c>
      <c r="M18" s="9" t="s">
        <v>22</v>
      </c>
      <c r="N18" s="9" t="s">
        <v>22</v>
      </c>
      <c r="O18" s="9" t="s">
        <v>22</v>
      </c>
      <c r="P18" s="9" t="s">
        <v>22</v>
      </c>
      <c r="Q18" s="9" t="s">
        <v>22</v>
      </c>
      <c r="R18" s="9" t="s">
        <v>22</v>
      </c>
      <c r="S18" s="9" t="s">
        <v>22</v>
      </c>
      <c r="T18" s="9" t="s">
        <v>22</v>
      </c>
    </row>
    <row r="19" spans="1:20" x14ac:dyDescent="0.2">
      <c r="A19" s="10" t="s">
        <v>31</v>
      </c>
      <c r="B19" s="13">
        <f>'Q7 Liq Geral'!B21+'Q7 Liq Geral'!B22</f>
        <v>71303995.349999994</v>
      </c>
      <c r="C19" s="13">
        <f>'Q7 Liq Geral'!C21+'Q7 Liq Geral'!C22</f>
        <v>71306368.280000001</v>
      </c>
      <c r="D19" s="13">
        <f>'Q7 Liq Geral'!D21+'Q7 Liq Geral'!D22</f>
        <v>71321162</v>
      </c>
      <c r="E19" s="13">
        <f>'Q7 Liq Geral'!E21+'Q7 Liq Geral'!E22</f>
        <v>71324043.900000006</v>
      </c>
      <c r="F19" s="13">
        <f>'Q7 Liq Geral'!F21+'Q7 Liq Geral'!F22</f>
        <v>71332163.920000002</v>
      </c>
      <c r="G19" s="13">
        <f>'Q7 Liq Geral'!G21+'Q7 Liq Geral'!G22</f>
        <v>71337401.109999999</v>
      </c>
      <c r="H19" s="13">
        <f>'Q7 Liq Geral'!H21+'Q7 Liq Geral'!H22</f>
        <v>71345840.159999996</v>
      </c>
      <c r="I19" s="13">
        <f>'Q7 Liq Geral'!I21+'Q7 Liq Geral'!I22</f>
        <v>71382919.140000001</v>
      </c>
      <c r="J19" s="13">
        <f>'Q7 Liq Geral'!J21+'Q7 Liq Geral'!J22</f>
        <v>71375206.820000008</v>
      </c>
      <c r="K19" s="13">
        <f>'Q7 Liq Geral'!K21+'Q7 Liq Geral'!K22</f>
        <v>71393726.180000007</v>
      </c>
      <c r="L19" s="13">
        <f>'Q7 Liq Geral'!L21+'Q7 Liq Geral'!L22</f>
        <v>71411618.460000008</v>
      </c>
      <c r="M19" s="13">
        <f>'Q7 Liq Geral'!M21+'Q7 Liq Geral'!M22</f>
        <v>71417238.689999998</v>
      </c>
      <c r="N19" s="13">
        <f>'Q7 Liq Geral'!N21+'Q7 Liq Geral'!N22</f>
        <v>71430425.260000005</v>
      </c>
      <c r="O19" s="13">
        <f>'Q7 Liq Geral'!O21+'Q7 Liq Geral'!O22</f>
        <v>71460354.930000007</v>
      </c>
      <c r="P19" s="13">
        <f>'Q7 Liq Geral'!P21+'Q7 Liq Geral'!P22</f>
        <v>71461948.390000001</v>
      </c>
      <c r="Q19" s="13">
        <f>'Q7 Liq Geral'!Q21+'Q7 Liq Geral'!Q22</f>
        <v>71501242.090000004</v>
      </c>
      <c r="R19" s="13">
        <f>'Q7 Liq Geral'!R21+'Q7 Liq Geral'!R22</f>
        <v>71505125.730000004</v>
      </c>
      <c r="S19" s="13">
        <f>'Q7 Liq Geral'!S21+'Q7 Liq Geral'!S22</f>
        <v>71510433.299999997</v>
      </c>
      <c r="T19" s="13">
        <f>'Q7 Liq Geral'!T21+'Q7 Liq Geral'!T22</f>
        <v>71516325.590000004</v>
      </c>
    </row>
    <row r="20" spans="1:20" x14ac:dyDescent="0.2">
      <c r="A20" s="11" t="s">
        <v>32</v>
      </c>
      <c r="B20" s="14">
        <v>93085352.310000002</v>
      </c>
      <c r="C20" s="14">
        <v>93088844.180000007</v>
      </c>
      <c r="D20" s="14">
        <v>93100368.620000005</v>
      </c>
      <c r="E20" s="14">
        <v>93104340.310000002</v>
      </c>
      <c r="F20" s="14">
        <v>93103014.420000002</v>
      </c>
      <c r="G20" s="14">
        <v>93105541.260000005</v>
      </c>
      <c r="H20" s="14">
        <v>93119326.989999995</v>
      </c>
      <c r="I20" s="14">
        <v>93147722.650000006</v>
      </c>
      <c r="J20" s="14">
        <v>93142163.709999993</v>
      </c>
      <c r="K20" s="14">
        <v>93160038.120000005</v>
      </c>
      <c r="L20" s="14">
        <v>93176316.819999993</v>
      </c>
      <c r="M20" s="14">
        <v>93182804.319999993</v>
      </c>
      <c r="N20" s="14">
        <v>93191582.180000007</v>
      </c>
      <c r="O20" s="14">
        <v>93216890.409999996</v>
      </c>
      <c r="P20" s="14">
        <v>93221651.359999999</v>
      </c>
      <c r="Q20" s="14">
        <v>93253078.120000005</v>
      </c>
      <c r="R20" s="14">
        <v>93257455.760000005</v>
      </c>
      <c r="S20" s="14">
        <v>93265477.109999999</v>
      </c>
      <c r="T20" s="14">
        <v>93276057.420000002</v>
      </c>
    </row>
    <row r="21" spans="1:20" ht="16" thickBot="1" x14ac:dyDescent="0.25">
      <c r="A21" s="12" t="s">
        <v>33</v>
      </c>
      <c r="B21" s="16">
        <f t="shared" ref="B21:C21" si="0">B19/B20%</f>
        <v>76.600661200204669</v>
      </c>
      <c r="C21" s="16">
        <f t="shared" si="0"/>
        <v>76.600336923422745</v>
      </c>
      <c r="D21" s="16">
        <f t="shared" ref="D21:E21" si="1">D19/D20%</f>
        <v>76.606745018492489</v>
      </c>
      <c r="E21" s="16">
        <f t="shared" si="1"/>
        <v>76.606572435312501</v>
      </c>
      <c r="F21" s="16">
        <f t="shared" ref="F21:G21" si="2">F19/F20%</f>
        <v>76.616384941320149</v>
      </c>
      <c r="G21" s="16">
        <f t="shared" si="2"/>
        <v>76.619930612709908</v>
      </c>
      <c r="H21" s="16">
        <f t="shared" ref="H21:I21" si="3">H19/H20%</f>
        <v>76.617650133641718</v>
      </c>
      <c r="I21" s="16">
        <f t="shared" si="3"/>
        <v>76.634100232615822</v>
      </c>
      <c r="J21" s="16">
        <f t="shared" ref="J21:K21" si="4">J19/J20%</f>
        <v>76.630393773359344</v>
      </c>
      <c r="K21" s="16">
        <f t="shared" si="4"/>
        <v>76.635569951181552</v>
      </c>
      <c r="L21" s="16">
        <f t="shared" ref="L21:M21" si="5">L19/L20%</f>
        <v>76.641383666146083</v>
      </c>
      <c r="M21" s="16">
        <f t="shared" si="5"/>
        <v>76.642079202451711</v>
      </c>
      <c r="N21" s="16">
        <f t="shared" ref="N21:O21" si="6">N19/N20%</f>
        <v>76.64901012414596</v>
      </c>
      <c r="O21" s="16">
        <f t="shared" si="6"/>
        <v>76.660307607014943</v>
      </c>
      <c r="P21" s="16">
        <f t="shared" ref="P21:Q21" si="7">P19/P20%</f>
        <v>76.658101790141899</v>
      </c>
      <c r="Q21" s="16">
        <f t="shared" si="7"/>
        <v>76.674404246464348</v>
      </c>
      <c r="R21" s="16">
        <f t="shared" ref="R21:S21" si="8">R19/R20%</f>
        <v>76.674969467342024</v>
      </c>
      <c r="S21" s="16">
        <f t="shared" si="8"/>
        <v>76.674065812860775</v>
      </c>
      <c r="T21" s="16">
        <f t="shared" ref="T21" si="9">T19/T20%</f>
        <v>76.671685712421265</v>
      </c>
    </row>
    <row r="22" spans="1:20" x14ac:dyDescent="0.2">
      <c r="A22" t="s">
        <v>52</v>
      </c>
    </row>
    <row r="24" spans="1:20" x14ac:dyDescent="0.2">
      <c r="K24" s="31"/>
    </row>
    <row r="26" spans="1:20" x14ac:dyDescent="0.2">
      <c r="K26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4:T24"/>
  <sheetViews>
    <sheetView showGridLines="0" topLeftCell="F1" zoomScaleNormal="100" workbookViewId="0">
      <selection activeCell="P24" sqref="P24"/>
    </sheetView>
  </sheetViews>
  <sheetFormatPr baseColWidth="10" defaultColWidth="8.83203125" defaultRowHeight="15" x14ac:dyDescent="0.2"/>
  <cols>
    <col min="1" max="1" width="35.5" bestFit="1" customWidth="1"/>
    <col min="2" max="9" width="11.5" bestFit="1" customWidth="1"/>
    <col min="10" max="10" width="11.83203125" bestFit="1" customWidth="1"/>
    <col min="11" max="12" width="11.5" bestFit="1" customWidth="1"/>
    <col min="13" max="20" width="11.6640625" bestFit="1" customWidth="1"/>
    <col min="21" max="43" width="9.6640625" bestFit="1" customWidth="1"/>
    <col min="44" max="44" width="9.5" bestFit="1" customWidth="1"/>
    <col min="45" max="45" width="9.6640625" bestFit="1" customWidth="1"/>
  </cols>
  <sheetData>
    <row r="14" spans="2:20" ht="16" thickBot="1" x14ac:dyDescent="0.25"/>
    <row r="15" spans="2:20" ht="16" thickBot="1" x14ac:dyDescent="0.25">
      <c r="B15" s="8">
        <v>45047</v>
      </c>
      <c r="C15" s="8">
        <v>45078</v>
      </c>
      <c r="D15" s="8">
        <v>45108</v>
      </c>
      <c r="E15" s="8">
        <v>45139</v>
      </c>
      <c r="F15" s="8">
        <v>45170</v>
      </c>
      <c r="G15" s="8">
        <v>45200</v>
      </c>
      <c r="H15" s="8">
        <v>45231</v>
      </c>
      <c r="I15" s="8">
        <v>45261</v>
      </c>
      <c r="J15" s="8">
        <v>45292</v>
      </c>
      <c r="K15" s="8">
        <v>45323</v>
      </c>
      <c r="L15" s="8">
        <v>45352</v>
      </c>
      <c r="M15" s="8">
        <v>45383</v>
      </c>
      <c r="N15" s="8">
        <v>45413</v>
      </c>
      <c r="O15" s="8">
        <v>45444</v>
      </c>
      <c r="P15" s="8">
        <v>45474</v>
      </c>
      <c r="Q15" s="8">
        <v>45505</v>
      </c>
      <c r="R15" s="8">
        <v>45536</v>
      </c>
      <c r="S15" s="8">
        <v>45566</v>
      </c>
      <c r="T15" s="8">
        <v>45597</v>
      </c>
    </row>
    <row r="16" spans="2:20" ht="16" thickBot="1" x14ac:dyDescent="0.25">
      <c r="B16" s="9" t="s">
        <v>22</v>
      </c>
      <c r="C16" s="9" t="s">
        <v>22</v>
      </c>
      <c r="D16" s="9" t="s">
        <v>22</v>
      </c>
      <c r="E16" s="9" t="s">
        <v>22</v>
      </c>
      <c r="F16" s="9" t="s">
        <v>22</v>
      </c>
      <c r="G16" s="9" t="s">
        <v>22</v>
      </c>
      <c r="H16" s="9" t="s">
        <v>22</v>
      </c>
      <c r="I16" s="9" t="s">
        <v>22</v>
      </c>
      <c r="J16" s="9" t="s">
        <v>22</v>
      </c>
      <c r="K16" s="9" t="s">
        <v>22</v>
      </c>
      <c r="L16" s="9" t="s">
        <v>22</v>
      </c>
      <c r="M16" s="9" t="s">
        <v>22</v>
      </c>
      <c r="N16" s="9" t="s">
        <v>22</v>
      </c>
      <c r="O16" s="9" t="s">
        <v>22</v>
      </c>
      <c r="P16" s="9" t="s">
        <v>22</v>
      </c>
      <c r="Q16" s="9" t="s">
        <v>22</v>
      </c>
      <c r="R16" s="9" t="s">
        <v>22</v>
      </c>
      <c r="S16" s="9" t="s">
        <v>22</v>
      </c>
      <c r="T16" s="9" t="s">
        <v>22</v>
      </c>
    </row>
    <row r="17" spans="1:20" ht="16" thickBot="1" x14ac:dyDescent="0.25">
      <c r="A17" s="10" t="s">
        <v>20</v>
      </c>
      <c r="B17" s="13">
        <f>'Q7 Liq Geral'!B21</f>
        <v>46634670.409999996</v>
      </c>
      <c r="C17" s="13">
        <f>'Q7 Liq Geral'!C21</f>
        <v>46637043.340000004</v>
      </c>
      <c r="D17" s="13">
        <f>'Q7 Liq Geral'!D21</f>
        <v>46651837.060000002</v>
      </c>
      <c r="E17" s="13">
        <f>'Q7 Liq Geral'!E21</f>
        <v>46654718.960000001</v>
      </c>
      <c r="F17" s="13">
        <f>'Q7 Liq Geral'!F21</f>
        <v>46662838.979999997</v>
      </c>
      <c r="G17" s="13">
        <f>'Q7 Liq Geral'!G21</f>
        <v>46668076.170000002</v>
      </c>
      <c r="H17" s="13">
        <f>'Q7 Liq Geral'!H21</f>
        <v>46676515.219999999</v>
      </c>
      <c r="I17" s="13">
        <f>'Q7 Liq Geral'!I21</f>
        <v>46713594.200000003</v>
      </c>
      <c r="J17" s="13">
        <f>'Q7 Liq Geral'!J21</f>
        <v>46705881.880000003</v>
      </c>
      <c r="K17" s="13">
        <f>'Q7 Liq Geral'!K21</f>
        <v>46724401.240000002</v>
      </c>
      <c r="L17" s="13">
        <f>'Q7 Liq Geral'!L21</f>
        <v>46742293.520000003</v>
      </c>
      <c r="M17" s="13">
        <f>'Q7 Liq Geral'!M21</f>
        <v>46747913.75</v>
      </c>
      <c r="N17" s="13">
        <f>'Q7 Liq Geral'!N21</f>
        <v>46761100.32</v>
      </c>
      <c r="O17" s="13">
        <f>'Q7 Liq Geral'!O21</f>
        <v>46791029.990000002</v>
      </c>
      <c r="P17" s="13">
        <f>'Q7 Liq Geral'!P21</f>
        <v>46792623.450000003</v>
      </c>
      <c r="Q17" s="13">
        <v>46831917.149999999</v>
      </c>
      <c r="R17" s="13">
        <v>46831917.149999999</v>
      </c>
      <c r="S17" s="13">
        <v>46841108.359999999</v>
      </c>
      <c r="T17" s="13">
        <v>46847000.649999999</v>
      </c>
    </row>
    <row r="18" spans="1:20" ht="16" thickBot="1" x14ac:dyDescent="0.25">
      <c r="A18" s="11" t="s">
        <v>25</v>
      </c>
      <c r="B18" s="13">
        <f>'Q7 Liq Geral'!B21+'Q7 Liq Geral'!B22</f>
        <v>71303995.349999994</v>
      </c>
      <c r="C18" s="13">
        <f>'Q7 Liq Geral'!C21+'Q7 Liq Geral'!C22</f>
        <v>71306368.280000001</v>
      </c>
      <c r="D18" s="13">
        <f>'Q7 Liq Geral'!D21+'Q7 Liq Geral'!D22</f>
        <v>71321162</v>
      </c>
      <c r="E18" s="13">
        <f>'Q7 Liq Geral'!E21+'Q7 Liq Geral'!E22</f>
        <v>71324043.900000006</v>
      </c>
      <c r="F18" s="13">
        <f>'Q7 Liq Geral'!F21+'Q7 Liq Geral'!F22</f>
        <v>71332163.920000002</v>
      </c>
      <c r="G18" s="13">
        <f>'Q7 Liq Geral'!G21+'Q7 Liq Geral'!G22</f>
        <v>71337401.109999999</v>
      </c>
      <c r="H18" s="13">
        <f>'Q7 Liq Geral'!H21+'Q7 Liq Geral'!H22</f>
        <v>71345840.159999996</v>
      </c>
      <c r="I18" s="13">
        <f>'Q7 Liq Geral'!I21+'Q7 Liq Geral'!I22</f>
        <v>71382919.140000001</v>
      </c>
      <c r="J18" s="13">
        <f>'Q7 Liq Geral'!J21+'Q7 Liq Geral'!J22</f>
        <v>71375206.820000008</v>
      </c>
      <c r="K18" s="13">
        <f>'Q7 Liq Geral'!K21+'Q7 Liq Geral'!K22</f>
        <v>71393726.180000007</v>
      </c>
      <c r="L18" s="13">
        <f>'Q7 Liq Geral'!L21+'Q7 Liq Geral'!L22</f>
        <v>71411618.460000008</v>
      </c>
      <c r="M18" s="13">
        <f>'Q7 Liq Geral'!M21+'Q7 Liq Geral'!M22</f>
        <v>71417238.689999998</v>
      </c>
      <c r="N18" s="13">
        <f>'Q7 Liq Geral'!N21+'Q7 Liq Geral'!N22</f>
        <v>71430425.260000005</v>
      </c>
      <c r="O18" s="13">
        <f>'Q7 Liq Geral'!O21+'Q7 Liq Geral'!O22</f>
        <v>71460354.930000007</v>
      </c>
      <c r="P18" s="13">
        <f>'Q7 Liq Geral'!P21+'Q7 Liq Geral'!P22</f>
        <v>71461948.390000001</v>
      </c>
      <c r="Q18" s="13">
        <f>'Q7 Liq Geral'!Q21+'Q7 Liq Geral'!Q22</f>
        <v>71501242.090000004</v>
      </c>
      <c r="R18" s="13">
        <f>'Q7 Liq Geral'!R21+'Q7 Liq Geral'!R22</f>
        <v>71505125.730000004</v>
      </c>
      <c r="S18" s="13">
        <f>'Q7 Liq Geral'!S21+'Q7 Liq Geral'!S22</f>
        <v>71510433.299999997</v>
      </c>
      <c r="T18" s="13">
        <f>'Q7 Liq Geral'!T21+'Q7 Liq Geral'!T22</f>
        <v>71516325.590000004</v>
      </c>
    </row>
    <row r="19" spans="1:20" ht="16" thickBot="1" x14ac:dyDescent="0.25">
      <c r="A19" s="12" t="s">
        <v>34</v>
      </c>
      <c r="B19" s="17">
        <f t="shared" ref="B19:C19" si="0">B17/B18%</f>
        <v>65.402604974785604</v>
      </c>
      <c r="C19" s="17">
        <f t="shared" si="0"/>
        <v>65.403756305284659</v>
      </c>
      <c r="D19" s="17">
        <f t="shared" ref="D19:E19" si="1">D17/D18%</f>
        <v>65.410932396193999</v>
      </c>
      <c r="E19" s="17">
        <f t="shared" si="1"/>
        <v>65.412329992691284</v>
      </c>
      <c r="F19" s="17">
        <f t="shared" ref="F19:G19" si="2">F17/F18%</f>
        <v>65.416267242828937</v>
      </c>
      <c r="G19" s="17">
        <f t="shared" si="2"/>
        <v>65.418806185607068</v>
      </c>
      <c r="H19" s="17">
        <f t="shared" ref="H19:I19" si="3">H17/H18%</f>
        <v>65.422896577184275</v>
      </c>
      <c r="I19" s="17">
        <f t="shared" si="3"/>
        <v>65.440857228579858</v>
      </c>
      <c r="J19" s="17">
        <f t="shared" ref="J19:K19" si="4">J17/J18%</f>
        <v>65.437123002370868</v>
      </c>
      <c r="K19" s="17">
        <f t="shared" si="4"/>
        <v>65.44608852911955</v>
      </c>
      <c r="L19" s="17">
        <f t="shared" ref="L19:M19" si="5">L17/L18%</f>
        <v>65.454746059539175</v>
      </c>
      <c r="M19" s="17">
        <f t="shared" si="5"/>
        <v>65.457464622677648</v>
      </c>
      <c r="N19" s="17">
        <f t="shared" ref="N19:O19" si="6">N17/N18%</f>
        <v>65.463841423026693</v>
      </c>
      <c r="O19" s="17">
        <f t="shared" si="6"/>
        <v>65.478306168273036</v>
      </c>
      <c r="P19" s="17">
        <f t="shared" ref="P19:Q19" si="7">P17/P18%</f>
        <v>65.479075933714554</v>
      </c>
      <c r="Q19" s="17">
        <f t="shared" si="7"/>
        <v>65.498047000430788</v>
      </c>
      <c r="R19" s="17">
        <f t="shared" ref="R19:S19" si="8">R17/R18%</f>
        <v>65.494489621394578</v>
      </c>
      <c r="S19" s="17">
        <f t="shared" si="8"/>
        <v>65.502481523909324</v>
      </c>
      <c r="T19" s="17">
        <f t="shared" ref="T19" si="9">T17/T18%</f>
        <v>65.505323803367403</v>
      </c>
    </row>
    <row r="20" spans="1:20" x14ac:dyDescent="0.2">
      <c r="A20" t="s">
        <v>53</v>
      </c>
    </row>
    <row r="24" spans="1:20" x14ac:dyDescent="0.2">
      <c r="J24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Q1 Faturamento</vt:lpstr>
      <vt:lpstr>Q2 Rec LiqxCSP</vt:lpstr>
      <vt:lpstr>Q3 Desp Totais</vt:lpstr>
      <vt:lpstr>Q4 Res Op 08 a 06-17</vt:lpstr>
      <vt:lpstr>Q5 Liq Imed</vt:lpstr>
      <vt:lpstr>Q6 Liq Corr</vt:lpstr>
      <vt:lpstr>Q7 Liq Geral</vt:lpstr>
      <vt:lpstr>Q8 End Geral</vt:lpstr>
      <vt:lpstr>Q9 Comp Endiv</vt:lpstr>
      <vt:lpstr>Q10 Comp End Terc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RODGER VIDAL DIAS</cp:lastModifiedBy>
  <dcterms:created xsi:type="dcterms:W3CDTF">2017-11-05T13:29:59Z</dcterms:created>
  <dcterms:modified xsi:type="dcterms:W3CDTF">2025-02-24T01:13:06Z</dcterms:modified>
</cp:coreProperties>
</file>