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03eddd6c0b20ab0/Documentos/Referencia y herramientas/Excel/"/>
    </mc:Choice>
  </mc:AlternateContent>
  <xr:revisionPtr revIDLastSave="1612" documentId="8_{99546175-5981-4F26-8CC7-953720F3661E}" xr6:coauthVersionLast="47" xr6:coauthVersionMax="47" xr10:uidLastSave="{E5A0E9B5-A2A9-4586-90CC-6753DDB7470C}"/>
  <bookViews>
    <workbookView xWindow="-120" yWindow="-120" windowWidth="29040" windowHeight="15720" tabRatio="617" firstSheet="3" activeTab="8" xr2:uid="{E0ED343D-4669-413B-8F67-0C2412FD7C28}"/>
  </bookViews>
  <sheets>
    <sheet name="Cover" sheetId="1" r:id="rId1"/>
    <sheet name="Params" sheetId="7" r:id="rId2"/>
    <sheet name="Config" sheetId="11" r:id="rId3"/>
    <sheet name="Lists" sheetId="8" r:id="rId4"/>
    <sheet name="Defaults" sheetId="10" r:id="rId5"/>
    <sheet name="Styles" sheetId="5" r:id="rId6"/>
    <sheet name="Budget Planning" sheetId="12" r:id="rId7"/>
    <sheet name="Budget Tracking" sheetId="13" r:id="rId8"/>
    <sheet name="Budget Dashboard" sheetId="14" r:id="rId9"/>
    <sheet name="Calculations" sheetId="15" r:id="rId10"/>
    <sheet name="Blank" sheetId="2" r:id="rId11"/>
  </sheets>
  <definedNames>
    <definedName name="CON_Archivo_Ver_Fecha_Gen">Cover!$G$10</definedName>
    <definedName name="CON_Archivo_Ver_Titulo">Cover!$G$9</definedName>
    <definedName name="CON_ExpenseHeaderRow">ROW(TableExpense[[#Headers],[Expenses]])</definedName>
    <definedName name="CON_ExpenseMaxRow">MAX(ROW(TableExpense[Expenses]))</definedName>
    <definedName name="CON_ExpenseMinRow">MIN(ROW(TableExpense[Expenses]))</definedName>
    <definedName name="CON_ExpenseRowQ">ROWS(TableExpense[])</definedName>
    <definedName name="CON_ExpenseTotalRow">ROW('Budget Planning'!$C$41)</definedName>
    <definedName name="CON_IncomeHeaderRow">ROW(TableIncome[[#Headers],[Income]])</definedName>
    <definedName name="CON_IncomeMaxRow">MAX(ROW(TableIncome[Income]))</definedName>
    <definedName name="CON_IncomeMinRow">MIN(ROW(TableIncome[Income]))</definedName>
    <definedName name="CON_IncomeRowQ">ROWS(TableIncome[])</definedName>
    <definedName name="CON_IncomeTotalRow">ROW('Budget Planning'!$C$24)</definedName>
    <definedName name="CON_SavingHeaderRow">ROW(TableSaving[[#Headers],[Savings]])</definedName>
    <definedName name="CON_SavingMaxRow">MAX(ROW(TableSaving[Savings]))</definedName>
    <definedName name="CON_SavingMinRow">MIN(ROW(TableSaving[Savings]))</definedName>
    <definedName name="CON_SavingRowQ">ROWS(TableSaving[])</definedName>
    <definedName name="CON_SavingTotalRow">ROW('Budget Planning'!$C$54)</definedName>
    <definedName name="CON_SelectedPeriod">Calculations!$E$19</definedName>
    <definedName name="CON_SelectedPeriodDisplay">Calculations!$E$20</definedName>
    <definedName name="CON_SelectedYear">Calculations!$E$18</definedName>
    <definedName name="CON_SortByDashboardSelection">_xlfn.XLOOKUP('Budget Dashboard'!$V$9,TableSortBy[Option],TableSortBy[Column in array])</definedName>
    <definedName name="CON_Tipo_Archivo">Config!$G$8</definedName>
    <definedName name="DEV_CurrentDate">TODAY()</definedName>
    <definedName name="DOUBLEXLOOKUP">_xlfn.LAMBDA(_xlpm.vlookup_value,_xlpm.vlookup_array,_xlpm.hlookup_value,_xlpm.hlookup_array,_xlpm.return_array,_xlop.if_not_found,_xlop.vmatch_mode,_xlop.vsearch_mode,_xlop.hmatch_mode,_xlop.hsearch_mode, IFERROR( INDEX(_xlpm.return_array,_xlfn.XMATCH(_xlpm.vlookup_value,_xlpm.vlookup_array,_xlpm.vmatch_mode,_xlpm.vsearch_mode),_xlfn.XMATCH(_xlpm.hlookup_value,_xlpm.hlookup_array,_xlpm.hmatch_mode,_xlpm.hsearch_mode)), IF(_xlfn.ISOMITTED(_xlpm.if_not_found),NA(),_xlpm.if_not_found)))</definedName>
    <definedName name="LIS_AccionGeneral_Titulo" localSheetId="2">TablaAccionGeneral[Title]</definedName>
    <definedName name="LIS_AccionGeneral_Titulo">TablaAccionGeneral[Title]</definedName>
    <definedName name="LIS_AccionPlantilla_Titulo" localSheetId="2">TablaAccionPlantilla[Title]</definedName>
    <definedName name="LIS_AccionPlantilla_Titulo">TablaAccionPlantilla[Title]</definedName>
    <definedName name="LIS_Opcion_No">Lists!$F$12</definedName>
    <definedName name="LIS_Opcion_Si">Lists!$F$11</definedName>
    <definedName name="LIS_Opcion_SiNo" localSheetId="2">TablaOpcionSiNo[Option]</definedName>
    <definedName name="LIS_Opcion_SiNo" localSheetId="4">TablaOpcionSiNo[Option]</definedName>
    <definedName name="LIS_Opcion_SiNo">TablaOpcionSiNo[Option]</definedName>
    <definedName name="LIS_Period">Lists!$F$81:$F$94</definedName>
    <definedName name="LIS_PestanaCinOpciones_Nombre" localSheetId="2">TablaPestanaCinOpciones[Name]</definedName>
    <definedName name="LIS_PestanaCinOpciones_Nombre">TablaPestanaCinOpciones[Name]</definedName>
    <definedName name="LIS_SortByDashboard">Lists!$F$99:$F$100</definedName>
    <definedName name="LIS_TipoArchivo_Nombre">Lists!$F$56:$F$58</definedName>
    <definedName name="LIS_TipoObjetoExcel_Tipo" localSheetId="2">TablaTipoObjetoExcel[Type]</definedName>
    <definedName name="LIS_TipoObjetoExcel_Tipo">TablaTipoObjetoExcel[Type]</definedName>
    <definedName name="LIS_Version_Desarrollo" localSheetId="2">TablaVersion[Version]</definedName>
    <definedName name="LIS_Version_Desarrollo" localSheetId="4">TablaVersion[Version]</definedName>
    <definedName name="LIS_Version_Desarrollo">TablaVersion[Version]</definedName>
    <definedName name="LIS_Year">Lists!$F$66:$F$76</definedName>
    <definedName name="PAR_Archivo_Empresa">Params!$G$10</definedName>
    <definedName name="PAR_Archivo_Etiquetas">Params!$G$9</definedName>
    <definedName name="PAR_Archivo_Titulo">Params!$G$8</definedName>
    <definedName name="PAR_Archivo_Ver_Comentarios">Params!$G$21</definedName>
    <definedName name="PAR_Archivo_Ver_Mayor">Params!$G$17</definedName>
    <definedName name="PAR_Archivo_Ver_Parche">Params!$G$19</definedName>
    <definedName name="PAR_Archivo_Ver_Secundaria">Params!$G$18</definedName>
    <definedName name="PAR_Archivo_Ver_Tipo">Params!$G$20</definedName>
    <definedName name="PAR_Mostrar_Tab_Desarrollo">Params!$G$12</definedName>
    <definedName name="PAR_Plantilla_Ver">Params!$G$23</definedName>
    <definedName name="PAR_ShiftLateIncomeStartingDay">Params!$G$34</definedName>
    <definedName name="PAR_ShiftLateIncomeStatus">Params!$G$32</definedName>
    <definedName name="PAR_StartYear">Params!$G$28</definedName>
    <definedName name="PAR_Tab_Mostrar_Inicio">Params!$G$13</definedName>
    <definedName name="row_id" localSheetId="8">'Budget Dashboard'!#REF!</definedName>
    <definedName name="VAR_ArchivoProtegido">"Si"</definedName>
    <definedName name="VAR_InsertarSharePoint">"Si"</definedName>
    <definedName name="VAR_Mostrar_Input_Validacion">"No"</definedName>
    <definedName name="VAR_PointerRibbon">2312002719104</definedName>
    <definedName name="VAR_VersionJerarquia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L54" i="12" l="1" a="1"/>
  <c r="EL54" i="12" s="1"/>
  <c r="EK54" i="12" a="1"/>
  <c r="EK54" i="12" s="1"/>
  <c r="EJ54" i="12" a="1"/>
  <c r="EJ54" i="12" s="1"/>
  <c r="EI54" i="12" a="1"/>
  <c r="EI54" i="12" s="1"/>
  <c r="EH54" i="12" a="1"/>
  <c r="EH54" i="12" s="1"/>
  <c r="EG54" i="12" a="1"/>
  <c r="EG54" i="12" s="1"/>
  <c r="EF54" i="12" a="1"/>
  <c r="EF54" i="12" s="1"/>
  <c r="EE54" i="12" a="1"/>
  <c r="EE54" i="12" s="1"/>
  <c r="ED54" i="12" a="1"/>
  <c r="ED54" i="12" s="1"/>
  <c r="EC54" i="12" a="1"/>
  <c r="EC54" i="12" s="1"/>
  <c r="EB54" i="12" a="1"/>
  <c r="EB54" i="12" s="1"/>
  <c r="EA54" i="12" a="1"/>
  <c r="EA54" i="12" s="1"/>
  <c r="EL43" i="12"/>
  <c r="EK43" i="12"/>
  <c r="EJ43" i="12"/>
  <c r="EI43" i="12"/>
  <c r="EH43" i="12"/>
  <c r="EG43" i="12"/>
  <c r="EF43" i="12"/>
  <c r="EE43" i="12"/>
  <c r="ED43" i="12"/>
  <c r="EC43" i="12"/>
  <c r="EB43" i="12"/>
  <c r="EA43" i="12"/>
  <c r="EL41" i="12" a="1"/>
  <c r="EL41" i="12" s="1"/>
  <c r="EK41" i="12" a="1"/>
  <c r="EK41" i="12" s="1"/>
  <c r="EJ41" i="12" a="1"/>
  <c r="EJ41" i="12" s="1"/>
  <c r="EI41" i="12" a="1"/>
  <c r="EI41" i="12" s="1"/>
  <c r="EH41" i="12" a="1"/>
  <c r="EH41" i="12" s="1"/>
  <c r="EG41" i="12" a="1"/>
  <c r="EG41" i="12" s="1"/>
  <c r="EF41" i="12" a="1"/>
  <c r="EF41" i="12" s="1"/>
  <c r="EE41" i="12" a="1"/>
  <c r="EE41" i="12" s="1"/>
  <c r="ED41" i="12" a="1"/>
  <c r="ED41" i="12" s="1"/>
  <c r="EC41" i="12" a="1"/>
  <c r="EC41" i="12" s="1"/>
  <c r="EB41" i="12" a="1"/>
  <c r="EB41" i="12" s="1"/>
  <c r="EA41" i="12" a="1"/>
  <c r="EA41" i="12" s="1"/>
  <c r="EL26" i="12"/>
  <c r="EK26" i="12"/>
  <c r="EJ26" i="12"/>
  <c r="EI26" i="12"/>
  <c r="EH26" i="12"/>
  <c r="EG26" i="12"/>
  <c r="EF26" i="12"/>
  <c r="EE26" i="12"/>
  <c r="ED26" i="12"/>
  <c r="EC26" i="12"/>
  <c r="EB26" i="12"/>
  <c r="EA26" i="12"/>
  <c r="EL24" i="12" a="1"/>
  <c r="EL24" i="12" s="1"/>
  <c r="EK24" i="12" a="1"/>
  <c r="EK24" i="12" s="1"/>
  <c r="EJ24" i="12" a="1"/>
  <c r="EJ24" i="12" s="1"/>
  <c r="EI24" i="12" a="1"/>
  <c r="EI24" i="12" s="1"/>
  <c r="EH24" i="12" a="1"/>
  <c r="EH24" i="12" s="1"/>
  <c r="EG24" i="12" a="1"/>
  <c r="EG24" i="12" s="1"/>
  <c r="EF24" i="12" a="1"/>
  <c r="EF24" i="12" s="1"/>
  <c r="EE24" i="12" a="1"/>
  <c r="EE24" i="12" s="1"/>
  <c r="ED24" i="12" a="1"/>
  <c r="ED24" i="12" s="1"/>
  <c r="EC24" i="12" a="1"/>
  <c r="EC24" i="12" s="1"/>
  <c r="EB24" i="12" a="1"/>
  <c r="EB24" i="12" s="1"/>
  <c r="EA24" i="12" a="1"/>
  <c r="EA24" i="12" s="1"/>
  <c r="DX54" i="12" a="1"/>
  <c r="DX54" i="12" s="1"/>
  <c r="DW54" i="12" a="1"/>
  <c r="DW54" i="12" s="1"/>
  <c r="DV54" i="12" a="1"/>
  <c r="DV54" i="12" s="1"/>
  <c r="DU54" i="12" a="1"/>
  <c r="DU54" i="12" s="1"/>
  <c r="DT54" i="12" a="1"/>
  <c r="DT54" i="12" s="1"/>
  <c r="DS54" i="12"/>
  <c r="DS54" i="12" a="1"/>
  <c r="DR54" i="12" a="1"/>
  <c r="DR54" i="12" s="1"/>
  <c r="DQ54" i="12" a="1"/>
  <c r="DQ54" i="12" s="1"/>
  <c r="DP54" i="12" a="1"/>
  <c r="DP54" i="12" s="1"/>
  <c r="DO54" i="12" a="1"/>
  <c r="DO54" i="12" s="1"/>
  <c r="DN54" i="12" a="1"/>
  <c r="DN54" i="12" s="1"/>
  <c r="DM54" i="12" a="1"/>
  <c r="DM54" i="12" s="1"/>
  <c r="DX43" i="12"/>
  <c r="DW43" i="12"/>
  <c r="DV43" i="12"/>
  <c r="DU43" i="12"/>
  <c r="DT43" i="12"/>
  <c r="DS43" i="12"/>
  <c r="DR43" i="12"/>
  <c r="DQ43" i="12"/>
  <c r="DP43" i="12"/>
  <c r="DO43" i="12"/>
  <c r="DN43" i="12"/>
  <c r="DM43" i="12"/>
  <c r="DX41" i="12" a="1"/>
  <c r="DX41" i="12" s="1"/>
  <c r="DW41" i="12" a="1"/>
  <c r="DW41" i="12" s="1"/>
  <c r="DV41" i="12" a="1"/>
  <c r="DV41" i="12" s="1"/>
  <c r="DU41" i="12" a="1"/>
  <c r="DU41" i="12" s="1"/>
  <c r="DT41" i="12" a="1"/>
  <c r="DT41" i="12" s="1"/>
  <c r="DS41" i="12"/>
  <c r="DS41" i="12" a="1"/>
  <c r="DR41" i="12" a="1"/>
  <c r="DR41" i="12" s="1"/>
  <c r="DQ41" i="12" a="1"/>
  <c r="DQ41" i="12" s="1"/>
  <c r="DP41" i="12" a="1"/>
  <c r="DP41" i="12" s="1"/>
  <c r="DO41" i="12" a="1"/>
  <c r="DO41" i="12" s="1"/>
  <c r="DN41" i="12" a="1"/>
  <c r="DN41" i="12" s="1"/>
  <c r="DM41" i="12"/>
  <c r="DM41" i="12" a="1"/>
  <c r="DX26" i="12"/>
  <c r="DW26" i="12"/>
  <c r="DV26" i="12"/>
  <c r="DU26" i="12"/>
  <c r="DT26" i="12"/>
  <c r="DS26" i="12"/>
  <c r="DR26" i="12"/>
  <c r="DQ26" i="12"/>
  <c r="DP26" i="12"/>
  <c r="DO26" i="12"/>
  <c r="DN26" i="12"/>
  <c r="DM26" i="12"/>
  <c r="DX24" i="12" a="1"/>
  <c r="DX24" i="12" s="1"/>
  <c r="DW24" i="12" a="1"/>
  <c r="DW24" i="12" s="1"/>
  <c r="DV24" i="12" a="1"/>
  <c r="DV24" i="12" s="1"/>
  <c r="DU24" i="12" a="1"/>
  <c r="DU24" i="12" s="1"/>
  <c r="DT24" i="12" a="1"/>
  <c r="DT24" i="12" s="1"/>
  <c r="DS24" i="12" a="1"/>
  <c r="DS24" i="12" s="1"/>
  <c r="DR24" i="12" a="1"/>
  <c r="DR24" i="12" s="1"/>
  <c r="DQ24" i="12" a="1"/>
  <c r="DQ24" i="12" s="1"/>
  <c r="DP24" i="12" a="1"/>
  <c r="DP24" i="12" s="1"/>
  <c r="DO24" i="12" a="1"/>
  <c r="DO24" i="12" s="1"/>
  <c r="DN24" i="12" a="1"/>
  <c r="DN24" i="12" s="1"/>
  <c r="DM24" i="12" a="1"/>
  <c r="DM24" i="12" s="1"/>
  <c r="DJ54" i="12" a="1"/>
  <c r="DJ54" i="12" s="1"/>
  <c r="DI54" i="12" a="1"/>
  <c r="DI54" i="12" s="1"/>
  <c r="DH54" i="12" a="1"/>
  <c r="DH54" i="12" s="1"/>
  <c r="DG54" i="12" a="1"/>
  <c r="DG54" i="12" s="1"/>
  <c r="DF54" i="12" a="1"/>
  <c r="DF54" i="12" s="1"/>
  <c r="DE54" i="12" a="1"/>
  <c r="DE54" i="12" s="1"/>
  <c r="DD54" i="12" a="1"/>
  <c r="DD54" i="12" s="1"/>
  <c r="DC54" i="12" a="1"/>
  <c r="DC54" i="12" s="1"/>
  <c r="DB54" i="12" a="1"/>
  <c r="DB54" i="12" s="1"/>
  <c r="DA54" i="12" a="1"/>
  <c r="DA54" i="12" s="1"/>
  <c r="CZ54" i="12" a="1"/>
  <c r="CZ54" i="12" s="1"/>
  <c r="CY54" i="12" a="1"/>
  <c r="CY54" i="12" s="1"/>
  <c r="DJ43" i="12"/>
  <c r="DI43" i="12"/>
  <c r="DH43" i="12"/>
  <c r="DG43" i="12"/>
  <c r="DF43" i="12"/>
  <c r="DE43" i="12"/>
  <c r="DD43" i="12"/>
  <c r="DC43" i="12"/>
  <c r="DB43" i="12"/>
  <c r="DA43" i="12"/>
  <c r="CZ43" i="12"/>
  <c r="CY43" i="12"/>
  <c r="DJ41" i="12" a="1"/>
  <c r="DJ41" i="12" s="1"/>
  <c r="DI41" i="12" a="1"/>
  <c r="DI41" i="12" s="1"/>
  <c r="DH41" i="12" a="1"/>
  <c r="DH41" i="12" s="1"/>
  <c r="DG41" i="12" a="1"/>
  <c r="DG41" i="12" s="1"/>
  <c r="DF41" i="12" a="1"/>
  <c r="DF41" i="12" s="1"/>
  <c r="DE41" i="12"/>
  <c r="DE41" i="12" a="1"/>
  <c r="DD41" i="12" a="1"/>
  <c r="DD41" i="12" s="1"/>
  <c r="DC41" i="12" a="1"/>
  <c r="DC41" i="12" s="1"/>
  <c r="DB41" i="12" a="1"/>
  <c r="DB41" i="12" s="1"/>
  <c r="DA41" i="12" a="1"/>
  <c r="DA41" i="12" s="1"/>
  <c r="CZ41" i="12" a="1"/>
  <c r="CZ41" i="12" s="1"/>
  <c r="CY41" i="12" a="1"/>
  <c r="CY41" i="12" s="1"/>
  <c r="DJ26" i="12"/>
  <c r="DI26" i="12"/>
  <c r="DH26" i="12"/>
  <c r="DG26" i="12"/>
  <c r="DF26" i="12"/>
  <c r="DE26" i="12"/>
  <c r="DD26" i="12"/>
  <c r="DC26" i="12"/>
  <c r="DB26" i="12"/>
  <c r="DA26" i="12"/>
  <c r="CZ26" i="12"/>
  <c r="CY26" i="12"/>
  <c r="DJ24" i="12" a="1"/>
  <c r="DJ24" i="12" s="1"/>
  <c r="DI24" i="12" a="1"/>
  <c r="DI24" i="12" s="1"/>
  <c r="DH24" i="12" a="1"/>
  <c r="DH24" i="12" s="1"/>
  <c r="DG24" i="12" a="1"/>
  <c r="DG24" i="12" s="1"/>
  <c r="DF24" i="12" a="1"/>
  <c r="DF24" i="12" s="1"/>
  <c r="DE24" i="12"/>
  <c r="DE24" i="12" a="1"/>
  <c r="DD24" i="12" a="1"/>
  <c r="DD24" i="12" s="1"/>
  <c r="DC24" i="12" a="1"/>
  <c r="DC24" i="12" s="1"/>
  <c r="DB24" i="12" a="1"/>
  <c r="DB24" i="12" s="1"/>
  <c r="DA24" i="12" a="1"/>
  <c r="DA24" i="12" s="1"/>
  <c r="CZ24" i="12" a="1"/>
  <c r="CZ24" i="12" s="1"/>
  <c r="CY24" i="12"/>
  <c r="CY24" i="12" a="1"/>
  <c r="CV54" i="12" a="1"/>
  <c r="CV54" i="12" s="1"/>
  <c r="CU54" i="12" a="1"/>
  <c r="CU54" i="12" s="1"/>
  <c r="CT54" i="12" a="1"/>
  <c r="CT54" i="12" s="1"/>
  <c r="CS54" i="12" a="1"/>
  <c r="CS54" i="12" s="1"/>
  <c r="CR54" i="12" a="1"/>
  <c r="CR54" i="12" s="1"/>
  <c r="CQ54" i="12" a="1"/>
  <c r="CQ54" i="12" s="1"/>
  <c r="CP54" i="12" a="1"/>
  <c r="CP54" i="12" s="1"/>
  <c r="CO54" i="12" a="1"/>
  <c r="CO54" i="12" s="1"/>
  <c r="CN54" i="12" a="1"/>
  <c r="CN54" i="12" s="1"/>
  <c r="CM54" i="12" a="1"/>
  <c r="CM54" i="12" s="1"/>
  <c r="CL54" i="12" a="1"/>
  <c r="CL54" i="12" s="1"/>
  <c r="CK54" i="12" a="1"/>
  <c r="CK54" i="12" s="1"/>
  <c r="CV43" i="12"/>
  <c r="CU43" i="12"/>
  <c r="CT43" i="12"/>
  <c r="CS43" i="12"/>
  <c r="CR43" i="12"/>
  <c r="CQ43" i="12"/>
  <c r="CP43" i="12"/>
  <c r="CO43" i="12"/>
  <c r="CN43" i="12"/>
  <c r="CM43" i="12"/>
  <c r="CL43" i="12"/>
  <c r="CK43" i="12"/>
  <c r="CV41" i="12" a="1"/>
  <c r="CV41" i="12" s="1"/>
  <c r="CU41" i="12" a="1"/>
  <c r="CU41" i="12" s="1"/>
  <c r="CT41" i="12" a="1"/>
  <c r="CT41" i="12" s="1"/>
  <c r="CS41" i="12" a="1"/>
  <c r="CS41" i="12" s="1"/>
  <c r="CR41" i="12" a="1"/>
  <c r="CR41" i="12" s="1"/>
  <c r="CQ41" i="12" a="1"/>
  <c r="CQ41" i="12" s="1"/>
  <c r="CP41" i="12" a="1"/>
  <c r="CP41" i="12" s="1"/>
  <c r="CO41" i="12" a="1"/>
  <c r="CO41" i="12" s="1"/>
  <c r="CN41" i="12" a="1"/>
  <c r="CN41" i="12" s="1"/>
  <c r="CM41" i="12" a="1"/>
  <c r="CM41" i="12" s="1"/>
  <c r="CL41" i="12" a="1"/>
  <c r="CL41" i="12" s="1"/>
  <c r="CK41" i="12" a="1"/>
  <c r="CK41" i="12" s="1"/>
  <c r="CV26" i="12"/>
  <c r="CU26" i="12"/>
  <c r="CT26" i="12"/>
  <c r="CS26" i="12"/>
  <c r="CR26" i="12"/>
  <c r="CQ26" i="12"/>
  <c r="CP26" i="12"/>
  <c r="CO26" i="12"/>
  <c r="CN26" i="12"/>
  <c r="CM26" i="12"/>
  <c r="CL26" i="12"/>
  <c r="CK26" i="12"/>
  <c r="CV24" i="12" a="1"/>
  <c r="CV24" i="12" s="1"/>
  <c r="CU24" i="12" a="1"/>
  <c r="CU24" i="12" s="1"/>
  <c r="CT24" i="12" a="1"/>
  <c r="CT24" i="12" s="1"/>
  <c r="CS24" i="12" a="1"/>
  <c r="CS24" i="12" s="1"/>
  <c r="CR24" i="12" a="1"/>
  <c r="CR24" i="12" s="1"/>
  <c r="CQ24" i="12" a="1"/>
  <c r="CQ24" i="12" s="1"/>
  <c r="CP24" i="12" a="1"/>
  <c r="CP24" i="12" s="1"/>
  <c r="CO24" i="12" a="1"/>
  <c r="CO24" i="12" s="1"/>
  <c r="CN24" i="12" a="1"/>
  <c r="CN24" i="12" s="1"/>
  <c r="CM24" i="12" a="1"/>
  <c r="CM24" i="12" s="1"/>
  <c r="CL24" i="12" a="1"/>
  <c r="CL24" i="12" s="1"/>
  <c r="CK24" i="12" a="1"/>
  <c r="CK24" i="12" s="1"/>
  <c r="CH54" i="12" a="1"/>
  <c r="CH54" i="12" s="1"/>
  <c r="CG54" i="12" a="1"/>
  <c r="CG54" i="12" s="1"/>
  <c r="CF54" i="12" a="1"/>
  <c r="CF54" i="12" s="1"/>
  <c r="CE54" i="12" a="1"/>
  <c r="CE54" i="12" s="1"/>
  <c r="CD54" i="12" a="1"/>
  <c r="CD54" i="12" s="1"/>
  <c r="CC54" i="12" a="1"/>
  <c r="CC54" i="12" s="1"/>
  <c r="CB54" i="12"/>
  <c r="CB54" i="12" a="1"/>
  <c r="CA54" i="12" a="1"/>
  <c r="CA54" i="12" s="1"/>
  <c r="BZ54" i="12" a="1"/>
  <c r="BZ54" i="12" s="1"/>
  <c r="BY54" i="12" a="1"/>
  <c r="BY54" i="12" s="1"/>
  <c r="BX54" i="12" a="1"/>
  <c r="BX54" i="12" s="1"/>
  <c r="BW54" i="12" a="1"/>
  <c r="BW54" i="12" s="1"/>
  <c r="CH43" i="12"/>
  <c r="CG43" i="12"/>
  <c r="CF43" i="12"/>
  <c r="CE43" i="12"/>
  <c r="CD43" i="12"/>
  <c r="CC43" i="12"/>
  <c r="CB43" i="12"/>
  <c r="CA43" i="12"/>
  <c r="BZ43" i="12"/>
  <c r="BY43" i="12"/>
  <c r="BX43" i="12"/>
  <c r="BW43" i="12"/>
  <c r="CH41" i="12"/>
  <c r="CH41" i="12" a="1"/>
  <c r="CG41" i="12" a="1"/>
  <c r="CG41" i="12" s="1"/>
  <c r="CF41" i="12" a="1"/>
  <c r="CF41" i="12" s="1"/>
  <c r="CE41" i="12" a="1"/>
  <c r="CE41" i="12" s="1"/>
  <c r="CD41" i="12" a="1"/>
  <c r="CD41" i="12" s="1"/>
  <c r="CC41" i="12" a="1"/>
  <c r="CC41" i="12" s="1"/>
  <c r="CB41" i="12" a="1"/>
  <c r="CB41" i="12" s="1"/>
  <c r="CA41" i="12" a="1"/>
  <c r="CA41" i="12" s="1"/>
  <c r="BZ41" i="12" a="1"/>
  <c r="BZ41" i="12" s="1"/>
  <c r="BY41" i="12"/>
  <c r="BY41" i="12" a="1"/>
  <c r="BX41" i="12" a="1"/>
  <c r="BX41" i="12" s="1"/>
  <c r="BW41" i="12" a="1"/>
  <c r="BW41" i="12" s="1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CH24" i="12" a="1"/>
  <c r="CH24" i="12" s="1"/>
  <c r="CG24" i="12" a="1"/>
  <c r="CG24" i="12" s="1"/>
  <c r="CF24" i="12" a="1"/>
  <c r="CF24" i="12" s="1"/>
  <c r="CE24" i="12" a="1"/>
  <c r="CE24" i="12" s="1"/>
  <c r="CD24" i="12" a="1"/>
  <c r="CD24" i="12" s="1"/>
  <c r="CC24" i="12" a="1"/>
  <c r="CC24" i="12" s="1"/>
  <c r="CB24" i="12" a="1"/>
  <c r="CB24" i="12" s="1"/>
  <c r="CA24" i="12" a="1"/>
  <c r="CA24" i="12" s="1"/>
  <c r="BZ24" i="12" a="1"/>
  <c r="BZ24" i="12" s="1"/>
  <c r="BY24" i="12" a="1"/>
  <c r="BY24" i="12" s="1"/>
  <c r="BX24" i="12" a="1"/>
  <c r="BX24" i="12" s="1"/>
  <c r="BW24" i="12" a="1"/>
  <c r="BW24" i="12" s="1"/>
  <c r="BT54" i="12" a="1"/>
  <c r="BT54" i="12" s="1"/>
  <c r="BS54" i="12" a="1"/>
  <c r="BS54" i="12" s="1"/>
  <c r="BR54" i="12" a="1"/>
  <c r="BR54" i="12" s="1"/>
  <c r="BQ54" i="12" a="1"/>
  <c r="BQ54" i="12" s="1"/>
  <c r="BP54" i="12" a="1"/>
  <c r="BP54" i="12" s="1"/>
  <c r="BO54" i="12" a="1"/>
  <c r="BO54" i="12" s="1"/>
  <c r="BN54" i="12" a="1"/>
  <c r="BN54" i="12" s="1"/>
  <c r="BM54" i="12" a="1"/>
  <c r="BM54" i="12" s="1"/>
  <c r="BL54" i="12" a="1"/>
  <c r="BL54" i="12" s="1"/>
  <c r="BK54" i="12" a="1"/>
  <c r="BK54" i="12" s="1"/>
  <c r="BJ54" i="12" a="1"/>
  <c r="BJ54" i="12" s="1"/>
  <c r="BI54" i="12"/>
  <c r="BI54" i="12" a="1"/>
  <c r="BT43" i="12"/>
  <c r="BS43" i="12"/>
  <c r="BR43" i="12"/>
  <c r="BQ43" i="12"/>
  <c r="BP43" i="12"/>
  <c r="BO43" i="12"/>
  <c r="BN43" i="12"/>
  <c r="BM43" i="12"/>
  <c r="BL43" i="12"/>
  <c r="BK43" i="12"/>
  <c r="BJ43" i="12"/>
  <c r="BI43" i="12"/>
  <c r="BT41" i="12" a="1"/>
  <c r="BT41" i="12" s="1"/>
  <c r="BS41" i="12" a="1"/>
  <c r="BS41" i="12" s="1"/>
  <c r="BR41" i="12" a="1"/>
  <c r="BR41" i="12" s="1"/>
  <c r="BQ41" i="12" a="1"/>
  <c r="BQ41" i="12" s="1"/>
  <c r="BP41" i="12" a="1"/>
  <c r="BP41" i="12" s="1"/>
  <c r="BO41" i="12"/>
  <c r="BO41" i="12" a="1"/>
  <c r="BN41" i="12" a="1"/>
  <c r="BN41" i="12" s="1"/>
  <c r="BM41" i="12" a="1"/>
  <c r="BM41" i="12" s="1"/>
  <c r="BL41" i="12" a="1"/>
  <c r="BL41" i="12" s="1"/>
  <c r="BK41" i="12" a="1"/>
  <c r="BK41" i="12" s="1"/>
  <c r="BJ41" i="12" a="1"/>
  <c r="BJ41" i="12" s="1"/>
  <c r="BI41" i="12" a="1"/>
  <c r="BI41" i="12" s="1"/>
  <c r="BT26" i="12"/>
  <c r="BS26" i="12"/>
  <c r="BR26" i="12"/>
  <c r="BQ26" i="12"/>
  <c r="BP26" i="12"/>
  <c r="BO26" i="12"/>
  <c r="BN26" i="12"/>
  <c r="BM26" i="12"/>
  <c r="BL26" i="12"/>
  <c r="BK26" i="12"/>
  <c r="BJ26" i="12"/>
  <c r="BI26" i="12"/>
  <c r="BT24" i="12" a="1"/>
  <c r="BT24" i="12" s="1"/>
  <c r="BS24" i="12" a="1"/>
  <c r="BS24" i="12" s="1"/>
  <c r="BR24" i="12" a="1"/>
  <c r="BR24" i="12" s="1"/>
  <c r="BQ24" i="12" a="1"/>
  <c r="BQ24" i="12" s="1"/>
  <c r="BP24" i="12" a="1"/>
  <c r="BP24" i="12" s="1"/>
  <c r="BO24" i="12"/>
  <c r="BO24" i="12" a="1"/>
  <c r="BN24" i="12" a="1"/>
  <c r="BN24" i="12" s="1"/>
  <c r="BM24" i="12" a="1"/>
  <c r="BM24" i="12" s="1"/>
  <c r="BL24" i="12" a="1"/>
  <c r="BL24" i="12" s="1"/>
  <c r="BK24" i="12" a="1"/>
  <c r="BK24" i="12" s="1"/>
  <c r="BJ24" i="12" a="1"/>
  <c r="BJ24" i="12" s="1"/>
  <c r="BI24" i="12" a="1"/>
  <c r="BI24" i="12" s="1"/>
  <c r="BF54" i="12" a="1"/>
  <c r="BF54" i="12" s="1"/>
  <c r="BE54" i="12" a="1"/>
  <c r="BE54" i="12" s="1"/>
  <c r="BD54" i="12" a="1"/>
  <c r="BD54" i="12" s="1"/>
  <c r="BC54" i="12" a="1"/>
  <c r="BC54" i="12" s="1"/>
  <c r="BB54" i="12" a="1"/>
  <c r="BB54" i="12" s="1"/>
  <c r="BA54" i="12" a="1"/>
  <c r="BA54" i="12" s="1"/>
  <c r="AZ54" i="12" a="1"/>
  <c r="AZ54" i="12" s="1"/>
  <c r="AY54" i="12" a="1"/>
  <c r="AY54" i="12" s="1"/>
  <c r="AX54" i="12" a="1"/>
  <c r="AX54" i="12" s="1"/>
  <c r="AW54" i="12" a="1"/>
  <c r="AW54" i="12" s="1"/>
  <c r="AV54" i="12" a="1"/>
  <c r="AV54" i="12" s="1"/>
  <c r="AU54" i="12" a="1"/>
  <c r="AU54" i="12" s="1"/>
  <c r="BF43" i="12"/>
  <c r="BE43" i="12"/>
  <c r="BD43" i="12"/>
  <c r="BC43" i="12"/>
  <c r="BB43" i="12"/>
  <c r="BA43" i="12"/>
  <c r="AZ43" i="12"/>
  <c r="AY43" i="12"/>
  <c r="AX43" i="12"/>
  <c r="AW43" i="12"/>
  <c r="AV43" i="12"/>
  <c r="AU43" i="12"/>
  <c r="BF41" i="12" a="1"/>
  <c r="BF41" i="12" s="1"/>
  <c r="BE41" i="12" a="1"/>
  <c r="BE41" i="12" s="1"/>
  <c r="BD41" i="12" a="1"/>
  <c r="BD41" i="12" s="1"/>
  <c r="BC41" i="12" a="1"/>
  <c r="BC41" i="12" s="1"/>
  <c r="BB41" i="12" a="1"/>
  <c r="BB41" i="12" s="1"/>
  <c r="BA41" i="12"/>
  <c r="BA41" i="12" a="1"/>
  <c r="AZ41" i="12" a="1"/>
  <c r="AZ41" i="12" s="1"/>
  <c r="AY41" i="12" a="1"/>
  <c r="AY41" i="12" s="1"/>
  <c r="AX41" i="12" a="1"/>
  <c r="AX41" i="12" s="1"/>
  <c r="AW41" i="12" a="1"/>
  <c r="AW41" i="12" s="1"/>
  <c r="AV41" i="12" a="1"/>
  <c r="AV41" i="12" s="1"/>
  <c r="AU41" i="12"/>
  <c r="AU41" i="12" a="1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BF24" i="12" a="1"/>
  <c r="BF24" i="12" s="1"/>
  <c r="BE24" i="12" a="1"/>
  <c r="BE24" i="12" s="1"/>
  <c r="BD24" i="12" a="1"/>
  <c r="BD24" i="12" s="1"/>
  <c r="BC24" i="12" a="1"/>
  <c r="BC24" i="12" s="1"/>
  <c r="BB24" i="12" a="1"/>
  <c r="BB24" i="12" s="1"/>
  <c r="BA24" i="12" a="1"/>
  <c r="BA24" i="12" s="1"/>
  <c r="AZ24" i="12" a="1"/>
  <c r="AZ24" i="12" s="1"/>
  <c r="AY24" i="12" a="1"/>
  <c r="AY24" i="12" s="1"/>
  <c r="AX24" i="12" a="1"/>
  <c r="AX24" i="12" s="1"/>
  <c r="AW24" i="12" a="1"/>
  <c r="AW24" i="12" s="1"/>
  <c r="AV24" i="12" a="1"/>
  <c r="AV24" i="12" s="1"/>
  <c r="AU24" i="12" a="1"/>
  <c r="AU24" i="12" s="1"/>
  <c r="AR54" i="12" a="1"/>
  <c r="AR54" i="12" s="1"/>
  <c r="AQ54" i="12" a="1"/>
  <c r="AQ54" i="12" s="1"/>
  <c r="AP54" i="12" a="1"/>
  <c r="AP54" i="12" s="1"/>
  <c r="AO54" i="12" a="1"/>
  <c r="AO54" i="12" s="1"/>
  <c r="AN54" i="12" a="1"/>
  <c r="AN54" i="12" s="1"/>
  <c r="AM54" i="12" a="1"/>
  <c r="AM54" i="12" s="1"/>
  <c r="AL54" i="12" a="1"/>
  <c r="AL54" i="12" s="1"/>
  <c r="AK54" i="12" a="1"/>
  <c r="AK54" i="12" s="1"/>
  <c r="AJ54" i="12" a="1"/>
  <c r="AJ54" i="12" s="1"/>
  <c r="AI54" i="12" a="1"/>
  <c r="AI54" i="12" s="1"/>
  <c r="AH54" i="12" a="1"/>
  <c r="AH54" i="12" s="1"/>
  <c r="AG54" i="12" a="1"/>
  <c r="AG54" i="12" s="1"/>
  <c r="AR43" i="12"/>
  <c r="AQ43" i="12"/>
  <c r="AP43" i="12"/>
  <c r="AO43" i="12"/>
  <c r="AN43" i="12"/>
  <c r="AM43" i="12"/>
  <c r="AL43" i="12"/>
  <c r="AK43" i="12"/>
  <c r="AJ43" i="12"/>
  <c r="AI43" i="12"/>
  <c r="AH43" i="12"/>
  <c r="AG43" i="12"/>
  <c r="AR41" i="12" a="1"/>
  <c r="AR41" i="12" s="1"/>
  <c r="AQ41" i="12" a="1"/>
  <c r="AQ41" i="12" s="1"/>
  <c r="AP41" i="12" a="1"/>
  <c r="AP41" i="12" s="1"/>
  <c r="AO41" i="12" a="1"/>
  <c r="AO41" i="12" s="1"/>
  <c r="AN41" i="12" a="1"/>
  <c r="AN41" i="12" s="1"/>
  <c r="AM41" i="12" a="1"/>
  <c r="AM41" i="12" s="1"/>
  <c r="AL41" i="12" a="1"/>
  <c r="AL41" i="12" s="1"/>
  <c r="AK41" i="12" a="1"/>
  <c r="AK41" i="12" s="1"/>
  <c r="AJ41" i="12" a="1"/>
  <c r="AJ41" i="12" s="1"/>
  <c r="AI41" i="12" a="1"/>
  <c r="AI41" i="12" s="1"/>
  <c r="AH41" i="12" a="1"/>
  <c r="AH41" i="12" s="1"/>
  <c r="AG41" i="12" a="1"/>
  <c r="AG41" i="12" s="1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R24" i="12" a="1"/>
  <c r="AR24" i="12" s="1"/>
  <c r="AQ24" i="12" a="1"/>
  <c r="AQ24" i="12" s="1"/>
  <c r="AP24" i="12" a="1"/>
  <c r="AP24" i="12" s="1"/>
  <c r="AO24" i="12" a="1"/>
  <c r="AO24" i="12" s="1"/>
  <c r="AN24" i="12" a="1"/>
  <c r="AN24" i="12" s="1"/>
  <c r="AM24" i="12" a="1"/>
  <c r="AM24" i="12" s="1"/>
  <c r="AL24" i="12"/>
  <c r="AL24" i="12" a="1"/>
  <c r="AK24" i="12" a="1"/>
  <c r="AK24" i="12" s="1"/>
  <c r="AJ24" i="12" a="1"/>
  <c r="AJ24" i="12" s="1"/>
  <c r="AI24" i="12" a="1"/>
  <c r="AI24" i="12" s="1"/>
  <c r="AH24" i="12" a="1"/>
  <c r="AH24" i="12" s="1"/>
  <c r="AG24" i="12" a="1"/>
  <c r="AG24" i="12" s="1"/>
  <c r="AD54" i="12" a="1"/>
  <c r="AD54" i="12" s="1"/>
  <c r="AC54" i="12" a="1"/>
  <c r="AC54" i="12" s="1"/>
  <c r="AB54" i="12" a="1"/>
  <c r="AB54" i="12" s="1"/>
  <c r="AA54" i="12" a="1"/>
  <c r="AA54" i="12" s="1"/>
  <c r="Z54" i="12" a="1"/>
  <c r="Z54" i="12" s="1"/>
  <c r="Y54" i="12" a="1"/>
  <c r="Y54" i="12" s="1"/>
  <c r="X54" i="12" a="1"/>
  <c r="X54" i="12" s="1"/>
  <c r="W54" i="12" a="1"/>
  <c r="W54" i="12" s="1"/>
  <c r="V54" i="12" a="1"/>
  <c r="V54" i="12" s="1"/>
  <c r="U54" i="12" a="1"/>
  <c r="U54" i="12" s="1"/>
  <c r="T54" i="12" a="1"/>
  <c r="T54" i="12" s="1"/>
  <c r="S54" i="12" a="1"/>
  <c r="S54" i="12" s="1"/>
  <c r="AD41" i="12" a="1"/>
  <c r="AD41" i="12" s="1"/>
  <c r="AC41" i="12" a="1"/>
  <c r="AC41" i="12" s="1"/>
  <c r="AB41" i="12" a="1"/>
  <c r="AB41" i="12" s="1"/>
  <c r="AA41" i="12" a="1"/>
  <c r="AA41" i="12" s="1"/>
  <c r="Z41" i="12" a="1"/>
  <c r="Z41" i="12" s="1"/>
  <c r="Y41" i="12" a="1"/>
  <c r="Y41" i="12" s="1"/>
  <c r="X41" i="12" a="1"/>
  <c r="X41" i="12" s="1"/>
  <c r="W41" i="12" a="1"/>
  <c r="W41" i="12" s="1"/>
  <c r="V41" i="12" a="1"/>
  <c r="V41" i="12" s="1"/>
  <c r="U41" i="12" a="1"/>
  <c r="U41" i="12" s="1"/>
  <c r="T41" i="12" a="1"/>
  <c r="T41" i="12" s="1"/>
  <c r="S41" i="12" a="1"/>
  <c r="S41" i="12" s="1"/>
  <c r="AD24" i="12" a="1"/>
  <c r="AD24" i="12" s="1"/>
  <c r="AC24" i="12" a="1"/>
  <c r="AC24" i="12" s="1"/>
  <c r="AB24" i="12" a="1"/>
  <c r="AB24" i="12" s="1"/>
  <c r="AA24" i="12" a="1"/>
  <c r="AA24" i="12" s="1"/>
  <c r="Z24" i="12" a="1"/>
  <c r="Z24" i="12" s="1"/>
  <c r="Y24" i="12" a="1"/>
  <c r="Y24" i="12" s="1"/>
  <c r="X24" i="12" a="1"/>
  <c r="X24" i="12" s="1"/>
  <c r="W24" i="12" a="1"/>
  <c r="W24" i="12" s="1"/>
  <c r="V24" i="12" a="1"/>
  <c r="V24" i="12" s="1"/>
  <c r="U24" i="12" a="1"/>
  <c r="U24" i="12" s="1"/>
  <c r="T24" i="12" a="1"/>
  <c r="T24" i="12" s="1"/>
  <c r="S24" i="12" a="1"/>
  <c r="S24" i="12" s="1"/>
  <c r="P54" i="12" a="1"/>
  <c r="P54" i="12" s="1"/>
  <c r="O54" i="12" a="1"/>
  <c r="O54" i="12" s="1"/>
  <c r="N54" i="12" a="1"/>
  <c r="N54" i="12" s="1"/>
  <c r="M54" i="12" a="1"/>
  <c r="M54" i="12" s="1"/>
  <c r="L54" i="12" a="1"/>
  <c r="L54" i="12" s="1"/>
  <c r="K54" i="12" a="1"/>
  <c r="K54" i="12" s="1"/>
  <c r="J54" i="12" a="1"/>
  <c r="J54" i="12" s="1"/>
  <c r="I54" i="12" a="1"/>
  <c r="I54" i="12" s="1"/>
  <c r="H54" i="12" a="1"/>
  <c r="H54" i="12" s="1"/>
  <c r="G54" i="12" a="1"/>
  <c r="G54" i="12" s="1"/>
  <c r="F54" i="12" a="1"/>
  <c r="F54" i="12" s="1"/>
  <c r="E54" i="12" a="1"/>
  <c r="E54" i="12" s="1"/>
  <c r="P41" i="12" a="1"/>
  <c r="P41" i="12" s="1"/>
  <c r="O41" i="12" a="1"/>
  <c r="O41" i="12" s="1"/>
  <c r="N41" i="12" a="1"/>
  <c r="N41" i="12" s="1"/>
  <c r="M41" i="12" a="1"/>
  <c r="M41" i="12" s="1"/>
  <c r="L41" i="12" a="1"/>
  <c r="L41" i="12" s="1"/>
  <c r="K41" i="12" a="1"/>
  <c r="K41" i="12" s="1"/>
  <c r="J41" i="12" a="1"/>
  <c r="J41" i="12" s="1"/>
  <c r="I41" i="12" a="1"/>
  <c r="I41" i="12" s="1"/>
  <c r="H41" i="12" a="1"/>
  <c r="H41" i="12" s="1"/>
  <c r="G41" i="12" a="1"/>
  <c r="G41" i="12" s="1"/>
  <c r="F41" i="12" a="1"/>
  <c r="F41" i="12" s="1"/>
  <c r="E41" i="12" a="1"/>
  <c r="E41" i="12" s="1"/>
  <c r="P24" i="12" a="1"/>
  <c r="P24" i="12" s="1"/>
  <c r="O24" i="12" a="1"/>
  <c r="O24" i="12" s="1"/>
  <c r="N24" i="12" a="1"/>
  <c r="N24" i="12" s="1"/>
  <c r="M24" i="12"/>
  <c r="M24" i="12" a="1"/>
  <c r="L24" i="12" a="1"/>
  <c r="L24" i="12" s="1"/>
  <c r="K24" i="12" a="1"/>
  <c r="K24" i="12" s="1"/>
  <c r="J24" i="12" a="1"/>
  <c r="J24" i="12" s="1"/>
  <c r="I24" i="12" a="1"/>
  <c r="I24" i="12" s="1"/>
  <c r="H24" i="12" a="1"/>
  <c r="H24" i="12" s="1"/>
  <c r="G24" i="12" a="1"/>
  <c r="G24" i="12" s="1"/>
  <c r="F24" i="12" a="1"/>
  <c r="F24" i="12" s="1"/>
  <c r="E24" i="12" a="1"/>
  <c r="E24" i="12" s="1"/>
  <c r="EM16" i="12"/>
  <c r="EM15" i="12"/>
  <c r="EM14" i="12"/>
  <c r="EM13" i="12"/>
  <c r="EM12" i="12"/>
  <c r="DY16" i="12"/>
  <c r="DY15" i="12"/>
  <c r="DY14" i="12"/>
  <c r="DY13" i="12"/>
  <c r="DY12" i="12"/>
  <c r="DK16" i="12"/>
  <c r="DK15" i="12"/>
  <c r="DK14" i="12"/>
  <c r="DK13" i="12"/>
  <c r="DK12" i="12"/>
  <c r="CW16" i="12"/>
  <c r="CW15" i="12"/>
  <c r="CW14" i="12"/>
  <c r="CW13" i="12"/>
  <c r="CW12" i="12"/>
  <c r="CI16" i="12"/>
  <c r="CI15" i="12"/>
  <c r="CI14" i="12"/>
  <c r="CI13" i="12"/>
  <c r="CI12" i="12"/>
  <c r="BU16" i="12"/>
  <c r="BU15" i="12"/>
  <c r="BU14" i="12"/>
  <c r="BU13" i="12"/>
  <c r="BU12" i="12"/>
  <c r="BG16" i="12"/>
  <c r="BG15" i="12"/>
  <c r="BG14" i="12"/>
  <c r="BG13" i="12"/>
  <c r="BG12" i="12"/>
  <c r="AS16" i="12"/>
  <c r="AS15" i="12"/>
  <c r="AS14" i="12"/>
  <c r="AS13" i="12"/>
  <c r="AS12" i="12"/>
  <c r="AE16" i="12"/>
  <c r="AE15" i="12"/>
  <c r="AE14" i="12"/>
  <c r="AE13" i="12"/>
  <c r="AE12" i="12"/>
  <c r="Q16" i="12"/>
  <c r="Q15" i="12"/>
  <c r="Q14" i="12"/>
  <c r="Q13" i="12"/>
  <c r="Q12" i="12"/>
  <c r="H24" i="13" a="1"/>
  <c r="H24" i="13" s="1"/>
  <c r="I24" i="13"/>
  <c r="H23" i="13" a="1"/>
  <c r="H23" i="13" s="1"/>
  <c r="I23" i="13"/>
  <c r="H22" i="13" a="1"/>
  <c r="H22" i="13" s="1"/>
  <c r="I22" i="13"/>
  <c r="H21" i="13" a="1"/>
  <c r="H21" i="13" s="1"/>
  <c r="I21" i="13"/>
  <c r="H20" i="13" a="1"/>
  <c r="H20" i="13" s="1"/>
  <c r="I20" i="13"/>
  <c r="H17" i="13" a="1"/>
  <c r="H17" i="13" s="1"/>
  <c r="H18" i="13" a="1"/>
  <c r="H18" i="13" s="1"/>
  <c r="H19" i="13" a="1"/>
  <c r="H19" i="13" s="1"/>
  <c r="I17" i="13"/>
  <c r="I18" i="13"/>
  <c r="I19" i="13"/>
  <c r="H16" i="13" a="1"/>
  <c r="H16" i="13" s="1"/>
  <c r="I16" i="13"/>
  <c r="C13" i="14" a="1"/>
  <c r="C13" i="14" s="1"/>
  <c r="D13" i="14" a="1"/>
  <c r="D13" i="14" s="1"/>
  <c r="E19" i="15" a="1"/>
  <c r="E19" i="15" s="1"/>
  <c r="E18" i="15" a="1"/>
  <c r="E18" i="15" s="1"/>
  <c r="F67" i="8" a="1"/>
  <c r="F67" i="8" s="1"/>
  <c r="E12" i="15" a="1"/>
  <c r="E12" i="15" s="1"/>
  <c r="E11" i="15"/>
  <c r="E9" i="15"/>
  <c r="E8" i="15" a="1"/>
  <c r="E8" i="15" s="1"/>
  <c r="I12" i="13"/>
  <c r="I13" i="13"/>
  <c r="I14" i="13"/>
  <c r="I15" i="13"/>
  <c r="H12" i="13" a="1"/>
  <c r="H12" i="13" s="1"/>
  <c r="H13" i="13" a="1"/>
  <c r="H13" i="13" s="1"/>
  <c r="H14" i="13" a="1"/>
  <c r="H14" i="13" s="1"/>
  <c r="H15" i="13" a="1"/>
  <c r="H15" i="13" s="1"/>
  <c r="EM34" i="12"/>
  <c r="DY34" i="12"/>
  <c r="DK34" i="12"/>
  <c r="CW34" i="12"/>
  <c r="CI34" i="12"/>
  <c r="BU34" i="12"/>
  <c r="BG34" i="12"/>
  <c r="AS34" i="12"/>
  <c r="AE34" i="12"/>
  <c r="Q34" i="12"/>
  <c r="EM33" i="12"/>
  <c r="DY33" i="12"/>
  <c r="DK33" i="12"/>
  <c r="CW33" i="12"/>
  <c r="CI33" i="12"/>
  <c r="BU33" i="12"/>
  <c r="BG33" i="12"/>
  <c r="AS33" i="12"/>
  <c r="AE33" i="12"/>
  <c r="Q33" i="12"/>
  <c r="EM32" i="12"/>
  <c r="DY32" i="12"/>
  <c r="DK32" i="12"/>
  <c r="CW32" i="12"/>
  <c r="CI32" i="12"/>
  <c r="BU32" i="12"/>
  <c r="BG32" i="12"/>
  <c r="AS32" i="12"/>
  <c r="AE32" i="12"/>
  <c r="Q32" i="12"/>
  <c r="EM31" i="12"/>
  <c r="DY31" i="12"/>
  <c r="DK31" i="12"/>
  <c r="CW31" i="12"/>
  <c r="CI31" i="12"/>
  <c r="BU31" i="12"/>
  <c r="BG31" i="12"/>
  <c r="AS31" i="12"/>
  <c r="AE31" i="12"/>
  <c r="Q31" i="12"/>
  <c r="AS10" i="12"/>
  <c r="BG10" i="12"/>
  <c r="BU10" i="12"/>
  <c r="CI10" i="12"/>
  <c r="CW10" i="12"/>
  <c r="DK10" i="12"/>
  <c r="DY10" i="12"/>
  <c r="EM10" i="12"/>
  <c r="AS11" i="12"/>
  <c r="BG11" i="12"/>
  <c r="BU11" i="12"/>
  <c r="CI11" i="12"/>
  <c r="CW11" i="12"/>
  <c r="DK11" i="12"/>
  <c r="DY11" i="12"/>
  <c r="EM11" i="12"/>
  <c r="AS17" i="12"/>
  <c r="BG17" i="12"/>
  <c r="BU17" i="12"/>
  <c r="CI17" i="12"/>
  <c r="CW17" i="12"/>
  <c r="DK17" i="12"/>
  <c r="DY17" i="12"/>
  <c r="EM17" i="12"/>
  <c r="AS18" i="12"/>
  <c r="BG18" i="12"/>
  <c r="BU18" i="12"/>
  <c r="CI18" i="12"/>
  <c r="CW18" i="12"/>
  <c r="DK18" i="12"/>
  <c r="DY18" i="12"/>
  <c r="EM18" i="12"/>
  <c r="AS19" i="12"/>
  <c r="BG19" i="12"/>
  <c r="BU19" i="12"/>
  <c r="CI19" i="12"/>
  <c r="CW19" i="12"/>
  <c r="DK19" i="12"/>
  <c r="DY19" i="12"/>
  <c r="EM19" i="12"/>
  <c r="AS20" i="12"/>
  <c r="BG20" i="12"/>
  <c r="BU20" i="12"/>
  <c r="CI20" i="12"/>
  <c r="CW20" i="12"/>
  <c r="DK20" i="12"/>
  <c r="DY20" i="12"/>
  <c r="EM20" i="12"/>
  <c r="AS21" i="12"/>
  <c r="BG21" i="12"/>
  <c r="BU21" i="12"/>
  <c r="CI21" i="12"/>
  <c r="CW21" i="12"/>
  <c r="DK21" i="12"/>
  <c r="DY21" i="12"/>
  <c r="EM21" i="12"/>
  <c r="AS22" i="12"/>
  <c r="BG22" i="12"/>
  <c r="BU22" i="12"/>
  <c r="CI22" i="12"/>
  <c r="CW22" i="12"/>
  <c r="DK22" i="12"/>
  <c r="DY22" i="12"/>
  <c r="EM22" i="12"/>
  <c r="AS23" i="12"/>
  <c r="BG23" i="12"/>
  <c r="BU23" i="12"/>
  <c r="CI23" i="12"/>
  <c r="CW23" i="12"/>
  <c r="DK23" i="12"/>
  <c r="DY23" i="12"/>
  <c r="EM23" i="12"/>
  <c r="AS27" i="12"/>
  <c r="BG27" i="12"/>
  <c r="BU27" i="12"/>
  <c r="CI27" i="12"/>
  <c r="CW27" i="12"/>
  <c r="DK27" i="12"/>
  <c r="DY27" i="12"/>
  <c r="EM27" i="12"/>
  <c r="AS28" i="12"/>
  <c r="BG28" i="12"/>
  <c r="BU28" i="12"/>
  <c r="CI28" i="12"/>
  <c r="CW28" i="12"/>
  <c r="DK28" i="12"/>
  <c r="DY28" i="12"/>
  <c r="EM28" i="12"/>
  <c r="AS29" i="12"/>
  <c r="BG29" i="12"/>
  <c r="BU29" i="12"/>
  <c r="CI29" i="12"/>
  <c r="CW29" i="12"/>
  <c r="DK29" i="12"/>
  <c r="DY29" i="12"/>
  <c r="EM29" i="12"/>
  <c r="AS30" i="12"/>
  <c r="BG30" i="12"/>
  <c r="BU30" i="12"/>
  <c r="CI30" i="12"/>
  <c r="CW30" i="12"/>
  <c r="DK30" i="12"/>
  <c r="DY30" i="12"/>
  <c r="EM30" i="12"/>
  <c r="AS35" i="12"/>
  <c r="BG35" i="12"/>
  <c r="BU35" i="12"/>
  <c r="CI35" i="12"/>
  <c r="CW35" i="12"/>
  <c r="DK35" i="12"/>
  <c r="DY35" i="12"/>
  <c r="EM35" i="12"/>
  <c r="AS36" i="12"/>
  <c r="BG36" i="12"/>
  <c r="BU36" i="12"/>
  <c r="CI36" i="12"/>
  <c r="CW36" i="12"/>
  <c r="DK36" i="12"/>
  <c r="DY36" i="12"/>
  <c r="EM36" i="12"/>
  <c r="AS37" i="12"/>
  <c r="BG37" i="12"/>
  <c r="BU37" i="12"/>
  <c r="CI37" i="12"/>
  <c r="CW37" i="12"/>
  <c r="DK37" i="12"/>
  <c r="DY37" i="12"/>
  <c r="EM37" i="12"/>
  <c r="AS38" i="12"/>
  <c r="BG38" i="12"/>
  <c r="BU38" i="12"/>
  <c r="CI38" i="12"/>
  <c r="CW38" i="12"/>
  <c r="DK38" i="12"/>
  <c r="DY38" i="12"/>
  <c r="EM38" i="12"/>
  <c r="AS39" i="12"/>
  <c r="BG39" i="12"/>
  <c r="BU39" i="12"/>
  <c r="CI39" i="12"/>
  <c r="CW39" i="12"/>
  <c r="DK39" i="12"/>
  <c r="DY39" i="12"/>
  <c r="EM39" i="12"/>
  <c r="AS40" i="12"/>
  <c r="BG40" i="12"/>
  <c r="BU40" i="12"/>
  <c r="CI40" i="12"/>
  <c r="CW40" i="12"/>
  <c r="DK40" i="12"/>
  <c r="DY40" i="12"/>
  <c r="EM40" i="12"/>
  <c r="AS44" i="12"/>
  <c r="BG44" i="12"/>
  <c r="BU44" i="12"/>
  <c r="CI44" i="12"/>
  <c r="CW44" i="12"/>
  <c r="DK44" i="12"/>
  <c r="DY44" i="12"/>
  <c r="EM44" i="12"/>
  <c r="AS45" i="12"/>
  <c r="BG45" i="12"/>
  <c r="BU45" i="12"/>
  <c r="CI45" i="12"/>
  <c r="CW45" i="12"/>
  <c r="DK45" i="12"/>
  <c r="DY45" i="12"/>
  <c r="EM45" i="12"/>
  <c r="AS46" i="12"/>
  <c r="BG46" i="12"/>
  <c r="BU46" i="12"/>
  <c r="CI46" i="12"/>
  <c r="CW46" i="12"/>
  <c r="DK46" i="12"/>
  <c r="DY46" i="12"/>
  <c r="EM46" i="12"/>
  <c r="AS47" i="12"/>
  <c r="BG47" i="12"/>
  <c r="BU47" i="12"/>
  <c r="CI47" i="12"/>
  <c r="CW47" i="12"/>
  <c r="DK47" i="12"/>
  <c r="DY47" i="12"/>
  <c r="EM47" i="12"/>
  <c r="AS48" i="12"/>
  <c r="BG48" i="12"/>
  <c r="BU48" i="12"/>
  <c r="CI48" i="12"/>
  <c r="CW48" i="12"/>
  <c r="DK48" i="12"/>
  <c r="DY48" i="12"/>
  <c r="EM48" i="12"/>
  <c r="AS49" i="12"/>
  <c r="BG49" i="12"/>
  <c r="BU49" i="12"/>
  <c r="CI49" i="12"/>
  <c r="CW49" i="12"/>
  <c r="DK49" i="12"/>
  <c r="DY49" i="12"/>
  <c r="EM49" i="12"/>
  <c r="AS50" i="12"/>
  <c r="BG50" i="12"/>
  <c r="BU50" i="12"/>
  <c r="CI50" i="12"/>
  <c r="CW50" i="12"/>
  <c r="DK50" i="12"/>
  <c r="DY50" i="12"/>
  <c r="EM50" i="12"/>
  <c r="AS51" i="12"/>
  <c r="BG51" i="12"/>
  <c r="BU51" i="12"/>
  <c r="CI51" i="12"/>
  <c r="CW51" i="12"/>
  <c r="DK51" i="12"/>
  <c r="DY51" i="12"/>
  <c r="EM51" i="12"/>
  <c r="AS52" i="12"/>
  <c r="BG52" i="12"/>
  <c r="BU52" i="12"/>
  <c r="CI52" i="12"/>
  <c r="CW52" i="12"/>
  <c r="DK52" i="12"/>
  <c r="DY52" i="12"/>
  <c r="EM52" i="12"/>
  <c r="AS53" i="12"/>
  <c r="BG53" i="12"/>
  <c r="BU53" i="12"/>
  <c r="CI53" i="12"/>
  <c r="CW53" i="12"/>
  <c r="DK53" i="12"/>
  <c r="DY53" i="12"/>
  <c r="EM53" i="12"/>
  <c r="AE10" i="12"/>
  <c r="AE11" i="12"/>
  <c r="AE17" i="12"/>
  <c r="AE18" i="12"/>
  <c r="AE19" i="12"/>
  <c r="AE20" i="12"/>
  <c r="AE21" i="12"/>
  <c r="AE22" i="12"/>
  <c r="AE23" i="12"/>
  <c r="AE27" i="12"/>
  <c r="AE28" i="12"/>
  <c r="AE29" i="12"/>
  <c r="AE30" i="12"/>
  <c r="AE35" i="12"/>
  <c r="AE36" i="12"/>
  <c r="AE37" i="12"/>
  <c r="AE38" i="12"/>
  <c r="AE39" i="12"/>
  <c r="AE40" i="12"/>
  <c r="AE44" i="12"/>
  <c r="AE45" i="12"/>
  <c r="AE46" i="12"/>
  <c r="AE47" i="12"/>
  <c r="AE48" i="12"/>
  <c r="AE49" i="12"/>
  <c r="AE50" i="12"/>
  <c r="AE51" i="12"/>
  <c r="AE52" i="12"/>
  <c r="AE53" i="12"/>
  <c r="Q53" i="12"/>
  <c r="Q52" i="12"/>
  <c r="Q51" i="12"/>
  <c r="Q50" i="12"/>
  <c r="Q49" i="12"/>
  <c r="Q48" i="12"/>
  <c r="Q47" i="12"/>
  <c r="Q46" i="12"/>
  <c r="Q45" i="12"/>
  <c r="Q44" i="12"/>
  <c r="Q40" i="12"/>
  <c r="Q39" i="12"/>
  <c r="Q38" i="12"/>
  <c r="Q37" i="12"/>
  <c r="Q36" i="12"/>
  <c r="Q35" i="12"/>
  <c r="Q30" i="12"/>
  <c r="Q29" i="12"/>
  <c r="Q28" i="12"/>
  <c r="Q27" i="12"/>
  <c r="Q23" i="12"/>
  <c r="Q22" i="12"/>
  <c r="Q21" i="12"/>
  <c r="Q20" i="12"/>
  <c r="Q19" i="12"/>
  <c r="Q18" i="12"/>
  <c r="Q17" i="12"/>
  <c r="Q11" i="12"/>
  <c r="Q10" i="12"/>
  <c r="E5" i="12"/>
  <c r="H43" i="12" s="1"/>
  <c r="G10" i="5"/>
  <c r="G49" i="5"/>
  <c r="G65" i="5"/>
  <c r="B2" i="10"/>
  <c r="B2" i="8"/>
  <c r="B2" i="11"/>
  <c r="B2" i="7"/>
  <c r="G5" i="1"/>
  <c r="G6" i="1"/>
  <c r="G7" i="1"/>
  <c r="G9" i="1"/>
  <c r="E9" i="12" l="1"/>
  <c r="N9" i="12"/>
  <c r="E13" i="14" a="1"/>
  <c r="E13" i="14" s="1"/>
  <c r="E26" i="12"/>
  <c r="M26" i="12"/>
  <c r="E20" i="15"/>
  <c r="Y11" i="14" s="1"/>
  <c r="E13" i="15"/>
  <c r="E14" i="15" s="1"/>
  <c r="E10" i="15"/>
  <c r="I9" i="12"/>
  <c r="J43" i="12"/>
  <c r="K43" i="12"/>
  <c r="M9" i="12"/>
  <c r="I43" i="12"/>
  <c r="S5" i="12"/>
  <c r="AE5" i="12" s="1"/>
  <c r="M43" i="12"/>
  <c r="F26" i="12"/>
  <c r="L43" i="12"/>
  <c r="I26" i="12"/>
  <c r="J26" i="12"/>
  <c r="N43" i="12"/>
  <c r="K26" i="12"/>
  <c r="Q26" i="12"/>
  <c r="F9" i="12"/>
  <c r="L26" i="12"/>
  <c r="J9" i="12"/>
  <c r="N26" i="12"/>
  <c r="E43" i="12"/>
  <c r="K9" i="12"/>
  <c r="L9" i="12"/>
  <c r="F43" i="12"/>
  <c r="DT7" i="12"/>
  <c r="Q5" i="12"/>
  <c r="AL7" i="12"/>
  <c r="O9" i="12"/>
  <c r="O26" i="12"/>
  <c r="O43" i="12"/>
  <c r="AR7" i="12"/>
  <c r="Q43" i="12"/>
  <c r="P9" i="12"/>
  <c r="P26" i="12"/>
  <c r="P43" i="12"/>
  <c r="G9" i="12"/>
  <c r="G26" i="12"/>
  <c r="G43" i="12"/>
  <c r="Q9" i="12"/>
  <c r="H9" i="12"/>
  <c r="H26" i="12"/>
  <c r="AV7" i="12"/>
  <c r="W7" i="12"/>
  <c r="BK7" i="12"/>
  <c r="CW24" i="12"/>
  <c r="CN7" i="12"/>
  <c r="BW7" i="12"/>
  <c r="DP7" i="12"/>
  <c r="CO7" i="12"/>
  <c r="AX7" i="12"/>
  <c r="DD7" i="12"/>
  <c r="CW54" i="12"/>
  <c r="CI54" i="12"/>
  <c r="BU54" i="12"/>
  <c r="T7" i="12"/>
  <c r="EK7" i="12"/>
  <c r="BR7" i="12"/>
  <c r="BQ7" i="12"/>
  <c r="EJ7" i="12"/>
  <c r="EG7" i="12"/>
  <c r="EL7" i="12"/>
  <c r="EI7" i="12"/>
  <c r="DI7" i="12"/>
  <c r="AC7" i="12"/>
  <c r="DR7" i="12"/>
  <c r="DG7" i="12"/>
  <c r="DS7" i="12"/>
  <c r="AP7" i="12"/>
  <c r="CF7" i="12"/>
  <c r="CV7" i="12"/>
  <c r="AJ7" i="12"/>
  <c r="AW7" i="12"/>
  <c r="CU7" i="12"/>
  <c r="CL7" i="12"/>
  <c r="BM7" i="12"/>
  <c r="EM54" i="12"/>
  <c r="DO7" i="12"/>
  <c r="BT7" i="12"/>
  <c r="AD7" i="12"/>
  <c r="AM7" i="12"/>
  <c r="AS54" i="12"/>
  <c r="CT7" i="12"/>
  <c r="BG41" i="12"/>
  <c r="DY24" i="12"/>
  <c r="DY41" i="12"/>
  <c r="CB7" i="12"/>
  <c r="BS7" i="12"/>
  <c r="AE41" i="12"/>
  <c r="DJ7" i="12"/>
  <c r="DY54" i="12"/>
  <c r="DM7" i="12"/>
  <c r="DK24" i="12"/>
  <c r="CW41" i="12"/>
  <c r="CK7" i="12"/>
  <c r="AI7" i="12"/>
  <c r="CH7" i="12"/>
  <c r="BU24" i="12"/>
  <c r="AE24" i="12"/>
  <c r="EM41" i="12"/>
  <c r="CQ7" i="12"/>
  <c r="CI41" i="12"/>
  <c r="BJ7" i="12"/>
  <c r="CG7" i="12"/>
  <c r="CI24" i="12"/>
  <c r="BG54" i="12"/>
  <c r="AE54" i="12"/>
  <c r="BU41" i="12"/>
  <c r="AO7" i="12"/>
  <c r="AS41" i="12"/>
  <c r="EM24" i="12"/>
  <c r="DK54" i="12"/>
  <c r="DX7" i="12"/>
  <c r="DK41" i="12"/>
  <c r="BP7" i="12"/>
  <c r="DV7" i="12"/>
  <c r="BG24" i="12"/>
  <c r="Q41" i="12"/>
  <c r="AS24" i="12"/>
  <c r="Q24" i="12"/>
  <c r="Q54" i="12"/>
  <c r="DU7" i="12"/>
  <c r="BE7" i="12"/>
  <c r="CR7" i="12"/>
  <c r="EE7" i="12"/>
  <c r="DA7" i="12"/>
  <c r="BN7" i="12"/>
  <c r="CZ7" i="12"/>
  <c r="DH7" i="12"/>
  <c r="CY7" i="12"/>
  <c r="BD7" i="12"/>
  <c r="AU7" i="12"/>
  <c r="BF7" i="12"/>
  <c r="EB7" i="12"/>
  <c r="AK7" i="12"/>
  <c r="EH7" i="12"/>
  <c r="DF7" i="12"/>
  <c r="CC7" i="12"/>
  <c r="BL7" i="12"/>
  <c r="AQ7" i="12"/>
  <c r="DB7" i="12"/>
  <c r="BI7" i="12"/>
  <c r="ED7" i="12"/>
  <c r="BY7" i="12"/>
  <c r="BC7" i="12"/>
  <c r="CD7" i="12"/>
  <c r="BB7" i="12"/>
  <c r="DW7" i="12"/>
  <c r="DE7" i="12"/>
  <c r="CM7" i="12"/>
  <c r="BA7" i="12"/>
  <c r="AH7" i="12"/>
  <c r="BX7" i="12"/>
  <c r="BO7" i="12"/>
  <c r="CP7" i="12"/>
  <c r="EA7" i="12"/>
  <c r="CE7" i="12"/>
  <c r="EC7" i="12"/>
  <c r="EF7" i="12"/>
  <c r="CS7" i="12"/>
  <c r="CA7" i="12"/>
  <c r="AY7" i="12"/>
  <c r="DQ7" i="12"/>
  <c r="AZ7" i="12"/>
  <c r="AG7" i="12"/>
  <c r="DN7" i="12"/>
  <c r="DC7" i="12"/>
  <c r="BZ7" i="12"/>
  <c r="AN7" i="12"/>
  <c r="X26" i="12"/>
  <c r="AB43" i="12"/>
  <c r="U26" i="12"/>
  <c r="V9" i="12"/>
  <c r="S26" i="12"/>
  <c r="AA7" i="12"/>
  <c r="X7" i="12"/>
  <c r="AB7" i="12"/>
  <c r="Z7" i="12"/>
  <c r="Y7" i="12"/>
  <c r="V7" i="12"/>
  <c r="U7" i="12"/>
  <c r="S7" i="12"/>
  <c r="M7" i="12"/>
  <c r="O7" i="12"/>
  <c r="P7" i="12"/>
  <c r="H7" i="12"/>
  <c r="I7" i="12"/>
  <c r="K7" i="12"/>
  <c r="L7" i="12"/>
  <c r="N7" i="12"/>
  <c r="N6" i="12" s="1"/>
  <c r="F7" i="12"/>
  <c r="G7" i="12"/>
  <c r="J7" i="12"/>
  <c r="J6" i="12" s="1"/>
  <c r="E7" i="12"/>
  <c r="E6" i="12" s="1"/>
  <c r="X43" i="12" l="1"/>
  <c r="Z43" i="12"/>
  <c r="O6" i="12"/>
  <c r="H6" i="12"/>
  <c r="U9" i="12"/>
  <c r="U6" i="12" s="1"/>
  <c r="T26" i="12"/>
  <c r="CW7" i="12"/>
  <c r="CW6" i="12" s="1"/>
  <c r="AE9" i="12"/>
  <c r="Z26" i="12"/>
  <c r="Z9" i="12"/>
  <c r="Z6" i="12" s="1"/>
  <c r="S43" i="12"/>
  <c r="L6" i="12"/>
  <c r="AE43" i="12"/>
  <c r="U43" i="12"/>
  <c r="AD26" i="12"/>
  <c r="AA9" i="12"/>
  <c r="AA6" i="12" s="1"/>
  <c r="I6" i="12"/>
  <c r="AC43" i="12"/>
  <c r="AD9" i="12"/>
  <c r="AD6" i="12" s="1"/>
  <c r="AB9" i="12"/>
  <c r="AB6" i="12" s="1"/>
  <c r="Y26" i="12"/>
  <c r="W9" i="12"/>
  <c r="W6" i="12" s="1"/>
  <c r="Y43" i="12"/>
  <c r="AA26" i="12"/>
  <c r="AB26" i="12"/>
  <c r="AC26" i="12"/>
  <c r="S9" i="12"/>
  <c r="F13" i="14" s="1" a="1"/>
  <c r="F13" i="14" s="1"/>
  <c r="AE26" i="12"/>
  <c r="X9" i="12"/>
  <c r="X6" i="12" s="1"/>
  <c r="AC9" i="12"/>
  <c r="AC6" i="12" s="1"/>
  <c r="AD43" i="12"/>
  <c r="W26" i="12"/>
  <c r="AA43" i="12"/>
  <c r="V43" i="12"/>
  <c r="K6" i="12"/>
  <c r="R11" i="14"/>
  <c r="M6" i="12"/>
  <c r="S6" i="12"/>
  <c r="T43" i="12"/>
  <c r="Y9" i="12"/>
  <c r="Y6" i="12" s="1"/>
  <c r="T9" i="12"/>
  <c r="T6" i="12" s="1"/>
  <c r="V26" i="12"/>
  <c r="W43" i="12"/>
  <c r="AG5" i="12"/>
  <c r="AS5" i="12" s="1"/>
  <c r="P6" i="12"/>
  <c r="G6" i="12"/>
  <c r="F6" i="12"/>
  <c r="BG7" i="12"/>
  <c r="BG6" i="12" s="1"/>
  <c r="CI7" i="12"/>
  <c r="CI6" i="12" s="1"/>
  <c r="AE7" i="12"/>
  <c r="AE6" i="12" s="1"/>
  <c r="EM7" i="12"/>
  <c r="EM6" i="12" s="1"/>
  <c r="DY7" i="12"/>
  <c r="DY6" i="12" s="1"/>
  <c r="DK7" i="12"/>
  <c r="DK6" i="12" s="1"/>
  <c r="AS7" i="12"/>
  <c r="AS6" i="12" s="1"/>
  <c r="BU7" i="12"/>
  <c r="BU6" i="12" s="1"/>
  <c r="V6" i="12"/>
  <c r="Q7" i="12"/>
  <c r="Q6" i="12" s="1"/>
  <c r="G13" i="14" l="1" a="1"/>
  <c r="G13" i="14" s="1"/>
  <c r="H13" i="14" a="1"/>
  <c r="H13" i="14" s="1"/>
  <c r="I13" i="14" a="1"/>
  <c r="I13" i="14" s="1"/>
  <c r="AP9" i="12"/>
  <c r="AP6" i="12" s="1"/>
  <c r="AH9" i="12"/>
  <c r="AH6" i="12" s="1"/>
  <c r="AS43" i="12"/>
  <c r="AQ9" i="12"/>
  <c r="AQ6" i="12" s="1"/>
  <c r="AU5" i="12"/>
  <c r="AG9" i="12"/>
  <c r="AG6" i="12" s="1"/>
  <c r="AM9" i="12"/>
  <c r="AM6" i="12" s="1"/>
  <c r="AL9" i="12"/>
  <c r="AL6" i="12" s="1"/>
  <c r="AR9" i="12"/>
  <c r="AR6" i="12" s="1"/>
  <c r="AK9" i="12"/>
  <c r="AK6" i="12" s="1"/>
  <c r="AI9" i="12"/>
  <c r="AI6" i="12" s="1"/>
  <c r="AJ9" i="12"/>
  <c r="AJ6" i="12" s="1"/>
  <c r="AO9" i="12"/>
  <c r="AO6" i="12" s="1"/>
  <c r="AS26" i="12"/>
  <c r="AN9" i="12"/>
  <c r="AN6" i="12" s="1"/>
  <c r="AS9" i="12"/>
  <c r="BG5" i="12"/>
  <c r="BI5" i="12"/>
  <c r="BE9" i="12"/>
  <c r="BE6" i="12" s="1"/>
  <c r="AV9" i="12"/>
  <c r="AV6" i="12" s="1"/>
  <c r="AY9" i="12"/>
  <c r="AY6" i="12" s="1"/>
  <c r="BD9" i="12"/>
  <c r="BD6" i="12" s="1"/>
  <c r="AX9" i="12"/>
  <c r="AX6" i="12" s="1"/>
  <c r="K13" i="14" l="1" a="1"/>
  <c r="K13" i="14" s="1"/>
  <c r="AI30" i="14" s="1" a="1"/>
  <c r="AI30" i="14" s="1"/>
  <c r="BC9" i="12"/>
  <c r="BC6" i="12" s="1"/>
  <c r="AU9" i="12"/>
  <c r="AU6" i="12" s="1"/>
  <c r="BG26" i="12"/>
  <c r="BG9" i="12"/>
  <c r="BB9" i="12"/>
  <c r="BB6" i="12" s="1"/>
  <c r="AW9" i="12"/>
  <c r="AW6" i="12" s="1"/>
  <c r="BG43" i="12"/>
  <c r="BA9" i="12"/>
  <c r="BA6" i="12" s="1"/>
  <c r="AZ9" i="12"/>
  <c r="AZ6" i="12" s="1"/>
  <c r="BF9" i="12"/>
  <c r="BF6" i="12" s="1"/>
  <c r="BU5" i="12"/>
  <c r="BU43" i="12"/>
  <c r="BW5" i="12"/>
  <c r="BK9" i="12"/>
  <c r="BK6" i="12" s="1"/>
  <c r="BO9" i="12"/>
  <c r="BO6" i="12" s="1"/>
  <c r="BL9" i="12"/>
  <c r="BL6" i="12" s="1"/>
  <c r="BU9" i="12"/>
  <c r="BR9" i="12"/>
  <c r="BR6" i="12" s="1"/>
  <c r="BJ9" i="12"/>
  <c r="BJ6" i="12" s="1"/>
  <c r="BQ9" i="12"/>
  <c r="BQ6" i="12" s="1"/>
  <c r="BI9" i="12"/>
  <c r="BI6" i="12" s="1"/>
  <c r="BP9" i="12"/>
  <c r="BP6" i="12" s="1"/>
  <c r="BU26" i="12"/>
  <c r="BT9" i="12"/>
  <c r="BT6" i="12" s="1"/>
  <c r="BN9" i="12"/>
  <c r="BN6" i="12" s="1"/>
  <c r="BM9" i="12"/>
  <c r="BM6" i="12" s="1"/>
  <c r="BS9" i="12"/>
  <c r="BS6" i="12" s="1"/>
  <c r="R13" i="14" l="1" a="1"/>
  <c r="R13" i="14" s="1"/>
  <c r="AB16" i="14" a="1"/>
  <c r="AB16" i="14" s="1"/>
  <c r="AB30" i="14" a="1"/>
  <c r="AB30" i="14" s="1"/>
  <c r="CI5" i="12"/>
  <c r="CF9" i="12"/>
  <c r="CF6" i="12" s="1"/>
  <c r="BW9" i="12"/>
  <c r="BW6" i="12" s="1"/>
  <c r="CI9" i="12"/>
  <c r="CI26" i="12"/>
  <c r="CK5" i="12"/>
  <c r="CI43" i="12"/>
  <c r="BY9" i="12"/>
  <c r="BY6" i="12" s="1"/>
  <c r="BZ9" i="12"/>
  <c r="BZ6" i="12" s="1"/>
  <c r="CB9" i="12"/>
  <c r="CB6" i="12" s="1"/>
  <c r="BX9" i="12"/>
  <c r="BX6" i="12" s="1"/>
  <c r="CE9" i="12"/>
  <c r="CE6" i="12" s="1"/>
  <c r="CA9" i="12"/>
  <c r="CA6" i="12" s="1"/>
  <c r="CH9" i="12"/>
  <c r="CH6" i="12" s="1"/>
  <c r="CD9" i="12"/>
  <c r="CD6" i="12" s="1"/>
  <c r="CG9" i="12"/>
  <c r="CG6" i="12" s="1"/>
  <c r="CC9" i="12"/>
  <c r="CC6" i="12" s="1"/>
  <c r="CW5" i="12" l="1"/>
  <c r="CK9" i="12"/>
  <c r="CK6" i="12" s="1"/>
  <c r="CP9" i="12"/>
  <c r="CP6" i="12" s="1"/>
  <c r="CY5" i="12"/>
  <c r="CR9" i="12"/>
  <c r="CR6" i="12" s="1"/>
  <c r="CS9" i="12"/>
  <c r="CS6" i="12" s="1"/>
  <c r="CW43" i="12"/>
  <c r="CV9" i="12"/>
  <c r="CV6" i="12" s="1"/>
  <c r="CW9" i="12"/>
  <c r="CM9" i="12"/>
  <c r="CM6" i="12" s="1"/>
  <c r="CT9" i="12"/>
  <c r="CT6" i="12" s="1"/>
  <c r="CQ9" i="12"/>
  <c r="CQ6" i="12" s="1"/>
  <c r="CL9" i="12"/>
  <c r="CL6" i="12" s="1"/>
  <c r="CO9" i="12"/>
  <c r="CO6" i="12" s="1"/>
  <c r="CU9" i="12"/>
  <c r="CU6" i="12" s="1"/>
  <c r="CN9" i="12"/>
  <c r="CN6" i="12" s="1"/>
  <c r="CW26" i="12"/>
  <c r="DK5" i="12" l="1"/>
  <c r="DD9" i="12"/>
  <c r="DD6" i="12" s="1"/>
  <c r="DK9" i="12"/>
  <c r="DM5" i="12"/>
  <c r="CY9" i="12"/>
  <c r="CY6" i="12" s="1"/>
  <c r="CZ9" i="12"/>
  <c r="CZ6" i="12" s="1"/>
  <c r="DB9" i="12"/>
  <c r="DB6" i="12" s="1"/>
  <c r="DA9" i="12"/>
  <c r="DA6" i="12" s="1"/>
  <c r="DC9" i="12"/>
  <c r="DC6" i="12" s="1"/>
  <c r="DG9" i="12"/>
  <c r="DG6" i="12" s="1"/>
  <c r="DK26" i="12"/>
  <c r="DJ9" i="12"/>
  <c r="DJ6" i="12" s="1"/>
  <c r="DF9" i="12"/>
  <c r="DF6" i="12" s="1"/>
  <c r="DH9" i="12"/>
  <c r="DH6" i="12" s="1"/>
  <c r="DK43" i="12"/>
  <c r="DI9" i="12"/>
  <c r="DI6" i="12" s="1"/>
  <c r="DE9" i="12"/>
  <c r="DE6" i="12" s="1"/>
  <c r="DY5" i="12" l="1"/>
  <c r="DY26" i="12"/>
  <c r="EA5" i="12"/>
  <c r="DP9" i="12"/>
  <c r="DP6" i="12" s="1"/>
  <c r="DQ9" i="12"/>
  <c r="DQ6" i="12" s="1"/>
  <c r="DR9" i="12"/>
  <c r="DR6" i="12" s="1"/>
  <c r="DS9" i="12"/>
  <c r="DS6" i="12" s="1"/>
  <c r="DT9" i="12"/>
  <c r="DT6" i="12" s="1"/>
  <c r="DY9" i="12"/>
  <c r="DU9" i="12"/>
  <c r="DU6" i="12" s="1"/>
  <c r="DV9" i="12"/>
  <c r="DV6" i="12" s="1"/>
  <c r="DX9" i="12"/>
  <c r="DX6" i="12" s="1"/>
  <c r="DY43" i="12"/>
  <c r="DW9" i="12"/>
  <c r="DW6" i="12" s="1"/>
  <c r="DN9" i="12"/>
  <c r="DN6" i="12" s="1"/>
  <c r="DO9" i="12"/>
  <c r="DO6" i="12" s="1"/>
  <c r="DM9" i="12"/>
  <c r="DM6" i="12" s="1"/>
  <c r="ED9" i="12" l="1"/>
  <c r="ED6" i="12" s="1"/>
  <c r="EB9" i="12"/>
  <c r="EB6" i="12" s="1"/>
  <c r="EM43" i="12"/>
  <c r="EM5" i="12"/>
  <c r="EC9" i="12"/>
  <c r="EC6" i="12" s="1"/>
  <c r="EM26" i="12"/>
  <c r="EE9" i="12"/>
  <c r="EE6" i="12" s="1"/>
  <c r="EF9" i="12"/>
  <c r="EF6" i="12" s="1"/>
  <c r="EG9" i="12"/>
  <c r="EG6" i="12" s="1"/>
  <c r="EH9" i="12"/>
  <c r="EH6" i="12" s="1"/>
  <c r="EI9" i="12"/>
  <c r="EI6" i="12" s="1"/>
  <c r="EJ9" i="12"/>
  <c r="EJ6" i="12" s="1"/>
  <c r="EK9" i="12"/>
  <c r="EK6" i="12" s="1"/>
  <c r="EL9" i="12"/>
  <c r="EL6" i="12" s="1"/>
  <c r="EA9" i="12"/>
  <c r="EA6" i="12" s="1"/>
  <c r="EM9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<sst xmlns="http://schemas.openxmlformats.org/spreadsheetml/2006/main" count="529" uniqueCount="277">
  <si>
    <t>CON_Archivo_Ver_Fecha_Gen</t>
  </si>
  <si>
    <t>PAR_Archivo_Titulo</t>
  </si>
  <si>
    <t>PAR_Archivo_Etiquetas</t>
  </si>
  <si>
    <t>No</t>
  </si>
  <si>
    <t>PAR_Archivo_Empresa</t>
  </si>
  <si>
    <t>PAR_Mostrar_Tab_Desarrollo</t>
  </si>
  <si>
    <t>PAR_Tab_Mostrar_Inicio</t>
  </si>
  <si>
    <t>00</t>
  </si>
  <si>
    <t>PAR_Archivo_Ver_Mayor</t>
  </si>
  <si>
    <t>PAR_Archivo_Ver_Secundaria</t>
  </si>
  <si>
    <t>PAR_Archivo_Ver_Parche</t>
  </si>
  <si>
    <t>Alpha</t>
  </si>
  <si>
    <t>PAR_Archivo_Ver_Tipo</t>
  </si>
  <si>
    <t>PAR_Archivo_Ver_Comentarios</t>
  </si>
  <si>
    <t>01</t>
  </si>
  <si>
    <t>PAR_Plantilla_Ver</t>
  </si>
  <si>
    <t>CON_Tipo_Archivo</t>
  </si>
  <si>
    <t>Listados</t>
  </si>
  <si>
    <t>LIS_Opcion_SiNo</t>
  </si>
  <si>
    <t>LIS_Opcion_Si</t>
  </si>
  <si>
    <t>LIS_Opcion_No</t>
  </si>
  <si>
    <t>LIS_Version_Desarrollo</t>
  </si>
  <si>
    <t>Beta</t>
  </si>
  <si>
    <t>LIS_TipoObjetoExcel_Tipo</t>
  </si>
  <si>
    <t>LIS_AccionGeneral_Titulo</t>
  </si>
  <si>
    <t>LIS_AccionPlantilla_Titulo</t>
  </si>
  <si>
    <t>LIS_PestanaCinOpciones_Nombre</t>
  </si>
  <si>
    <t>tabArchivoDesarrollo</t>
  </si>
  <si>
    <t>tabArchivoHerramientas</t>
  </si>
  <si>
    <t>LIS_TipoArchivo_Nombre</t>
  </si>
  <si>
    <t>A. -&gt; Generales</t>
  </si>
  <si>
    <t>Año</t>
  </si>
  <si>
    <t>Calibri (cuerpo)</t>
  </si>
  <si>
    <t>Normal</t>
  </si>
  <si>
    <t>Fecha hora</t>
  </si>
  <si>
    <t>Fecha</t>
  </si>
  <si>
    <t>Indicador número</t>
  </si>
  <si>
    <t>Moneda</t>
  </si>
  <si>
    <t>Múltiplo</t>
  </si>
  <si>
    <t>Número</t>
  </si>
  <si>
    <t>Porcentaje</t>
  </si>
  <si>
    <t>B. -&gt; Archivo</t>
  </si>
  <si>
    <t>Anotación</t>
  </si>
  <si>
    <t>anotación</t>
  </si>
  <si>
    <t>Cálculo interno</t>
  </si>
  <si>
    <t>cálculo</t>
  </si>
  <si>
    <t>Parámetro interno</t>
  </si>
  <si>
    <t>parámetro</t>
  </si>
  <si>
    <t>Resultado interno</t>
  </si>
  <si>
    <t>resultado</t>
  </si>
  <si>
    <t>C -&gt; Totales</t>
  </si>
  <si>
    <t>Total 1</t>
  </si>
  <si>
    <t>total 1</t>
  </si>
  <si>
    <t>Negrita</t>
  </si>
  <si>
    <t>Total 2</t>
  </si>
  <si>
    <t>total 2</t>
  </si>
  <si>
    <t>Subtotal</t>
  </si>
  <si>
    <t>subtotal</t>
  </si>
  <si>
    <t>D. -&gt; Encabezados globales</t>
  </si>
  <si>
    <t>Enc. G. 1</t>
  </si>
  <si>
    <t>encabezado global 1</t>
  </si>
  <si>
    <t>Trebuchet MS</t>
  </si>
  <si>
    <t>Enc. G. 2</t>
  </si>
  <si>
    <t>encabezado global 2</t>
  </si>
  <si>
    <t>E. -&gt; Encabezados</t>
  </si>
  <si>
    <t>Encabezado tabla 1</t>
  </si>
  <si>
    <t>encabezado tabla 1</t>
  </si>
  <si>
    <t>Calibri Light (títulos)</t>
  </si>
  <si>
    <t>Encabezado tabla 2</t>
  </si>
  <si>
    <t>encabezado tabla 2</t>
  </si>
  <si>
    <t>Encabezado 1</t>
  </si>
  <si>
    <t>encabezado 1</t>
  </si>
  <si>
    <t>Encabezado 2</t>
  </si>
  <si>
    <t>encabezado 2</t>
  </si>
  <si>
    <t>Encabezado 3</t>
  </si>
  <si>
    <t>encabezado 3</t>
  </si>
  <si>
    <t>Encabezado 4</t>
  </si>
  <si>
    <t>encabezado 4</t>
  </si>
  <si>
    <t>Encabezado 5</t>
  </si>
  <si>
    <t>encabezado 5</t>
  </si>
  <si>
    <t>normal</t>
  </si>
  <si>
    <t>H. -&gt; Hipervínculos</t>
  </si>
  <si>
    <t>Texto</t>
  </si>
  <si>
    <t>texto</t>
  </si>
  <si>
    <t>Ícono</t>
  </si>
  <si>
    <t>ícono</t>
  </si>
  <si>
    <t>Wingdings</t>
  </si>
  <si>
    <t>P. -&gt; Presentación generales</t>
  </si>
  <si>
    <t>Q. -&gt; Presentación totales</t>
  </si>
  <si>
    <t>S. -&gt; Supuestos</t>
  </si>
  <si>
    <t>Columna</t>
  </si>
  <si>
    <t>supuesto columna</t>
  </si>
  <si>
    <t>supuesto texto</t>
  </si>
  <si>
    <t>T. -&gt; Títulos</t>
  </si>
  <si>
    <t>Título 1</t>
  </si>
  <si>
    <t>título 1</t>
  </si>
  <si>
    <t>Título 2</t>
  </si>
  <si>
    <t>título 2</t>
  </si>
  <si>
    <t>Título 3</t>
  </si>
  <si>
    <t>título 3</t>
  </si>
  <si>
    <t>Título 4</t>
  </si>
  <si>
    <t>título 4</t>
  </si>
  <si>
    <t>Título 5</t>
  </si>
  <si>
    <t>título 5</t>
  </si>
  <si>
    <t>Entrada manual</t>
  </si>
  <si>
    <t>Tabla de entrada manual</t>
  </si>
  <si>
    <t>Conexión externa</t>
  </si>
  <si>
    <t>Tabla con conexión externa</t>
  </si>
  <si>
    <t>Mixta</t>
  </si>
  <si>
    <t>Tabla manual y externa</t>
  </si>
  <si>
    <t>Configuration</t>
  </si>
  <si>
    <t>Parameters</t>
  </si>
  <si>
    <t>Cover</t>
  </si>
  <si>
    <t>Title</t>
  </si>
  <si>
    <t>Company</t>
  </si>
  <si>
    <t>Tags</t>
  </si>
  <si>
    <t>Version</t>
  </si>
  <si>
    <t>Version date</t>
  </si>
  <si>
    <t>Notes</t>
  </si>
  <si>
    <t>This file uses a standard set of styles</t>
  </si>
  <si>
    <t>Date/time the latest model version was recorded</t>
  </si>
  <si>
    <t>Name</t>
  </si>
  <si>
    <t>Comments</t>
  </si>
  <si>
    <t>File</t>
  </si>
  <si>
    <t>Validation</t>
  </si>
  <si>
    <t>Required</t>
  </si>
  <si>
    <t>File title</t>
  </si>
  <si>
    <t>Tag1, Tag2</t>
  </si>
  <si>
    <t>Company's name</t>
  </si>
  <si>
    <t>Use tags to quickly find the file name in the computer's file system</t>
  </si>
  <si>
    <t>Show developer ribbon tab</t>
  </si>
  <si>
    <t>Active ribbon tab when file is opened</t>
  </si>
  <si>
    <t>Versions</t>
  </si>
  <si>
    <t>Major</t>
  </si>
  <si>
    <t>Secondary</t>
  </si>
  <si>
    <t>Patch</t>
  </si>
  <si>
    <t>Type</t>
  </si>
  <si>
    <t>Template version</t>
  </si>
  <si>
    <t>Write here comments to the file version</t>
  </si>
  <si>
    <t>Template</t>
  </si>
  <si>
    <t>File type</t>
  </si>
  <si>
    <t>General options</t>
  </si>
  <si>
    <t>Yes / No options</t>
  </si>
  <si>
    <t>Option</t>
  </si>
  <si>
    <t>Value</t>
  </si>
  <si>
    <t>Yes</t>
  </si>
  <si>
    <t>Developer version</t>
  </si>
  <si>
    <t>Release candidate</t>
  </si>
  <si>
    <t>Production</t>
  </si>
  <si>
    <t>Excel object types</t>
  </si>
  <si>
    <t>Range name</t>
  </si>
  <si>
    <t>Style</t>
  </si>
  <si>
    <t>General actions</t>
  </si>
  <si>
    <t>Default action</t>
  </si>
  <si>
    <t>VBA value</t>
  </si>
  <si>
    <t>Add</t>
  </si>
  <si>
    <t>Copy</t>
  </si>
  <si>
    <t>Delete</t>
  </si>
  <si>
    <t>List</t>
  </si>
  <si>
    <t>Update</t>
  </si>
  <si>
    <t>Replace</t>
  </si>
  <si>
    <t>Restore</t>
  </si>
  <si>
    <t>Copy actual value(s)</t>
  </si>
  <si>
    <t>Leave blank</t>
  </si>
  <si>
    <t>Replace with default</t>
  </si>
  <si>
    <t>Restore previous</t>
  </si>
  <si>
    <t>Template actions</t>
  </si>
  <si>
    <t>Custom tab names in ribbon</t>
  </si>
  <si>
    <t>Ribbon ID</t>
  </si>
  <si>
    <t>Developer</t>
  </si>
  <si>
    <t>Tools</t>
  </si>
  <si>
    <t>File types</t>
  </si>
  <si>
    <t>Folder</t>
  </si>
  <si>
    <t>Requires folder</t>
  </si>
  <si>
    <t>Model</t>
  </si>
  <si>
    <t>Information sources</t>
  </si>
  <si>
    <t>Default values</t>
  </si>
  <si>
    <t>Action</t>
  </si>
  <si>
    <t>Source file</t>
  </si>
  <si>
    <t>Source object</t>
  </si>
  <si>
    <t>Target file</t>
  </si>
  <si>
    <t>Target object</t>
  </si>
  <si>
    <t>Default value</t>
  </si>
  <si>
    <t>Previous value</t>
  </si>
  <si>
    <t>Sample styles</t>
  </si>
  <si>
    <t>Font type</t>
  </si>
  <si>
    <t>Font size</t>
  </si>
  <si>
    <t>Font style</t>
  </si>
  <si>
    <t>Cell styles</t>
  </si>
  <si>
    <t>Table styles</t>
  </si>
  <si>
    <t>General</t>
  </si>
  <si>
    <t>Starting year</t>
  </si>
  <si>
    <t>PAR_StartYear</t>
  </si>
  <si>
    <t>Set the year (yyyy) of the planner</t>
  </si>
  <si>
    <t>Budget Planning</t>
  </si>
  <si>
    <t>Budget Tracking</t>
  </si>
  <si>
    <t>Budget Dashboard</t>
  </si>
  <si>
    <t>Calculations</t>
  </si>
  <si>
    <t>Income</t>
  </si>
  <si>
    <t>Total</t>
  </si>
  <si>
    <t>Salary</t>
  </si>
  <si>
    <t>Dividens</t>
  </si>
  <si>
    <t>Project</t>
  </si>
  <si>
    <t>Enter new category</t>
  </si>
  <si>
    <t>Expenses</t>
  </si>
  <si>
    <t>Rent</t>
  </si>
  <si>
    <t>Utilities</t>
  </si>
  <si>
    <t>Groceries</t>
  </si>
  <si>
    <t>Savings</t>
  </si>
  <si>
    <t>Emergency fund</t>
  </si>
  <si>
    <t>Pension</t>
  </si>
  <si>
    <t>Stock portfolio</t>
  </si>
  <si>
    <t>To be allocated →</t>
  </si>
  <si>
    <t>Transportation</t>
  </si>
  <si>
    <t>Insurance</t>
  </si>
  <si>
    <t>Clothing</t>
  </si>
  <si>
    <t>Body care &amp; medicine</t>
  </si>
  <si>
    <t>Media</t>
  </si>
  <si>
    <t>Fun &amp; vacation</t>
  </si>
  <si>
    <t>Date</t>
  </si>
  <si>
    <t>Category</t>
  </si>
  <si>
    <t>Amount</t>
  </si>
  <si>
    <t>Details</t>
  </si>
  <si>
    <t>Expense</t>
  </si>
  <si>
    <t>Saving</t>
  </si>
  <si>
    <t>Shoes</t>
  </si>
  <si>
    <t>Balance</t>
  </si>
  <si>
    <t>Effective date</t>
  </si>
  <si>
    <t>Budget tracking &amp; dashboard</t>
  </si>
  <si>
    <t>Shift late income</t>
  </si>
  <si>
    <t>Starting on day x in month</t>
  </si>
  <si>
    <t>Treat income received on or after a certaing day of the month as income for the next month</t>
  </si>
  <si>
    <t>Active</t>
  </si>
  <si>
    <t>Worksheet: Budget tracking</t>
  </si>
  <si>
    <t>Today</t>
  </si>
  <si>
    <t>Last record</t>
  </si>
  <si>
    <t>Delta last record</t>
  </si>
  <si>
    <t># records</t>
  </si>
  <si>
    <t># records this year</t>
  </si>
  <si>
    <t>Tracking balance</t>
  </si>
  <si>
    <t>Balance analysis text</t>
  </si>
  <si>
    <t>Year</t>
  </si>
  <si>
    <t>Select the year to view →</t>
  </si>
  <si>
    <t>Select the period to view →</t>
  </si>
  <si>
    <t>Period</t>
  </si>
  <si>
    <t>Years</t>
  </si>
  <si>
    <t>Current Year</t>
  </si>
  <si>
    <t>Periods</t>
  </si>
  <si>
    <t>Period dropdown</t>
  </si>
  <si>
    <t>Total year</t>
  </si>
  <si>
    <t>Current month</t>
  </si>
  <si>
    <t>LIS_Year</t>
  </si>
  <si>
    <t>LIS_Period</t>
  </si>
  <si>
    <t>Worksheet: Budget dashboard</t>
  </si>
  <si>
    <t>Selected year</t>
  </si>
  <si>
    <t>Selected period</t>
  </si>
  <si>
    <t>Selected period (Display)</t>
  </si>
  <si>
    <t>type</t>
  </si>
  <si>
    <t>item</t>
  </si>
  <si>
    <t>tracked</t>
  </si>
  <si>
    <t>budget</t>
  </si>
  <si>
    <t>test</t>
  </si>
  <si>
    <t>One formula</t>
  </si>
  <si>
    <t>Sort values by →</t>
  </si>
  <si>
    <t>Sort by (dashboard)</t>
  </si>
  <si>
    <t>Tracked</t>
  </si>
  <si>
    <t>Budget</t>
  </si>
  <si>
    <t>LIS_SortByDashboard</t>
  </si>
  <si>
    <t>Sort breakdown</t>
  </si>
  <si>
    <t>Column in array</t>
  </si>
  <si>
    <t>LIS_SortByColumnDashboard</t>
  </si>
  <si>
    <t>% Compl.</t>
  </si>
  <si>
    <t>Remaining</t>
  </si>
  <si>
    <t>Excess</t>
  </si>
  <si>
    <t>Otro</t>
  </si>
  <si>
    <t>Nada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</si>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</sst>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1" formatCode="_(* #,##0_);_(* \(#,##0\);_(* &quot;-&quot;_);_(@_)"/>
    <numFmt numFmtId="164" formatCode="_(###0_);\(###0\);_(&quot;-&quot;_);_)@_)"/>
    <numFmt numFmtId="165" formatCode="_)d\-mmm\-yy_);_)d\-mmm\-yy_);_)&quot;-&quot;_);_)@_)"/>
    <numFmt numFmtId="166" formatCode="_(&quot;$&quot;#,##0.0_);\(&quot;$&quot;#,##0.0\);_(&quot;-&quot;_);_)@_)"/>
    <numFmt numFmtId="167" formatCode="_(#,##0.0\x_);\(#,##0.0\x\);_(&quot;-&quot;_);_)@_)"/>
    <numFmt numFmtId="168" formatCode="_(#,##0.00_);\(#,##0.00\);_(&quot;-&quot;_);_)@_)"/>
    <numFmt numFmtId="169" formatCode="_(#,##0.0_);\(#,##0.0\);_(&quot;-&quot;_);_)@_)"/>
    <numFmt numFmtId="170" formatCode="_(#,##0.00%_);\(#,##0.00%\);_(&quot;-&quot;_);_)@_)"/>
    <numFmt numFmtId="171" formatCode="_(#,##0.0%_);\(#,##0.0%\);_(&quot;-&quot;_);_)@_)"/>
    <numFmt numFmtId="172" formatCode="_)d\-mmm\-yy\ h:mm_);_)d\-mmm\-yy\ h:mm_);_)&quot;-&quot;_);_)@_)"/>
    <numFmt numFmtId="173" formatCode="mmm"/>
    <numFmt numFmtId="175" formatCode="yyyy/mmm/dd"/>
    <numFmt numFmtId="179" formatCode="mmmm"/>
  </numFmts>
  <fonts count="53" x14ac:knownFonts="1">
    <font>
      <sz val="9"/>
      <color theme="1" tint="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0.24994659260841701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A7D00"/>
      <name val="Calibri"/>
      <family val="2"/>
      <scheme val="minor"/>
    </font>
    <font>
      <sz val="9"/>
      <color theme="0"/>
      <name val="Calibri Light"/>
      <family val="2"/>
      <scheme val="major"/>
    </font>
    <font>
      <b/>
      <sz val="9"/>
      <color theme="1" tint="0.24994659260841701"/>
      <name val="Calibri Light"/>
      <family val="2"/>
      <scheme val="major"/>
    </font>
    <font>
      <b/>
      <sz val="9"/>
      <color theme="3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color theme="11"/>
      <name val="Wingdings"/>
      <charset val="2"/>
    </font>
    <font>
      <u/>
      <sz val="9"/>
      <color theme="11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theme="6" tint="-0.24994659260841701"/>
      <name val="Calibri"/>
      <family val="2"/>
      <scheme val="minor"/>
    </font>
    <font>
      <sz val="9"/>
      <color theme="4" tint="-0.49995422223578601"/>
      <name val="Calibri"/>
      <family val="2"/>
      <scheme val="minor"/>
    </font>
    <font>
      <sz val="9"/>
      <color theme="8" tint="-0.24994659260841701"/>
      <name val="Calibri"/>
      <family val="2"/>
      <scheme val="minor"/>
    </font>
    <font>
      <sz val="9"/>
      <color rgb="FF9C57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Trebuchet MS"/>
      <family val="2"/>
    </font>
    <font>
      <b/>
      <sz val="10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sz val="24"/>
      <color theme="3"/>
      <name val="Trebuchet MS"/>
      <family val="2"/>
    </font>
    <font>
      <b/>
      <sz val="12"/>
      <color theme="1" tint="0.24994659260841701"/>
      <name val="Calibri Light"/>
      <family val="2"/>
      <scheme val="major"/>
    </font>
    <font>
      <b/>
      <sz val="14"/>
      <color theme="1" tint="0.24994659260841701"/>
      <name val="Calibri Light"/>
      <family val="2"/>
      <scheme val="major"/>
    </font>
    <font>
      <b/>
      <sz val="11"/>
      <color theme="5" tint="-0.499984740745262"/>
      <name val="Calibri Light"/>
      <family val="2"/>
      <scheme val="major"/>
    </font>
    <font>
      <b/>
      <sz val="10"/>
      <color theme="5" tint="-0.24994659260841701"/>
      <name val="Calibri Light"/>
      <family val="2"/>
      <scheme val="major"/>
    </font>
    <font>
      <sz val="9"/>
      <color theme="2" tint="-0.499984740745262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9"/>
      <color theme="2" tint="-0.499984740745262"/>
      <name val="Calibri Light"/>
      <family val="2"/>
      <scheme val="major"/>
    </font>
    <font>
      <b/>
      <sz val="10"/>
      <color theme="1" tint="0.24994659260841701"/>
      <name val="Calibri Light"/>
      <family val="2"/>
      <scheme val="major"/>
    </font>
    <font>
      <b/>
      <sz val="9"/>
      <color theme="4" tint="-0.49995422223578601"/>
      <name val="Calibri Light"/>
      <family val="2"/>
      <scheme val="major"/>
    </font>
    <font>
      <u/>
      <sz val="9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indexed="9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9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 tint="0.2499465926084170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2499465926084170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-0.4999542222357860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98">
    <xf numFmtId="0" fontId="0" fillId="0" borderId="0"/>
    <xf numFmtId="41" fontId="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19" fillId="3" borderId="0" applyNumberFormat="0" applyBorder="0" applyAlignment="0" applyProtection="0"/>
    <xf numFmtId="0" fontId="23" fillId="4" borderId="0" applyNumberFormat="0" applyBorder="0" applyAlignment="0" applyProtection="0"/>
    <xf numFmtId="0" fontId="16" fillId="5" borderId="4" applyNumberFormat="0" applyAlignment="0" applyProtection="0"/>
    <xf numFmtId="0" fontId="27" fillId="6" borderId="5" applyNumberFormat="0" applyAlignment="0" applyProtection="0"/>
    <xf numFmtId="0" fontId="9" fillId="6" borderId="4" applyNumberFormat="0" applyAlignment="0" applyProtection="0"/>
    <xf numFmtId="0" fontId="11" fillId="0" borderId="6" applyNumberFormat="0" applyFill="0" applyAlignment="0" applyProtection="0"/>
    <xf numFmtId="0" fontId="10" fillId="7" borderId="7" applyNumberFormat="0" applyAlignment="0" applyProtection="0"/>
    <xf numFmtId="0" fontId="28" fillId="0" borderId="0" applyNumberFormat="0" applyFill="0" applyBorder="0" applyAlignment="0" applyProtection="0"/>
    <xf numFmtId="0" fontId="6" fillId="8" borderId="8" applyNumberFormat="0" applyAlignment="0" applyProtection="0"/>
    <xf numFmtId="0" fontId="29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1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5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5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5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2" borderId="0" applyNumberFormat="0" applyBorder="0" applyAlignment="0" applyProtection="0"/>
    <xf numFmtId="0" fontId="15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164" fontId="7" fillId="0" borderId="0" applyFill="0" applyBorder="0">
      <alignment vertical="center"/>
    </xf>
    <xf numFmtId="0" fontId="33" fillId="0" borderId="0" applyBorder="0">
      <alignment vertical="center"/>
    </xf>
    <xf numFmtId="0" fontId="13" fillId="0" borderId="0" applyFill="0" applyBorder="0">
      <alignment vertical="center"/>
    </xf>
    <xf numFmtId="0" fontId="38" fillId="0" borderId="0" applyFill="0" applyBorder="0">
      <alignment vertical="center"/>
    </xf>
    <xf numFmtId="0" fontId="36" fillId="36" borderId="11" applyAlignment="0"/>
    <xf numFmtId="165" fontId="7" fillId="0" borderId="0" applyFill="0" applyBorder="0">
      <alignment vertical="center"/>
    </xf>
    <xf numFmtId="0" fontId="17" fillId="0" borderId="0" applyFill="0" applyBorder="0">
      <alignment horizontal="center" vertical="center"/>
    </xf>
    <xf numFmtId="0" fontId="35" fillId="0" borderId="0" applyFill="0" applyBorder="0">
      <alignment vertical="center"/>
    </xf>
    <xf numFmtId="0" fontId="18" fillId="0" borderId="0" applyFill="0" applyBorder="0">
      <alignment vertical="center"/>
    </xf>
    <xf numFmtId="0" fontId="7" fillId="37" borderId="0" applyNumberFormat="0" applyBorder="0">
      <alignment vertical="top"/>
    </xf>
    <xf numFmtId="0" fontId="20" fillId="38" borderId="12" applyNumberFormat="0">
      <alignment vertical="center"/>
    </xf>
    <xf numFmtId="0" fontId="21" fillId="34" borderId="13" applyNumberFormat="0">
      <alignment vertical="center"/>
      <protection locked="0"/>
    </xf>
    <xf numFmtId="0" fontId="22" fillId="39" borderId="14" applyNumberFormat="0">
      <alignment vertical="center"/>
    </xf>
    <xf numFmtId="166" fontId="7" fillId="0" borderId="0" applyFill="0" applyBorder="0">
      <alignment vertical="center"/>
    </xf>
    <xf numFmtId="167" fontId="7" fillId="0" borderId="0" applyFill="0" applyBorder="0">
      <alignment vertical="center"/>
    </xf>
    <xf numFmtId="0" fontId="32" fillId="0" borderId="0" applyFill="0" applyBorder="0">
      <alignment vertical="center"/>
    </xf>
    <xf numFmtId="168" fontId="7" fillId="0" borderId="0" applyFill="0" applyBorder="0">
      <alignment vertical="center"/>
    </xf>
    <xf numFmtId="169" fontId="7" fillId="0" borderId="0" applyFill="0" applyBorder="0">
      <alignment vertical="center"/>
    </xf>
    <xf numFmtId="170" fontId="7" fillId="0" borderId="0" applyFill="0" applyBorder="0">
      <alignment vertical="center"/>
    </xf>
    <xf numFmtId="164" fontId="7" fillId="0" borderId="0" applyFill="0" applyBorder="0">
      <alignment vertical="center"/>
    </xf>
    <xf numFmtId="0" fontId="12" fillId="33" borderId="0" applyBorder="0">
      <alignment vertical="center"/>
    </xf>
    <xf numFmtId="0" fontId="34" fillId="0" borderId="0">
      <alignment vertical="center"/>
    </xf>
    <xf numFmtId="165" fontId="7" fillId="0" borderId="0" applyFill="0" applyBorder="0">
      <alignment vertical="center"/>
    </xf>
    <xf numFmtId="0" fontId="40" fillId="35" borderId="10">
      <alignment vertical="center"/>
    </xf>
    <xf numFmtId="166" fontId="7" fillId="0" borderId="0" applyFill="0" applyBorder="0">
      <alignment vertical="center"/>
    </xf>
    <xf numFmtId="167" fontId="7" fillId="0" borderId="0" applyFill="0" applyBorder="0">
      <alignment vertical="center"/>
    </xf>
    <xf numFmtId="169" fontId="7" fillId="0" borderId="0" applyFill="0" applyBorder="0">
      <alignment vertical="center"/>
    </xf>
    <xf numFmtId="171" fontId="7" fillId="0" borderId="0" applyFill="0" applyBorder="0">
      <alignment vertical="center"/>
    </xf>
    <xf numFmtId="0" fontId="24" fillId="0" borderId="15" applyNumberFormat="0" applyFill="0" applyAlignment="0" applyProtection="0"/>
    <xf numFmtId="0" fontId="25" fillId="41" borderId="0" applyBorder="0">
      <alignment vertical="center"/>
    </xf>
    <xf numFmtId="0" fontId="5" fillId="0" borderId="9" applyNumberFormat="0" applyFill="0" applyAlignment="0" applyProtection="0"/>
    <xf numFmtId="164" fontId="21" fillId="40" borderId="16">
      <alignment vertical="center"/>
      <protection locked="0"/>
    </xf>
    <xf numFmtId="0" fontId="15" fillId="42" borderId="17">
      <alignment vertical="center"/>
    </xf>
    <xf numFmtId="165" fontId="21" fillId="40" borderId="16">
      <alignment vertical="center"/>
      <protection locked="0"/>
    </xf>
    <xf numFmtId="166" fontId="21" fillId="40" borderId="16">
      <alignment vertical="center"/>
      <protection locked="0"/>
    </xf>
    <xf numFmtId="167" fontId="21" fillId="40" borderId="16">
      <alignment vertical="center"/>
      <protection locked="0"/>
    </xf>
    <xf numFmtId="169" fontId="21" fillId="40" borderId="16">
      <alignment vertical="center"/>
      <protection locked="0"/>
    </xf>
    <xf numFmtId="170" fontId="21" fillId="40" borderId="16">
      <alignment vertical="center"/>
      <protection locked="0"/>
    </xf>
    <xf numFmtId="0" fontId="21" fillId="40" borderId="16">
      <alignment vertical="center"/>
      <protection locked="0"/>
    </xf>
    <xf numFmtId="0" fontId="31" fillId="0" borderId="0" applyFill="0" applyBorder="0">
      <alignment vertical="center"/>
    </xf>
    <xf numFmtId="0" fontId="15" fillId="41" borderId="0" applyBorder="0">
      <alignment vertical="center"/>
    </xf>
    <xf numFmtId="168" fontId="7" fillId="0" borderId="0" applyFill="0" applyBorder="0">
      <alignment vertical="center"/>
    </xf>
    <xf numFmtId="0" fontId="37" fillId="36" borderId="11" applyAlignment="0"/>
    <xf numFmtId="0" fontId="26" fillId="0" borderId="9" applyFill="0" applyAlignment="0" applyProtection="0"/>
    <xf numFmtId="0" fontId="5" fillId="0" borderId="9" applyFill="0" applyAlignment="0" applyProtection="0"/>
    <xf numFmtId="0" fontId="26" fillId="0" borderId="9" applyFill="0" applyAlignment="0" applyProtection="0"/>
    <xf numFmtId="0" fontId="24" fillId="0" borderId="15" applyFill="0" applyAlignment="0" applyProtection="0"/>
    <xf numFmtId="168" fontId="7" fillId="40" borderId="18">
      <alignment vertical="center"/>
    </xf>
    <xf numFmtId="0" fontId="39" fillId="0" borderId="0" applyFill="0" applyBorder="0">
      <alignment vertical="center"/>
    </xf>
    <xf numFmtId="172" fontId="7" fillId="0" borderId="0" applyFill="0" applyBorder="0">
      <alignment vertical="center"/>
    </xf>
    <xf numFmtId="172" fontId="7" fillId="0" borderId="0" applyFill="0" applyBorder="0">
      <alignment vertical="center"/>
    </xf>
    <xf numFmtId="172" fontId="21" fillId="40" borderId="16">
      <alignment vertical="center"/>
      <protection locked="0"/>
    </xf>
    <xf numFmtId="0" fontId="41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5" fillId="13" borderId="0" applyNumberFormat="0" applyFont="0" applyFill="0" applyBorder="0" applyProtection="0">
      <alignment horizontal="centerContinuous"/>
    </xf>
  </cellStyleXfs>
  <cellXfs count="147">
    <xf numFmtId="0" fontId="0" fillId="0" borderId="0" xfId="0"/>
    <xf numFmtId="166" fontId="21" fillId="40" borderId="16" xfId="77">
      <alignment vertical="center"/>
      <protection locked="0"/>
    </xf>
    <xf numFmtId="165" fontId="21" fillId="40" borderId="16" xfId="76">
      <alignment vertical="center"/>
      <protection locked="0"/>
    </xf>
    <xf numFmtId="164" fontId="21" fillId="40" borderId="16" xfId="74">
      <alignment vertical="center"/>
      <protection locked="0"/>
    </xf>
    <xf numFmtId="0" fontId="15" fillId="42" borderId="17" xfId="75">
      <alignment vertical="center"/>
    </xf>
    <xf numFmtId="0" fontId="15" fillId="9" borderId="0" xfId="19"/>
    <xf numFmtId="0" fontId="36" fillId="36" borderId="11" xfId="47"/>
    <xf numFmtId="0" fontId="38" fillId="0" borderId="0" xfId="46">
      <alignment vertical="center"/>
    </xf>
    <xf numFmtId="0" fontId="12" fillId="33" borderId="0" xfId="63">
      <alignment vertical="center"/>
    </xf>
    <xf numFmtId="0" fontId="35" fillId="0" borderId="0" xfId="50">
      <alignment vertical="center"/>
    </xf>
    <xf numFmtId="166" fontId="7" fillId="0" borderId="0" xfId="56">
      <alignment vertical="center"/>
    </xf>
    <xf numFmtId="0" fontId="33" fillId="0" borderId="0" xfId="44">
      <alignment vertical="center"/>
    </xf>
    <xf numFmtId="0" fontId="34" fillId="0" borderId="0" xfId="64">
      <alignment vertical="center"/>
    </xf>
    <xf numFmtId="0" fontId="40" fillId="35" borderId="10" xfId="66">
      <alignment vertical="center"/>
    </xf>
    <xf numFmtId="0" fontId="31" fillId="0" borderId="0" xfId="82">
      <alignment vertical="center"/>
    </xf>
    <xf numFmtId="0" fontId="22" fillId="39" borderId="14" xfId="55">
      <alignment vertical="center"/>
    </xf>
    <xf numFmtId="0" fontId="20" fillId="38" borderId="12" xfId="53">
      <alignment vertical="center"/>
    </xf>
    <xf numFmtId="0" fontId="0" fillId="37" borderId="0" xfId="52" applyFont="1">
      <alignment vertical="top"/>
    </xf>
    <xf numFmtId="170" fontId="7" fillId="0" borderId="0" xfId="61">
      <alignment vertical="center"/>
    </xf>
    <xf numFmtId="169" fontId="7" fillId="0" borderId="0" xfId="60">
      <alignment vertical="center"/>
    </xf>
    <xf numFmtId="167" fontId="7" fillId="0" borderId="0" xfId="57">
      <alignment vertical="center"/>
    </xf>
    <xf numFmtId="165" fontId="7" fillId="0" borderId="0" xfId="48">
      <alignment vertical="center"/>
    </xf>
    <xf numFmtId="164" fontId="7" fillId="0" borderId="0" xfId="43">
      <alignment vertical="center"/>
    </xf>
    <xf numFmtId="165" fontId="7" fillId="0" borderId="0" xfId="65">
      <alignment vertical="center"/>
    </xf>
    <xf numFmtId="164" fontId="7" fillId="0" borderId="0" xfId="62">
      <alignment vertical="center"/>
    </xf>
    <xf numFmtId="0" fontId="17" fillId="0" borderId="0" xfId="49">
      <alignment horizontal="center" vertical="center"/>
    </xf>
    <xf numFmtId="0" fontId="18" fillId="0" borderId="0" xfId="51">
      <alignment vertical="center"/>
    </xf>
    <xf numFmtId="0" fontId="0" fillId="0" borderId="0" xfId="0" applyAlignment="1">
      <alignment horizontal="center"/>
    </xf>
    <xf numFmtId="0" fontId="32" fillId="0" borderId="0" xfId="58">
      <alignment vertical="center"/>
    </xf>
    <xf numFmtId="0" fontId="21" fillId="34" borderId="13" xfId="54">
      <alignment vertical="center"/>
      <protection locked="0"/>
    </xf>
    <xf numFmtId="22" fontId="22" fillId="39" borderId="14" xfId="55" applyNumberFormat="1" applyAlignment="1">
      <alignment vertical="top" wrapText="1"/>
    </xf>
    <xf numFmtId="0" fontId="7" fillId="37" borderId="0" xfId="52">
      <alignment vertical="top"/>
    </xf>
    <xf numFmtId="0" fontId="13" fillId="0" borderId="0" xfId="45">
      <alignment vertical="center"/>
    </xf>
    <xf numFmtId="166" fontId="7" fillId="0" borderId="0" xfId="67">
      <alignment vertical="center"/>
    </xf>
    <xf numFmtId="167" fontId="7" fillId="0" borderId="0" xfId="68">
      <alignment vertical="center"/>
    </xf>
    <xf numFmtId="168" fontId="7" fillId="0" borderId="0" xfId="59">
      <alignment vertical="center"/>
    </xf>
    <xf numFmtId="168" fontId="7" fillId="0" borderId="0" xfId="84">
      <alignment vertical="center"/>
    </xf>
    <xf numFmtId="169" fontId="7" fillId="0" borderId="0" xfId="69">
      <alignment vertical="center"/>
    </xf>
    <xf numFmtId="171" fontId="7" fillId="0" borderId="0" xfId="70">
      <alignment vertical="center"/>
    </xf>
    <xf numFmtId="0" fontId="37" fillId="36" borderId="11" xfId="85"/>
    <xf numFmtId="0" fontId="25" fillId="41" borderId="0" xfId="72">
      <alignment vertical="center"/>
    </xf>
    <xf numFmtId="0" fontId="15" fillId="41" borderId="0" xfId="83">
      <alignment vertical="center"/>
    </xf>
    <xf numFmtId="0" fontId="5" fillId="0" borderId="9" xfId="73"/>
    <xf numFmtId="0" fontId="24" fillId="0" borderId="15" xfId="71"/>
    <xf numFmtId="0" fontId="26" fillId="0" borderId="9" xfId="86"/>
    <xf numFmtId="0" fontId="5" fillId="0" borderId="9" xfId="87"/>
    <xf numFmtId="0" fontId="26" fillId="0" borderId="9" xfId="88"/>
    <xf numFmtId="0" fontId="24" fillId="0" borderId="15" xfId="89"/>
    <xf numFmtId="167" fontId="21" fillId="40" borderId="16" xfId="78">
      <alignment vertical="center"/>
      <protection locked="0"/>
    </xf>
    <xf numFmtId="169" fontId="21" fillId="40" borderId="16" xfId="79">
      <alignment vertical="center"/>
      <protection locked="0"/>
    </xf>
    <xf numFmtId="170" fontId="21" fillId="40" borderId="16" xfId="80">
      <alignment vertical="center"/>
      <protection locked="0"/>
    </xf>
    <xf numFmtId="0" fontId="21" fillId="40" borderId="16" xfId="81">
      <alignment vertical="center"/>
      <protection locked="0"/>
    </xf>
    <xf numFmtId="168" fontId="7" fillId="40" borderId="18" xfId="90">
      <alignment vertical="center"/>
    </xf>
    <xf numFmtId="0" fontId="15" fillId="13" borderId="0" xfId="23"/>
    <xf numFmtId="0" fontId="15" fillId="17" borderId="0" xfId="27"/>
    <xf numFmtId="0" fontId="3" fillId="0" borderId="1" xfId="3"/>
    <xf numFmtId="166" fontId="0" fillId="0" borderId="0" xfId="56" applyFont="1">
      <alignment vertical="center"/>
    </xf>
    <xf numFmtId="0" fontId="39" fillId="0" borderId="0" xfId="91">
      <alignment vertical="center"/>
    </xf>
    <xf numFmtId="172" fontId="7" fillId="0" borderId="0" xfId="92">
      <alignment vertical="center"/>
    </xf>
    <xf numFmtId="172" fontId="21" fillId="40" borderId="16" xfId="94">
      <alignment vertical="center"/>
      <protection locked="0"/>
    </xf>
    <xf numFmtId="0" fontId="0" fillId="0" borderId="0" xfId="0" applyAlignment="1">
      <alignment vertical="top"/>
    </xf>
    <xf numFmtId="0" fontId="13" fillId="0" borderId="0" xfId="45" applyAlignment="1">
      <alignment vertical="top"/>
    </xf>
    <xf numFmtId="0" fontId="0" fillId="0" borderId="0" xfId="0" applyAlignment="1">
      <alignment vertical="top" wrapText="1"/>
    </xf>
    <xf numFmtId="49" fontId="21" fillId="34" borderId="13" xfId="54" applyNumberFormat="1" applyAlignment="1">
      <alignment vertical="top" wrapText="1"/>
      <protection locked="0"/>
    </xf>
    <xf numFmtId="49" fontId="21" fillId="34" borderId="13" xfId="54" applyNumberFormat="1">
      <alignment vertical="center"/>
      <protection locked="0"/>
    </xf>
    <xf numFmtId="0" fontId="0" fillId="0" borderId="0" xfId="0" applyProtection="1">
      <protection locked="0"/>
    </xf>
    <xf numFmtId="0" fontId="40" fillId="35" borderId="10" xfId="66" applyProtection="1">
      <alignment vertical="center"/>
      <protection locked="0"/>
    </xf>
    <xf numFmtId="49" fontId="0" fillId="0" borderId="0" xfId="0" applyNumberFormat="1" applyProtection="1">
      <protection locked="0"/>
    </xf>
    <xf numFmtId="0" fontId="41" fillId="0" borderId="0" xfId="95" applyFill="1"/>
    <xf numFmtId="0" fontId="29" fillId="0" borderId="0" xfId="17"/>
    <xf numFmtId="0" fontId="0" fillId="0" borderId="0" xfId="0"/>
    <xf numFmtId="0" fontId="15" fillId="13" borderId="0" xfId="23" applyAlignment="1">
      <alignment horizontal="centerContinuous"/>
    </xf>
    <xf numFmtId="0" fontId="42" fillId="13" borderId="0" xfId="23" applyFont="1"/>
    <xf numFmtId="0" fontId="43" fillId="13" borderId="0" xfId="23" applyFont="1"/>
    <xf numFmtId="0" fontId="10" fillId="13" borderId="0" xfId="23" applyFont="1" applyAlignment="1">
      <alignment horizontal="centerContinuous"/>
    </xf>
    <xf numFmtId="0" fontId="0" fillId="0" borderId="0" xfId="0" applyFont="1" applyAlignment="1">
      <alignment horizontal="left" indent="1"/>
    </xf>
    <xf numFmtId="0" fontId="15" fillId="9" borderId="0" xfId="19" applyNumberFormat="1" applyAlignment="1">
      <alignment horizontal="center"/>
    </xf>
    <xf numFmtId="173" fontId="15" fillId="9" borderId="0" xfId="19" applyNumberFormat="1" applyAlignment="1">
      <alignment horizontal="center"/>
    </xf>
    <xf numFmtId="0" fontId="44" fillId="0" borderId="0" xfId="0" applyFont="1" applyAlignment="1">
      <alignment horizontal="left" indent="1"/>
    </xf>
    <xf numFmtId="0" fontId="45" fillId="0" borderId="0" xfId="0" applyFont="1" applyAlignment="1">
      <alignment horizontal="left" indent="1"/>
    </xf>
    <xf numFmtId="41" fontId="44" fillId="0" borderId="19" xfId="1" applyFont="1" applyBorder="1"/>
    <xf numFmtId="41" fontId="24" fillId="0" borderId="19" xfId="1" applyFont="1" applyBorder="1"/>
    <xf numFmtId="41" fontId="46" fillId="0" borderId="19" xfId="1" applyFont="1" applyBorder="1"/>
    <xf numFmtId="0" fontId="26" fillId="0" borderId="19" xfId="0" applyFont="1" applyBorder="1" applyAlignment="1">
      <alignment horizontal="left" indent="1"/>
    </xf>
    <xf numFmtId="0" fontId="15" fillId="9" borderId="0" xfId="19" applyAlignment="1">
      <alignment horizontal="center"/>
    </xf>
    <xf numFmtId="173" fontId="15" fillId="13" borderId="0" xfId="23" applyNumberFormat="1" applyAlignment="1">
      <alignment horizontal="center"/>
    </xf>
    <xf numFmtId="0" fontId="15" fillId="13" borderId="0" xfId="23" applyNumberFormat="1" applyAlignment="1">
      <alignment horizontal="center"/>
    </xf>
    <xf numFmtId="173" fontId="15" fillId="17" borderId="0" xfId="27" applyNumberFormat="1" applyAlignment="1">
      <alignment horizontal="center"/>
    </xf>
    <xf numFmtId="0" fontId="15" fillId="17" borderId="0" xfId="27" applyNumberFormat="1" applyAlignment="1">
      <alignment horizontal="center"/>
    </xf>
    <xf numFmtId="0" fontId="29" fillId="0" borderId="0" xfId="17" applyAlignment="1">
      <alignment horizontal="right"/>
    </xf>
    <xf numFmtId="41" fontId="6" fillId="0" borderId="19" xfId="0" applyNumberFormat="1" applyFont="1" applyBorder="1"/>
    <xf numFmtId="41" fontId="24" fillId="0" borderId="19" xfId="0" applyNumberFormat="1" applyFont="1" applyBorder="1"/>
    <xf numFmtId="0" fontId="24" fillId="0" borderId="19" xfId="0" applyFont="1" applyBorder="1" applyAlignment="1">
      <alignment horizontal="center"/>
    </xf>
    <xf numFmtId="0" fontId="15" fillId="13" borderId="0" xfId="23" applyAlignment="1">
      <alignment horizontal="center"/>
    </xf>
    <xf numFmtId="0" fontId="1" fillId="0" borderId="0" xfId="0" applyFont="1"/>
    <xf numFmtId="0" fontId="0" fillId="0" borderId="0" xfId="0" applyAlignment="1">
      <alignment horizontal="left" indent="1"/>
    </xf>
    <xf numFmtId="0" fontId="15" fillId="25" borderId="0" xfId="35"/>
    <xf numFmtId="41" fontId="2" fillId="0" borderId="0" xfId="1" applyFont="1"/>
    <xf numFmtId="175" fontId="0" fillId="0" borderId="0" xfId="0" applyNumberFormat="1"/>
    <xf numFmtId="0" fontId="15" fillId="13" borderId="0" xfId="97">
      <alignment horizontal="centerContinuous"/>
    </xf>
    <xf numFmtId="0" fontId="26" fillId="0" borderId="21" xfId="97" applyFont="1" applyFill="1" applyBorder="1">
      <alignment horizontal="centerContinuous"/>
    </xf>
    <xf numFmtId="0" fontId="5" fillId="0" borderId="22" xfId="97" applyFont="1" applyFill="1" applyBorder="1">
      <alignment horizontal="centerContinuous"/>
    </xf>
    <xf numFmtId="0" fontId="0" fillId="0" borderId="20" xfId="0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179" fontId="47" fillId="40" borderId="23" xfId="97" applyNumberFormat="1" applyFont="1" applyFill="1" applyBorder="1" applyAlignment="1">
      <alignment horizontal="center"/>
    </xf>
    <xf numFmtId="0" fontId="47" fillId="40" borderId="23" xfId="97" applyFont="1" applyFill="1" applyBorder="1" applyAlignment="1">
      <alignment horizontal="center"/>
    </xf>
    <xf numFmtId="0" fontId="49" fillId="22" borderId="0" xfId="32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0" xfId="0" applyBorder="1"/>
    <xf numFmtId="0" fontId="49" fillId="22" borderId="24" xfId="32" applyFont="1" applyBorder="1" applyAlignment="1">
      <alignment horizontal="center" vertical="center"/>
    </xf>
    <xf numFmtId="0" fontId="49" fillId="22" borderId="25" xfId="32" applyFont="1" applyBorder="1" applyAlignment="1">
      <alignment horizontal="center" vertical="center"/>
    </xf>
    <xf numFmtId="0" fontId="49" fillId="22" borderId="0" xfId="32" applyFont="1" applyBorder="1" applyAlignment="1">
      <alignment horizontal="center" vertical="center"/>
    </xf>
    <xf numFmtId="41" fontId="0" fillId="0" borderId="0" xfId="0" applyNumberFormat="1"/>
    <xf numFmtId="0" fontId="0" fillId="0" borderId="0" xfId="0" applyFont="1" applyFill="1" applyBorder="1"/>
    <xf numFmtId="179" fontId="0" fillId="0" borderId="0" xfId="0" applyNumberFormat="1" applyFont="1" applyFill="1" applyBorder="1" applyAlignment="1">
      <alignment horizontal="center"/>
    </xf>
    <xf numFmtId="0" fontId="47" fillId="0" borderId="0" xfId="0" applyFont="1"/>
    <xf numFmtId="41" fontId="47" fillId="0" borderId="0" xfId="1" applyFont="1"/>
    <xf numFmtId="0" fontId="47" fillId="0" borderId="0" xfId="0" applyFont="1" applyAlignment="1">
      <alignment vertical="center"/>
    </xf>
    <xf numFmtId="0" fontId="47" fillId="0" borderId="0" xfId="0" applyFont="1" applyAlignment="1">
      <alignment horizontal="center" vertical="center"/>
    </xf>
    <xf numFmtId="41" fontId="47" fillId="0" borderId="0" xfId="1" applyFont="1" applyAlignment="1">
      <alignment horizontal="center" vertical="center"/>
    </xf>
    <xf numFmtId="9" fontId="47" fillId="0" borderId="0" xfId="96" applyFont="1" applyAlignment="1">
      <alignment horizontal="center" vertical="center"/>
    </xf>
    <xf numFmtId="0" fontId="47" fillId="0" borderId="24" xfId="0" applyFont="1" applyBorder="1"/>
    <xf numFmtId="0" fontId="47" fillId="0" borderId="0" xfId="0" applyFont="1" applyBorder="1"/>
    <xf numFmtId="41" fontId="47" fillId="0" borderId="0" xfId="1" applyFont="1" applyBorder="1"/>
    <xf numFmtId="0" fontId="47" fillId="0" borderId="25" xfId="0" applyFont="1" applyBorder="1"/>
    <xf numFmtId="0" fontId="0" fillId="0" borderId="0" xfId="0" applyNumberFormat="1" applyFont="1" applyFill="1" applyBorder="1" applyAlignment="1">
      <alignment horizontal="left" vertical="center" indent="1"/>
    </xf>
    <xf numFmtId="0" fontId="0" fillId="0" borderId="0" xfId="0" applyNumberFormat="1" applyFont="1" applyFill="1" applyBorder="1" applyAlignment="1">
      <alignment horizontal="left" indent="1"/>
    </xf>
    <xf numFmtId="41" fontId="50" fillId="0" borderId="0" xfId="1" applyFont="1" applyFill="1" applyBorder="1" applyAlignment="1">
      <alignment horizontal="left" indent="1"/>
    </xf>
    <xf numFmtId="175" fontId="50" fillId="0" borderId="0" xfId="0" applyNumberFormat="1" applyFont="1" applyFill="1" applyBorder="1" applyAlignment="1">
      <alignment horizontal="right" indent="1"/>
    </xf>
    <xf numFmtId="0" fontId="51" fillId="43" borderId="0" xfId="0" applyNumberFormat="1" applyFont="1" applyFill="1" applyBorder="1" applyAlignment="1">
      <alignment horizontal="left" vertical="center" indent="1"/>
    </xf>
    <xf numFmtId="41" fontId="50" fillId="0" borderId="0" xfId="1" applyFont="1"/>
    <xf numFmtId="175" fontId="0" fillId="0" borderId="0" xfId="0" applyNumberFormat="1" applyFont="1" applyFill="1" applyBorder="1" applyAlignment="1">
      <alignment horizontal="center"/>
    </xf>
    <xf numFmtId="175" fontId="0" fillId="0" borderId="0" xfId="0" applyNumberFormat="1" applyAlignment="1">
      <alignment horizontal="center"/>
    </xf>
    <xf numFmtId="175" fontId="50" fillId="0" borderId="0" xfId="0" applyNumberFormat="1" applyFont="1" applyAlignment="1">
      <alignment horizontal="right" indent="1"/>
    </xf>
    <xf numFmtId="41" fontId="0" fillId="0" borderId="0" xfId="1" applyFont="1" applyFill="1" applyBorder="1" applyAlignment="1">
      <alignment horizontal="right"/>
    </xf>
    <xf numFmtId="41" fontId="0" fillId="0" borderId="0" xfId="1" applyFont="1" applyAlignment="1">
      <alignment horizontal="right"/>
    </xf>
    <xf numFmtId="0" fontId="0" fillId="0" borderId="26" xfId="0" applyBorder="1"/>
    <xf numFmtId="0" fontId="1" fillId="0" borderId="23" xfId="0" quotePrefix="1" applyFont="1" applyBorder="1" applyAlignment="1"/>
    <xf numFmtId="0" fontId="0" fillId="0" borderId="23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41" fontId="0" fillId="0" borderId="0" xfId="1" applyFont="1" applyBorder="1"/>
    <xf numFmtId="0" fontId="48" fillId="0" borderId="23" xfId="0" applyFont="1" applyBorder="1"/>
    <xf numFmtId="41" fontId="48" fillId="0" borderId="23" xfId="1" applyFont="1" applyBorder="1"/>
  </cellXfs>
  <cellStyles count="9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. año:-" xfId="43" xr:uid="{1ABA5056-F15F-4CFB-BE8A-2AC695B7C033}"/>
    <cellStyle name="A. fecha hora:-" xfId="92" xr:uid="{8BD914B5-D762-41B2-A199-B208398A3854}"/>
    <cellStyle name="A. fecha:-" xfId="48" xr:uid="{FA783C6B-AFCC-4BB7-8FCC-79D8CDAC91E7}"/>
    <cellStyle name="A. indicador número:-" xfId="59" xr:uid="{027FB2DB-E3D6-4B9A-8C18-3D728CAB2385}"/>
    <cellStyle name="A. moneda:-" xfId="56" xr:uid="{BCF5B7EA-DFD6-4529-AAF7-FFC2B2492317}"/>
    <cellStyle name="A. múltiplo:-" xfId="57" xr:uid="{C121F5CC-C295-4C55-B1DC-3684406BB7EF}"/>
    <cellStyle name="A. número:-" xfId="60" xr:uid="{54663DC7-3F6C-49CD-88C0-55A15B62B0C5}"/>
    <cellStyle name="A. porcentaje:-" xfId="61" xr:uid="{7F5859D3-DECE-438B-B097-FD1C292077D2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1. anotación:-" xfId="52" xr:uid="{4CB2739C-5AF8-41BA-AC05-867A41DFDD7C}"/>
    <cellStyle name="B2. cálculo interno:-" xfId="53" xr:uid="{BEAB2EF6-613A-4383-83DA-AEA59E7879E8}"/>
    <cellStyle name="B3. parámetro interno:-" xfId="54" xr:uid="{59D8E26B-AE98-4345-9906-4E42A74199AE}"/>
    <cellStyle name="B4. resultado interno:-" xfId="55" xr:uid="{B9272A78-033A-4D19-A7EA-31C1F471F8BD}"/>
    <cellStyle name="Bad" xfId="8" builtinId="27" customBuiltin="1"/>
    <cellStyle name="C1. total1:-" xfId="73" xr:uid="{6A7B265B-1D1B-481F-9629-FF7D6AA26BAE}"/>
    <cellStyle name="C2. total2:-" xfId="86" xr:uid="{6F9F2085-00FA-4B5B-8525-E1BAEA663264}"/>
    <cellStyle name="C3. subtotal:-" xfId="71" xr:uid="{A56C0406-AEFF-4FFE-A086-55EF3F7DA9DD}"/>
    <cellStyle name="Calculation" xfId="12" builtinId="22" customBuiltin="1"/>
    <cellStyle name="Center Across" xfId="97" xr:uid="{D4523485-1708-431C-A2E1-A1D6448AF8A6}"/>
    <cellStyle name="Check Cell" xfId="14" builtinId="23" customBuiltin="1"/>
    <cellStyle name="Comma [0]" xfId="1" builtinId="6" customBuiltin="1"/>
    <cellStyle name="D. enc glo1:-" xfId="72" xr:uid="{D3326831-8840-4FD4-ACDC-A81848B49EA9}"/>
    <cellStyle name="D. enc glo2:-" xfId="83" xr:uid="{E3DC7AC7-7613-470A-8C7A-8AB04E4F7FF2}"/>
    <cellStyle name="E. enc tabla1:-" xfId="47" xr:uid="{CF7F5F04-4BDA-4A4B-99AC-342944EC735F}"/>
    <cellStyle name="E. enc tabla2:-" xfId="85" xr:uid="{BF3A3263-340E-45F3-80F2-0FB6C8CD4903}"/>
    <cellStyle name="E. enc1:-" xfId="44" xr:uid="{46817C0E-0781-49CE-ADC9-204EA25EA062}"/>
    <cellStyle name="E. enc2:-" xfId="64" xr:uid="{9F44FB09-C8E3-4D52-AE74-E8AF4E3EF9C0}"/>
    <cellStyle name="E. enc3:-" xfId="45" xr:uid="{69FDABC4-4EDA-4566-83C4-CAC9D66CD9AD}"/>
    <cellStyle name="E. enc4:-" xfId="46" xr:uid="{7E7E53B8-E254-4F77-B4F9-900D64FCFCAC}"/>
    <cellStyle name="E. enc5:-" xfId="50" xr:uid="{F57DD54B-DA7F-466C-B49B-B20A1A934B33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ipervínculo ícono:-" xfId="49" xr:uid="{9D71CBB1-389F-4557-AF1D-487D84D03B18}"/>
    <cellStyle name="Hipervínculo Texto:-" xfId="51" xr:uid="{D10E895A-2823-4296-BDE5-B746CCD3CAD4}"/>
    <cellStyle name="Hyperlink" xfId="95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P. año:-" xfId="62" xr:uid="{3A4F3E6A-E70D-4B76-989F-DB6477AD5709}"/>
    <cellStyle name="P. fecha hora:-" xfId="93" xr:uid="{7F2F59F4-FCB7-4E4F-9B14-EC8A563794C2}"/>
    <cellStyle name="P. fecha:-" xfId="65" xr:uid="{B1AA07A7-26A7-4043-9767-E6746CA2E44A}"/>
    <cellStyle name="P. indicador número:-" xfId="84" xr:uid="{C9ED67F7-09D8-4990-8010-B5454F16ED94}"/>
    <cellStyle name="P. moneda:-" xfId="67" xr:uid="{B4E52169-FFF6-4B96-A865-85C347B85425}"/>
    <cellStyle name="P. múltiplo:-" xfId="68" xr:uid="{2AC28169-9A19-4449-8F2A-8DECC76AE47D}"/>
    <cellStyle name="P. número:-" xfId="69" xr:uid="{60879277-7109-45A9-AFDC-C47DFEC07B0C}"/>
    <cellStyle name="P. porcentaje:-" xfId="70" xr:uid="{46960C9A-2947-4D99-B174-A832396C09F0}"/>
    <cellStyle name="Percent" xfId="96" builtinId="5"/>
    <cellStyle name="Q1. pres total1:-" xfId="87" xr:uid="{1EC2454E-6343-4A1E-9E21-013A46B5A239}"/>
    <cellStyle name="Q2. pres total2:-" xfId="88" xr:uid="{E397E0FC-CA95-4638-BEB4-C9E4659FC374}"/>
    <cellStyle name="Q3. pres subtotal:-" xfId="89" xr:uid="{4C8FBA7C-90AA-4790-8727-A5E22126BEA1}"/>
    <cellStyle name="S. año:-" xfId="74" xr:uid="{2CCFF798-0DC2-4413-91CF-8660C28D6C2B}"/>
    <cellStyle name="S. columna :-" xfId="75" xr:uid="{E8F10A9F-691A-4B19-AEAE-2D8D2B2463B9}"/>
    <cellStyle name="S. fecha hora:-" xfId="94" xr:uid="{EECE1897-1E6E-4002-987F-2F3E7E954488}"/>
    <cellStyle name="S. fecha:-" xfId="76" xr:uid="{3F63D0E5-4CDA-4DFB-AAFE-EAAF018F9C49}"/>
    <cellStyle name="S. indicador número:-" xfId="90" xr:uid="{216DABBD-61BA-4A3A-8D1A-18BD5E55F6BD}"/>
    <cellStyle name="S. moneda:-" xfId="77" xr:uid="{8F3C6A1B-BC37-41D9-93A4-DF9A18245E0B}"/>
    <cellStyle name="S. múltiplo:-" xfId="78" xr:uid="{88FBFB55-5536-426E-AC5A-AFD60E299108}"/>
    <cellStyle name="S. número:-" xfId="79" xr:uid="{82A84311-BD13-4168-AF1E-4B7E5022A094}"/>
    <cellStyle name="S. porcentaje:-" xfId="80" xr:uid="{DCE7E572-A54F-44F4-BC78-4101798470DD}"/>
    <cellStyle name="S. texto:-" xfId="81" xr:uid="{D1AF1BF0-494E-46AA-B730-EBC130E0A8D2}"/>
    <cellStyle name="T. título1:-" xfId="58" xr:uid="{BF3A9A11-3846-4669-8EA3-176F7B524538}"/>
    <cellStyle name="T. título2:-" xfId="82" xr:uid="{3712C23C-B6ED-48EB-BD8B-08B76A8A9004}"/>
    <cellStyle name="T. título3:-" xfId="91" xr:uid="{93DEE64C-B84C-45AC-9743-61EE96ED0348}"/>
    <cellStyle name="T. título4:-" xfId="63" xr:uid="{3C91ECCA-B16E-4F1F-91B7-F90072DDDCB6}"/>
    <cellStyle name="T. título5:-" xfId="66" xr:uid="{A2BBAFE2-EB2F-4D41-B37E-BDE7F45D98F4}"/>
    <cellStyle name="Title" xfId="2" builtinId="15" customBuiltin="1"/>
    <cellStyle name="Total" xfId="18" builtinId="25" customBuiltin="1"/>
    <cellStyle name="Warning Text" xfId="15" builtinId="11" customBuiltin="1"/>
  </cellStyles>
  <dxfs count="119">
    <dxf>
      <fill>
        <patternFill>
          <bgColor theme="0" tint="-4.9989318521683403E-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border>
        <top style="thin">
          <color auto="1"/>
        </top>
        <vertical/>
        <horizontal/>
      </border>
    </dxf>
    <dxf>
      <font>
        <b/>
        <i val="0"/>
        <color theme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 tint="-0.499984740745262"/>
      </font>
      <numFmt numFmtId="177" formatCode="\→\ yyyy/mmm/dd"/>
    </dxf>
    <dxf>
      <font>
        <b/>
        <i val="0"/>
        <color theme="4"/>
      </font>
      <numFmt numFmtId="5" formatCode="#,##0_);\(#,##0\)"/>
    </dxf>
    <dxf>
      <font>
        <color rgb="FFFF0000"/>
      </font>
    </dxf>
    <dxf>
      <font>
        <color rgb="FFFF0000"/>
      </font>
    </dxf>
    <dxf>
      <font>
        <color theme="4"/>
      </font>
    </dxf>
    <dxf>
      <font>
        <color theme="0" tint="-0.24994659260841701"/>
      </font>
    </dxf>
    <dxf>
      <font>
        <color theme="1"/>
      </font>
      <fill>
        <patternFill>
          <bgColor theme="6" tint="0.79998168889431442"/>
        </patternFill>
      </fill>
    </dxf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4" tint="0.79998168889431442"/>
        </patternFill>
      </fill>
    </dxf>
    <dxf>
      <font>
        <color theme="0" tint="-0.34998626667073579"/>
      </font>
    </dxf>
    <dxf>
      <alignment horizontal="left" vertical="bottom" textRotation="0" wrapText="0" relative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0" tint="-0.2499465926084170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numFmt numFmtId="175" formatCode="yyyy/mmm/dd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9"/>
        <color theme="0" tint="-0.24994659260841701"/>
        <name val="Calibri"/>
        <family val="2"/>
        <scheme val="minor"/>
      </font>
      <numFmt numFmtId="175" formatCode="yyyy/mmm/dd"/>
      <alignment horizontal="right" vertical="bottom" textRotation="0" wrapText="0" relativeIndent="1" justifyLastLine="0" shrinkToFit="0" readingOrder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0" tint="-0.24994659260841701"/>
        </top>
      </border>
    </dxf>
    <dxf>
      <fill>
        <patternFill>
          <bgColor theme="0" tint="-4.9989318521683403E-2"/>
        </patternFill>
      </fill>
      <border>
        <top style="thin">
          <color theme="0" tint="-0.2499465926084170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0" tint="-0.24994659260841701"/>
        </top>
      </border>
    </dxf>
    <dxf>
      <font>
        <b/>
        <color theme="0"/>
      </font>
      <fill>
        <patternFill patternType="solid">
          <fgColor theme="4"/>
          <bgColor theme="5"/>
        </patternFill>
      </fill>
    </dxf>
    <dxf>
      <font>
        <color theme="1"/>
      </font>
      <numFmt numFmtId="0" formatCode="General"/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 tint="-0.24997711111789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theme="0" tint="-0.249977111117893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protection locked="0" hidden="0"/>
    </dxf>
    <dxf>
      <numFmt numFmtId="30" formatCode="@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1" hidden="0"/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0" tint="-0.24994659260841701"/>
        </top>
      </border>
    </dxf>
    <dxf>
      <border>
        <top style="thin">
          <color theme="0" tint="-0.2499465926084170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0" tint="-0.24994659260841701"/>
        </top>
      </border>
    </dxf>
    <dxf>
      <font>
        <b/>
        <color theme="0"/>
      </font>
      <fill>
        <patternFill patternType="solid">
          <fgColor theme="4"/>
          <bgColor theme="6"/>
        </patternFill>
      </fill>
    </dxf>
    <dxf>
      <font>
        <color theme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0" tint="-0.24994659260841701"/>
        </top>
      </border>
    </dxf>
    <dxf>
      <border>
        <top style="thin">
          <color theme="0" tint="-0.2499465926084170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0" tint="-0.2499465926084170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0" tint="-0.24994659260841701"/>
        </top>
      </border>
    </dxf>
    <dxf>
      <border>
        <top style="thin">
          <color theme="0" tint="-0.2499465926084170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0" tint="-0.24994659260841701"/>
        </top>
      </border>
    </dxf>
    <dxf>
      <font>
        <b/>
        <color theme="0"/>
      </font>
      <fill>
        <patternFill patternType="solid">
          <fgColor theme="4"/>
          <bgColor theme="5"/>
        </patternFill>
      </fill>
    </dxf>
    <dxf>
      <font>
        <color theme="1"/>
      </font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Green Style" defaultPivotStyle="PivotStyleLight16">
    <tableStyle name="Blue Style" pivot="0" count="9" xr9:uid="{ACACB74A-87BF-44F2-B4A0-FED5FD74F72E}">
      <tableStyleElement type="wholeTable" dxfId="118"/>
      <tableStyleElement type="headerRow" dxfId="117"/>
      <tableStyleElement type="totalRow" dxfId="116"/>
      <tableStyleElement type="firstColumn" dxfId="115"/>
      <tableStyleElement type="lastColumn" dxfId="114"/>
      <tableStyleElement type="firstRowStripe" dxfId="113"/>
      <tableStyleElement type="secondRowStripe" dxfId="112"/>
      <tableStyleElement type="firstColumnStripe" dxfId="111"/>
      <tableStyleElement type="secondColumnStripe" dxfId="110"/>
    </tableStyle>
    <tableStyle name="Green Style" pivot="0" count="9" xr9:uid="{5E23237F-CF33-4CBB-A2DB-DA2BFB64E22F}">
      <tableStyleElement type="wholeTable" dxfId="109"/>
      <tableStyleElement type="headerRow" dxfId="108"/>
      <tableStyleElement type="totalRow" dxfId="107"/>
      <tableStyleElement type="firstColumn" dxfId="106"/>
      <tableStyleElement type="lastColumn" dxfId="105"/>
      <tableStyleElement type="firstRowStripe" dxfId="104"/>
      <tableStyleElement type="secondRowStripe" dxfId="103"/>
      <tableStyleElement type="firstColumnStripe" dxfId="102"/>
      <tableStyleElement type="secondColumnStripe" dxfId="101"/>
    </tableStyle>
    <tableStyle name="Red Style" pivot="0" count="9" xr9:uid="{66B15A55-68D3-4683-B4FF-8B1B929E9A50}">
      <tableStyleElement type="wholeTable" dxfId="100"/>
      <tableStyleElement type="headerRow" dxfId="99"/>
      <tableStyleElement type="totalRow" dxfId="98"/>
      <tableStyleElement type="firstColumn" dxfId="97"/>
      <tableStyleElement type="lastColumn" dxfId="96"/>
      <tableStyleElement type="firstRowStripe" dxfId="95"/>
      <tableStyleElement type="secondRowStripe" dxfId="94"/>
      <tableStyleElement type="firstColumnStripe" dxfId="93"/>
      <tableStyleElement type="secondColumnStripe" dxfId="92"/>
    </tableStyle>
    <tableStyle name="Tracking Style" pivot="0" count="9" xr9:uid="{C2AF7E7F-FBF5-41CD-A6D8-E67E346F3F61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secondRowStripe" dxfId="42"/>
      <tableStyleElement type="firstColumnStripe" dxfId="41"/>
      <tableStyleElement type="secondColumnStripe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18-4E3F-94EB-DAACE486CA25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F18-4E3F-94EB-DAACE486CA25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F18-4E3F-94EB-DAACE486CA25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F18-4E3F-94EB-DAACE486CA25}"/>
              </c:ext>
            </c:extLst>
          </c:dPt>
          <c:dPt>
            <c:idx val="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F18-4E3F-94EB-DAACE486CA25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F18-4E3F-94EB-DAACE486CA25}"/>
              </c:ext>
            </c:extLst>
          </c:dPt>
          <c:cat>
            <c:strRef>
              <c:f>'Budget Dashboard'!$AB$16:$AB$21</c:f>
              <c:strCache>
                <c:ptCount val="4"/>
                <c:pt idx="0">
                  <c:v>Salary</c:v>
                </c:pt>
                <c:pt idx="1">
                  <c:v>Project</c:v>
                </c:pt>
                <c:pt idx="2">
                  <c:v>Dividens</c:v>
                </c:pt>
                <c:pt idx="3">
                  <c:v>test</c:v>
                </c:pt>
              </c:strCache>
            </c:strRef>
          </c:cat>
          <c:val>
            <c:numRef>
              <c:f>'Budget Dashboard'!$AC$16:$AC$21</c:f>
              <c:numCache>
                <c:formatCode>_(* #,##0_);_(* \(#,##0\);_(* "-"_);_(@_)</c:formatCode>
                <c:ptCount val="6"/>
                <c:pt idx="0">
                  <c:v>5000</c:v>
                </c:pt>
                <c:pt idx="1">
                  <c:v>3500</c:v>
                </c:pt>
                <c:pt idx="2">
                  <c:v>1000</c:v>
                </c:pt>
                <c:pt idx="3">
                  <c:v>440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18-4E3F-94EB-DAACE486C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33-42C7-993B-13815F779F7A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433-42C7-993B-13815F779F7A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433-42C7-993B-13815F779F7A}"/>
              </c:ext>
            </c:extLst>
          </c:dPt>
          <c:dPt>
            <c:idx val="3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33-42C7-993B-13815F779F7A}"/>
              </c:ext>
            </c:extLst>
          </c:dPt>
          <c:dPt>
            <c:idx val="4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33-42C7-993B-13815F779F7A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433-42C7-993B-13815F779F7A}"/>
              </c:ext>
            </c:extLst>
          </c:dPt>
          <c:cat>
            <c:strRef>
              <c:f>'Budget Dashboard'!$AB$30:$AB$35</c:f>
              <c:strCache>
                <c:ptCount val="3"/>
                <c:pt idx="0">
                  <c:v>Rent</c:v>
                </c:pt>
                <c:pt idx="1">
                  <c:v>Clothing</c:v>
                </c:pt>
                <c:pt idx="2">
                  <c:v>Transportation</c:v>
                </c:pt>
              </c:strCache>
            </c:strRef>
          </c:cat>
          <c:val>
            <c:numRef>
              <c:f>'Budget Dashboard'!$AC$30:$AC$35</c:f>
              <c:numCache>
                <c:formatCode>_(* #,##0_);_(* \(#,##0\);_(* "-"_);_(@_)</c:formatCode>
                <c:ptCount val="6"/>
                <c:pt idx="0">
                  <c:v>8000</c:v>
                </c:pt>
                <c:pt idx="1">
                  <c:v>2400</c:v>
                </c:pt>
                <c:pt idx="2">
                  <c:v>300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433-42C7-993B-13815F779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'Budget Dashboard'!$AI$30:$AI$35</c:f>
              <c:strCache>
                <c:ptCount val="6"/>
                <c:pt idx="0">
                  <c:v>Pension</c:v>
                </c:pt>
                <c:pt idx="1">
                  <c:v>Stock portfolio</c:v>
                </c:pt>
                <c:pt idx="2">
                  <c:v>Emergency fund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84-4816-89C9-933F5A6FC9D2}"/>
              </c:ext>
            </c:extLst>
          </c:dPt>
          <c:dPt>
            <c:idx val="1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84-4816-89C9-933F5A6FC9D2}"/>
              </c:ext>
            </c:extLst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84-4816-89C9-933F5A6FC9D2}"/>
              </c:ext>
            </c:extLst>
          </c:dPt>
          <c:dPt>
            <c:idx val="3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84-4816-89C9-933F5A6FC9D2}"/>
              </c:ext>
            </c:extLst>
          </c:dPt>
          <c:dPt>
            <c:idx val="4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84-4816-89C9-933F5A6FC9D2}"/>
              </c:ext>
            </c:extLst>
          </c:dPt>
          <c:dPt>
            <c:idx val="5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584-4816-89C9-933F5A6FC9D2}"/>
              </c:ext>
            </c:extLst>
          </c:dPt>
          <c:cat>
            <c:strRef>
              <c:f>'Budget Dashboard'!$AI$30:$AI$35</c:f>
              <c:strCache>
                <c:ptCount val="3"/>
                <c:pt idx="0">
                  <c:v>Pension</c:v>
                </c:pt>
                <c:pt idx="1">
                  <c:v>Stock portfolio</c:v>
                </c:pt>
                <c:pt idx="2">
                  <c:v>Emergency fund</c:v>
                </c:pt>
              </c:strCache>
            </c:strRef>
          </c:cat>
          <c:val>
            <c:numRef>
              <c:f>'Budget Dashboard'!$AJ$30:$AJ$35</c:f>
              <c:numCache>
                <c:formatCode>_(* #,##0_);_(* \(#,##0\);_(* "-"_);_(@_)</c:formatCode>
                <c:ptCount val="6"/>
                <c:pt idx="0">
                  <c:v>200</c:v>
                </c:pt>
                <c:pt idx="1">
                  <c:v>100</c:v>
                </c:pt>
                <c:pt idx="2">
                  <c:v>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84-4816-89C9-933F5A6FC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158749</xdr:colOff>
      <xdr:row>3</xdr:row>
      <xdr:rowOff>63501</xdr:rowOff>
    </xdr:from>
    <xdr:to>
      <xdr:col>3</xdr:col>
      <xdr:colOff>814916</xdr:colOff>
      <xdr:row>8</xdr:row>
      <xdr:rowOff>127000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118FE24-272C-7BD2-C8D5-62412A84EFC3}"/>
            </a:ext>
          </a:extLst>
        </xdr:cNvPr>
        <xdr:cNvGrpSpPr/>
      </xdr:nvGrpSpPr>
      <xdr:grpSpPr>
        <a:xfrm>
          <a:off x="444499" y="740834"/>
          <a:ext cx="1672167" cy="804333"/>
          <a:chOff x="486833" y="973667"/>
          <a:chExt cx="1672167" cy="804333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B14DAFB9-B4B8-5966-D2C6-7729E2D2B017}"/>
              </a:ext>
            </a:extLst>
          </xdr:cNvPr>
          <xdr:cNvSpPr/>
        </xdr:nvSpPr>
        <xdr:spPr>
          <a:xfrm>
            <a:off x="486833" y="973667"/>
            <a:ext cx="1672167" cy="8043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B37DBB7B-B36E-3638-8BA0-0B795168CD56}"/>
              </a:ext>
            </a:extLst>
          </xdr:cNvPr>
          <xdr:cNvSpPr txBox="1"/>
        </xdr:nvSpPr>
        <xdr:spPr>
          <a:xfrm>
            <a:off x="592667" y="1090083"/>
            <a:ext cx="123825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00" b="1"/>
              <a:t>Date of today</a:t>
            </a:r>
          </a:p>
        </xdr:txBody>
      </xdr:sp>
      <xdr:sp macro="" textlink="Calculations!$E$8">
        <xdr:nvSpPr>
          <xdr:cNvPr id="4" name="TextBox 3">
            <a:extLst>
              <a:ext uri="{FF2B5EF4-FFF2-40B4-BE49-F238E27FC236}">
                <a16:creationId xmlns:a16="http://schemas.microsoft.com/office/drawing/2014/main" id="{22531E96-CE7E-1297-7A99-E0CF23E87841}"/>
              </a:ext>
            </a:extLst>
          </xdr:cNvPr>
          <xdr:cNvSpPr txBox="1"/>
        </xdr:nvSpPr>
        <xdr:spPr>
          <a:xfrm>
            <a:off x="592667" y="1354666"/>
            <a:ext cx="123825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AC7CAFE-5E04-47EE-9B07-00BCC9525CC1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2025-Mar-16</a:t>
            </a:fld>
            <a:endParaRPr lang="es-CO" sz="1000" b="1"/>
          </a:p>
        </xdr:txBody>
      </xdr:sp>
    </xdr:grpSp>
    <xdr:clientData/>
  </xdr:twoCellAnchor>
  <xdr:twoCellAnchor editAs="absolute">
    <xdr:from>
      <xdr:col>3</xdr:col>
      <xdr:colOff>994832</xdr:colOff>
      <xdr:row>3</xdr:row>
      <xdr:rowOff>63501</xdr:rowOff>
    </xdr:from>
    <xdr:to>
      <xdr:col>5</xdr:col>
      <xdr:colOff>201082</xdr:colOff>
      <xdr:row>8</xdr:row>
      <xdr:rowOff>127000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874E863C-89EC-DF6D-7E3C-D398B9C33559}"/>
            </a:ext>
          </a:extLst>
        </xdr:cNvPr>
        <xdr:cNvGrpSpPr/>
      </xdr:nvGrpSpPr>
      <xdr:grpSpPr>
        <a:xfrm>
          <a:off x="2296582" y="740834"/>
          <a:ext cx="2084917" cy="804333"/>
          <a:chOff x="2338916" y="984250"/>
          <a:chExt cx="2084917" cy="804333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1932B5EC-F185-482E-CFF5-0D2EF77EFD20}"/>
              </a:ext>
            </a:extLst>
          </xdr:cNvPr>
          <xdr:cNvSpPr/>
        </xdr:nvSpPr>
        <xdr:spPr>
          <a:xfrm>
            <a:off x="2338916" y="984250"/>
            <a:ext cx="2084917" cy="8043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3B831FA4-84E6-1825-DC56-1916B7CB4C43}"/>
              </a:ext>
            </a:extLst>
          </xdr:cNvPr>
          <xdr:cNvSpPr txBox="1"/>
        </xdr:nvSpPr>
        <xdr:spPr>
          <a:xfrm>
            <a:off x="2444750" y="1100666"/>
            <a:ext cx="123825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00" b="1"/>
              <a:t>Date of last record</a:t>
            </a:r>
          </a:p>
        </xdr:txBody>
      </xdr:sp>
      <xdr:sp macro="" textlink="Calculations!$E$9">
        <xdr:nvSpPr>
          <xdr:cNvPr id="7" name="TextBox 6">
            <a:extLst>
              <a:ext uri="{FF2B5EF4-FFF2-40B4-BE49-F238E27FC236}">
                <a16:creationId xmlns:a16="http://schemas.microsoft.com/office/drawing/2014/main" id="{0AF84F79-E95E-4E0D-18D1-BD247097131A}"/>
              </a:ext>
            </a:extLst>
          </xdr:cNvPr>
          <xdr:cNvSpPr txBox="1"/>
        </xdr:nvSpPr>
        <xdr:spPr>
          <a:xfrm>
            <a:off x="2444750" y="1365249"/>
            <a:ext cx="92075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DB83A8B-32A4-4332-BA93-39FE4E29EA40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2025-Mar-03</a:t>
            </a:fld>
            <a:endParaRPr lang="es-CO" sz="1000" b="1"/>
          </a:p>
        </xdr:txBody>
      </xdr:sp>
      <xdr:sp macro="" textlink="Calculations!$E$10">
        <xdr:nvSpPr>
          <xdr:cNvPr id="8" name="TextBox 7">
            <a:extLst>
              <a:ext uri="{FF2B5EF4-FFF2-40B4-BE49-F238E27FC236}">
                <a16:creationId xmlns:a16="http://schemas.microsoft.com/office/drawing/2014/main" id="{376F1183-C3D8-D355-3F52-D4DD22DDB71B}"/>
              </a:ext>
            </a:extLst>
          </xdr:cNvPr>
          <xdr:cNvSpPr txBox="1"/>
        </xdr:nvSpPr>
        <xdr:spPr>
          <a:xfrm>
            <a:off x="3376086" y="1354666"/>
            <a:ext cx="101600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D3949FD-859F-44A2-BCE1-85396F3158BC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(13 days ago)</a:t>
            </a:fld>
            <a:endParaRPr lang="es-CO" sz="1000" b="1"/>
          </a:p>
        </xdr:txBody>
      </xdr:sp>
    </xdr:grpSp>
    <xdr:clientData/>
  </xdr:twoCellAnchor>
  <xdr:twoCellAnchor editAs="absolute">
    <xdr:from>
      <xdr:col>5</xdr:col>
      <xdr:colOff>402165</xdr:colOff>
      <xdr:row>3</xdr:row>
      <xdr:rowOff>63501</xdr:rowOff>
    </xdr:from>
    <xdr:to>
      <xdr:col>6</xdr:col>
      <xdr:colOff>1375832</xdr:colOff>
      <xdr:row>8</xdr:row>
      <xdr:rowOff>127000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90D5C8E2-650E-7519-F679-09A238560555}"/>
            </a:ext>
          </a:extLst>
        </xdr:cNvPr>
        <xdr:cNvGrpSpPr/>
      </xdr:nvGrpSpPr>
      <xdr:grpSpPr>
        <a:xfrm>
          <a:off x="4582582" y="740834"/>
          <a:ext cx="2084917" cy="804333"/>
          <a:chOff x="4624916" y="984250"/>
          <a:chExt cx="2084917" cy="804333"/>
        </a:xfrm>
      </xdr:grpSpPr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EE3FA1AF-5D8B-B33A-CF75-4DEBE6566BD1}"/>
              </a:ext>
            </a:extLst>
          </xdr:cNvPr>
          <xdr:cNvSpPr/>
        </xdr:nvSpPr>
        <xdr:spPr>
          <a:xfrm>
            <a:off x="4624916" y="984250"/>
            <a:ext cx="2084917" cy="8043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14303871-5A74-9DA7-E8EC-C51C4A885A7A}"/>
              </a:ext>
            </a:extLst>
          </xdr:cNvPr>
          <xdr:cNvSpPr txBox="1"/>
        </xdr:nvSpPr>
        <xdr:spPr>
          <a:xfrm>
            <a:off x="4730749" y="1100666"/>
            <a:ext cx="1375833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00" b="1"/>
              <a:t>No of Tracked records</a:t>
            </a:r>
          </a:p>
        </xdr:txBody>
      </xdr:sp>
      <xdr:sp macro="" textlink="Calculations!$E$11">
        <xdr:nvSpPr>
          <xdr:cNvPr id="11" name="TextBox 10">
            <a:extLst>
              <a:ext uri="{FF2B5EF4-FFF2-40B4-BE49-F238E27FC236}">
                <a16:creationId xmlns:a16="http://schemas.microsoft.com/office/drawing/2014/main" id="{025C1F7F-5036-9D5D-2604-BAB14E31A827}"/>
              </a:ext>
            </a:extLst>
          </xdr:cNvPr>
          <xdr:cNvSpPr txBox="1"/>
        </xdr:nvSpPr>
        <xdr:spPr>
          <a:xfrm>
            <a:off x="4730750" y="1365249"/>
            <a:ext cx="497417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AB7B8DE-6359-44F6-83BC-0C7BA628F595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13</a:t>
            </a:fld>
            <a:endParaRPr lang="es-CO" sz="1000" b="1"/>
          </a:p>
        </xdr:txBody>
      </xdr:sp>
      <xdr:sp macro="" textlink="Calculations!$E$12">
        <xdr:nvSpPr>
          <xdr:cNvPr id="12" name="TextBox 11">
            <a:extLst>
              <a:ext uri="{FF2B5EF4-FFF2-40B4-BE49-F238E27FC236}">
                <a16:creationId xmlns:a16="http://schemas.microsoft.com/office/drawing/2014/main" id="{9331EACA-1FF3-8D50-B820-A8A28725EE3F}"/>
              </a:ext>
            </a:extLst>
          </xdr:cNvPr>
          <xdr:cNvSpPr txBox="1"/>
        </xdr:nvSpPr>
        <xdr:spPr>
          <a:xfrm>
            <a:off x="5132919" y="1354666"/>
            <a:ext cx="1016000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21CB8ACB-E7E5-4BBD-9488-1C56210D5409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(13 this year)</a:t>
            </a:fld>
            <a:endParaRPr lang="es-CO" sz="1000" b="1"/>
          </a:p>
        </xdr:txBody>
      </xdr:sp>
    </xdr:grpSp>
    <xdr:clientData/>
  </xdr:twoCellAnchor>
  <xdr:twoCellAnchor editAs="absolute">
    <xdr:from>
      <xdr:col>6</xdr:col>
      <xdr:colOff>1513415</xdr:colOff>
      <xdr:row>3</xdr:row>
      <xdr:rowOff>63501</xdr:rowOff>
    </xdr:from>
    <xdr:to>
      <xdr:col>7</xdr:col>
      <xdr:colOff>878416</xdr:colOff>
      <xdr:row>8</xdr:row>
      <xdr:rowOff>127000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C5A95A7B-DD6F-B419-BE97-0F0CCA9E8FED}"/>
            </a:ext>
          </a:extLst>
        </xdr:cNvPr>
        <xdr:cNvGrpSpPr/>
      </xdr:nvGrpSpPr>
      <xdr:grpSpPr>
        <a:xfrm>
          <a:off x="6805082" y="740834"/>
          <a:ext cx="3460751" cy="804333"/>
          <a:chOff x="6847416" y="973667"/>
          <a:chExt cx="3460751" cy="804333"/>
        </a:xfrm>
      </xdr:grpSpPr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0D0EB446-7442-B2FE-46BA-84BF911A23DC}"/>
              </a:ext>
            </a:extLst>
          </xdr:cNvPr>
          <xdr:cNvSpPr/>
        </xdr:nvSpPr>
        <xdr:spPr>
          <a:xfrm>
            <a:off x="6847416" y="973667"/>
            <a:ext cx="3270251" cy="804333"/>
          </a:xfrm>
          <a:prstGeom prst="round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  <a:effectLst>
            <a:outerShdw blurRad="825500" dist="127000" dir="5400000" sx="95000" sy="95000" algn="ctr" rotWithShape="0">
              <a:srgbClr val="000000">
                <a:alpha val="15000"/>
              </a:srgb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DB33C1B8-C196-9A0D-50DA-6C2541B7F90C}"/>
              </a:ext>
            </a:extLst>
          </xdr:cNvPr>
          <xdr:cNvSpPr txBox="1"/>
        </xdr:nvSpPr>
        <xdr:spPr>
          <a:xfrm>
            <a:off x="6953249" y="1090083"/>
            <a:ext cx="1375833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000" b="1"/>
              <a:t>Total tracking balance</a:t>
            </a:r>
          </a:p>
        </xdr:txBody>
      </xdr:sp>
      <xdr:sp macro="" textlink="Calculations!$E$13">
        <xdr:nvSpPr>
          <xdr:cNvPr id="15" name="TextBox 14">
            <a:extLst>
              <a:ext uri="{FF2B5EF4-FFF2-40B4-BE49-F238E27FC236}">
                <a16:creationId xmlns:a16="http://schemas.microsoft.com/office/drawing/2014/main" id="{67C1DA05-1B6B-77F2-C0CD-530BA55662F4}"/>
              </a:ext>
            </a:extLst>
          </xdr:cNvPr>
          <xdr:cNvSpPr txBox="1"/>
        </xdr:nvSpPr>
        <xdr:spPr>
          <a:xfrm>
            <a:off x="6953250" y="1354666"/>
            <a:ext cx="804333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8112143F-EC2E-401C-88A1-F8EEF38C97AE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 (1,075)</a:t>
            </a:fld>
            <a:endParaRPr lang="es-CO" sz="1000" b="1"/>
          </a:p>
        </xdr:txBody>
      </xdr:sp>
      <xdr:sp macro="" textlink="Calculations!$E$14">
        <xdr:nvSpPr>
          <xdr:cNvPr id="16" name="TextBox 15">
            <a:extLst>
              <a:ext uri="{FF2B5EF4-FFF2-40B4-BE49-F238E27FC236}">
                <a16:creationId xmlns:a16="http://schemas.microsoft.com/office/drawing/2014/main" id="{9D1DECA4-7A36-98BA-8DEA-9976CF08A614}"/>
              </a:ext>
            </a:extLst>
          </xdr:cNvPr>
          <xdr:cNvSpPr txBox="1"/>
        </xdr:nvSpPr>
        <xdr:spPr>
          <a:xfrm>
            <a:off x="7725833" y="1344083"/>
            <a:ext cx="2582334" cy="2751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1F90AF6C-9B1E-4BFB-A875-63C0CB203ECF}" type="TxLink">
              <a:rPr lang="en-US" sz="11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allocated not covered by income</a:t>
            </a:fld>
            <a:endParaRPr lang="es-CO" sz="10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52917</xdr:colOff>
      <xdr:row>12</xdr:row>
      <xdr:rowOff>10585</xdr:rowOff>
    </xdr:from>
    <xdr:to>
      <xdr:col>26</xdr:col>
      <xdr:colOff>52917</xdr:colOff>
      <xdr:row>13</xdr:row>
      <xdr:rowOff>127001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C70265-37A5-179D-5E3F-AD7E24F3D745}"/>
            </a:ext>
          </a:extLst>
        </xdr:cNvPr>
        <xdr:cNvSpPr txBox="1"/>
      </xdr:nvSpPr>
      <xdr:spPr>
        <a:xfrm>
          <a:off x="5461000" y="2338918"/>
          <a:ext cx="1989667" cy="306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>
              <a:solidFill>
                <a:schemeClr val="accent1"/>
              </a:solidFill>
            </a:rPr>
            <a:t>Income</a:t>
          </a:r>
          <a:r>
            <a:rPr lang="es-CO" sz="1100" b="1"/>
            <a:t> categories (tracked)</a:t>
          </a:r>
        </a:p>
      </xdr:txBody>
    </xdr:sp>
    <xdr:clientData/>
  </xdr:twoCellAnchor>
  <xdr:twoCellAnchor editAs="oneCell">
    <xdr:from>
      <xdr:col>24</xdr:col>
      <xdr:colOff>10580</xdr:colOff>
      <xdr:row>14</xdr:row>
      <xdr:rowOff>21167</xdr:rowOff>
    </xdr:from>
    <xdr:to>
      <xdr:col>25</xdr:col>
      <xdr:colOff>698495</xdr:colOff>
      <xdr:row>24</xdr:row>
      <xdr:rowOff>52917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E32EE3-9F57-4D4B-8119-8B7FB3214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42337</xdr:colOff>
      <xdr:row>26</xdr:row>
      <xdr:rowOff>0</xdr:rowOff>
    </xdr:from>
    <xdr:to>
      <xdr:col>26</xdr:col>
      <xdr:colOff>42337</xdr:colOff>
      <xdr:row>27</xdr:row>
      <xdr:rowOff>116416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71C68BB-F299-4C33-9454-C00ADDB8F0B8}"/>
            </a:ext>
          </a:extLst>
        </xdr:cNvPr>
        <xdr:cNvSpPr txBox="1"/>
      </xdr:nvSpPr>
      <xdr:spPr>
        <a:xfrm>
          <a:off x="5450420" y="4582583"/>
          <a:ext cx="1989667" cy="306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>
              <a:solidFill>
                <a:schemeClr val="accent2"/>
              </a:solidFill>
            </a:rPr>
            <a:t>Expenses</a:t>
          </a:r>
          <a:r>
            <a:rPr lang="es-CO" sz="1100" b="1"/>
            <a:t> categories (tracked)</a:t>
          </a:r>
        </a:p>
      </xdr:txBody>
    </xdr:sp>
    <xdr:clientData/>
  </xdr:twoCellAnchor>
  <xdr:twoCellAnchor editAs="oneCell">
    <xdr:from>
      <xdr:col>24</xdr:col>
      <xdr:colOff>0</xdr:colOff>
      <xdr:row>28</xdr:row>
      <xdr:rowOff>10582</xdr:rowOff>
    </xdr:from>
    <xdr:to>
      <xdr:col>25</xdr:col>
      <xdr:colOff>687915</xdr:colOff>
      <xdr:row>38</xdr:row>
      <xdr:rowOff>42332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A81F08-6A49-4E69-BD20-76D7A7286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31</xdr:col>
      <xdr:colOff>42337</xdr:colOff>
      <xdr:row>26</xdr:row>
      <xdr:rowOff>0</xdr:rowOff>
    </xdr:from>
    <xdr:to>
      <xdr:col>34</xdr:col>
      <xdr:colOff>4</xdr:colOff>
      <xdr:row>27</xdr:row>
      <xdr:rowOff>116416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BF52275-8E83-47B0-AC89-D0031DA1A623}"/>
            </a:ext>
          </a:extLst>
        </xdr:cNvPr>
        <xdr:cNvSpPr txBox="1"/>
      </xdr:nvSpPr>
      <xdr:spPr>
        <a:xfrm>
          <a:off x="9821337" y="4582583"/>
          <a:ext cx="1989667" cy="306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>
              <a:solidFill>
                <a:schemeClr val="accent3"/>
              </a:solidFill>
            </a:rPr>
            <a:t>Savings</a:t>
          </a:r>
          <a:r>
            <a:rPr lang="es-CO" sz="1100" b="1"/>
            <a:t> categories (tracked)</a:t>
          </a:r>
        </a:p>
      </xdr:txBody>
    </xdr:sp>
    <xdr:clientData/>
  </xdr:twoCellAnchor>
  <xdr:twoCellAnchor editAs="oneCell">
    <xdr:from>
      <xdr:col>31</xdr:col>
      <xdr:colOff>0</xdr:colOff>
      <xdr:row>28</xdr:row>
      <xdr:rowOff>10582</xdr:rowOff>
    </xdr:from>
    <xdr:to>
      <xdr:col>32</xdr:col>
      <xdr:colOff>804332</xdr:colOff>
      <xdr:row>38</xdr:row>
      <xdr:rowOff>42332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9B260B-8557-4189-B71E-20DA8B7001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79F07-AD20-44F8-8F8D-4EDA11899AFF}" name="TablaOpcionSiNo" displayName="TablaOpcionSiNo" ref="F10:G12" totalsRowShown="0" headerRowDxfId="91" dataDxfId="90">
  <autoFilter ref="F10:G12" xr:uid="{10F5D150-EF34-44E6-A35A-D49B6FDFBC37}"/>
  <tableColumns count="2">
    <tableColumn id="1" xr3:uid="{77153EE0-3EEB-42A7-9178-AB7C1EE39B2A}" name="Option" dataDxfId="89"/>
    <tableColumn id="2" xr3:uid="{69BB8B48-29AC-426C-95D7-C345029E20E2}" name="Value" dataDxfId="88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CAF053-8CEF-4F27-8508-325A3DF8F653}" name="TablaVersion" displayName="TablaVersion" ref="F16:F20" totalsRowShown="0" headerRowDxfId="87" dataDxfId="86">
  <autoFilter ref="F16:F20" xr:uid="{6A0B19E1-5EE1-4A7C-B10E-2D9A0F9A7F61}"/>
  <tableColumns count="1">
    <tableColumn id="1" xr3:uid="{2712A24E-286E-4106-9556-5D184970EA30}" name="Version" dataDxfId="8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B9E50A-1726-4836-B2EF-9C2FDCDB551B}" name="TablaTipoObjetoExcel" displayName="TablaTipoObjetoExcel" ref="F24:F26" totalsRowShown="0" headerRowDxfId="84" dataDxfId="83">
  <autoFilter ref="F24:F26" xr:uid="{D7846DAA-0C6A-4EA0-A0AE-21347372B391}"/>
  <tableColumns count="1">
    <tableColumn id="1" xr3:uid="{270B2587-BCFB-4999-9C08-AA03798C080F}" name="Type" dataDxfId="82"/>
  </tableColumns>
  <tableStyleInfo name="TableStyleLight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7994FE-8C52-468F-B335-AD11F84F53DD}" name="TablaAccionGeneral" displayName="TablaAccionGeneral" ref="F30:H37" totalsRowShown="0" headerRowDxfId="81" dataDxfId="80">
  <autoFilter ref="F30:H37" xr:uid="{045938DA-C92F-48A1-B762-635A077416C7}"/>
  <sortState xmlns:xlrd2="http://schemas.microsoft.com/office/spreadsheetml/2017/richdata2" ref="F31:H37">
    <sortCondition ref="F30:F37"/>
  </sortState>
  <tableColumns count="3">
    <tableColumn id="1" xr3:uid="{E854DBDE-CEF4-454C-992A-5B371568A3E9}" name="Title" dataDxfId="79"/>
    <tableColumn id="3" xr3:uid="{DEA5EE75-51D7-479C-8AFC-D1ABBB28E8B8}" name="Default action" dataDxfId="78"/>
    <tableColumn id="2" xr3:uid="{625CB222-2C45-4B75-9759-914F11223629}" name="VBA value" dataDxfId="7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7339C0-598B-43C9-A816-53D133CAB367}" name="TablaAccionPlantilla" displayName="TablaAccionPlantilla" ref="F41:G45" totalsRowShown="0" headerRowDxfId="76" dataDxfId="75">
  <autoFilter ref="F41:G45" xr:uid="{4AFFA686-8EAF-4980-8D06-6624C9E6D2CB}"/>
  <tableColumns count="2">
    <tableColumn id="3" xr3:uid="{0BD6C299-DFA9-4EA0-8074-8CEBCBB6E0A1}" name="Title" dataDxfId="74"/>
    <tableColumn id="2" xr3:uid="{AF1793BA-E747-45A7-9AFB-58A05E6A0C73}" name="VBA value" dataDxfId="7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53B63-0DE5-4631-9CB4-885DA724F88C}" name="TablaPestanaCinOpciones" displayName="TablaPestanaCinOpciones" ref="F49:G51" totalsRowShown="0" headerRowDxfId="72" dataDxfId="71">
  <autoFilter ref="F49:G51" xr:uid="{02F4BD2F-FF1B-4F3C-B54C-9E568D98AF7D}"/>
  <tableColumns count="2">
    <tableColumn id="1" xr3:uid="{9255CA30-DB48-40A9-A5C0-8B979E731414}" name="Name" dataDxfId="70"/>
    <tableColumn id="2" xr3:uid="{447982A2-FBEF-4D93-96D1-1B7BE492067F}" name="Ribbon ID" dataDxfId="69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FCC7B9B-2E8F-4927-9D63-EE36203F5E3B}" name="TablaTipoArchivo" displayName="TablaTipoArchivo" ref="F55:H58" totalsRowShown="0" headerRowDxfId="68" dataDxfId="67">
  <autoFilter ref="F55:H58" xr:uid="{FFA9872A-1807-4CCC-A715-DB6C84CE06BC}"/>
  <tableColumns count="3">
    <tableColumn id="1" xr3:uid="{B89D2A1B-688B-42F4-8858-D18F4FF20C32}" name="Name" dataDxfId="66"/>
    <tableColumn id="2" xr3:uid="{3CAE218D-EEEA-4F0E-8982-1C7630D632BC}" name="Folder" dataDxfId="65"/>
    <tableColumn id="3" xr3:uid="{2369B72B-213F-4929-BC42-C95456DC8CF0}" name="Requires folder" dataDxfId="64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73417B-34CB-416E-95D4-4C2C9BF97568}" name="TableSortBy" displayName="TableSortBy" ref="F98:G100" totalsRowShown="0">
  <autoFilter ref="F98:G100" xr:uid="{6673417B-34CB-416E-95D4-4C2C9BF97568}"/>
  <tableColumns count="2">
    <tableColumn id="1" xr3:uid="{21ABA0ED-89C5-418B-B43A-238E5BE82DDB}" name="Option"/>
    <tableColumn id="2" xr3:uid="{B200F679-B122-4411-B3CF-EF6802EFB87B}" name="Column in array"/>
  </tableColumns>
  <tableStyleInfo name="Green 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E76603-482F-495E-B6FD-81BE2BBEF5E2}" name="TablaPredeterminado" displayName="TablaPredeterminado" ref="B4:J13" totalsRowShown="0" dataDxfId="63">
  <autoFilter ref="B4:J13" xr:uid="{FBF1CE9B-EB86-47B0-841B-5A24DD50A503}"/>
  <tableColumns count="9">
    <tableColumn id="1" xr3:uid="{7B545976-4338-4B61-ADB0-CB789C19316F}" name="Name" dataDxfId="62"/>
    <tableColumn id="7" xr3:uid="{BBD9585F-C3BD-49BE-8D54-0D4B0AD210CD}" name="Type" dataDxfId="61"/>
    <tableColumn id="3" xr3:uid="{954A0BD0-FEF4-4B3B-A2C9-CDD78DABD510}" name="Action" dataDxfId="60"/>
    <tableColumn id="9" xr3:uid="{D6160364-30BD-4BF3-A707-BCFF6083B857}" name="Source file" dataDxfId="59"/>
    <tableColumn id="10" xr3:uid="{F5E16343-7D65-48B7-A6D9-4A09FB5DB40D}" name="Source object" dataDxfId="58"/>
    <tableColumn id="6" xr3:uid="{8E6F2E3F-6F32-4DCB-80AC-3AF842BEA69A}" name="Target file" dataDxfId="57"/>
    <tableColumn id="8" xr3:uid="{0D234244-270A-472D-8232-9BD6E4E2C9E7}" name="Target object" dataDxfId="56"/>
    <tableColumn id="2" xr3:uid="{B06B3128-7023-4A7B-A9AD-EE21DB6C76FA}" name="Default value" dataDxfId="55"/>
    <tableColumn id="5" xr3:uid="{8663351A-0AE6-404F-88E7-75EBC26D19D4}" name="Previous value" dataDxfId="54"/>
  </tableColumns>
  <tableStyleInfo name="TableStyleLight9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521890-5F03-4797-BEB8-C2C045F26D1D}" name="TableIncome" displayName="TableIncome" ref="C9:C16" totalsRowShown="0" headerRowDxfId="53" dataDxfId="52" headerRowCellStyle="Accent1">
  <autoFilter ref="C9:C16" xr:uid="{0F521890-5F03-4797-BEB8-C2C045F26D1D}">
    <filterColumn colId="0" hiddenButton="1"/>
  </autoFilter>
  <tableColumns count="1">
    <tableColumn id="1" xr3:uid="{D7DA715B-622C-4DA9-B349-844AC97BABF1}" name="Income" dataDxfId="51"/>
  </tableColumns>
  <tableStyleInfo name="Green Styl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7A8D12C-BF83-499A-AB2C-2B95805C7797}" name="TableExpense" displayName="TableExpense" ref="C26:C35" totalsRowShown="0" headerRowDxfId="50">
  <autoFilter ref="C26:C35" xr:uid="{87A8D12C-BF83-499A-AB2C-2B95805C7797}">
    <filterColumn colId="0" hiddenButton="1"/>
  </autoFilter>
  <tableColumns count="1">
    <tableColumn id="1" xr3:uid="{510C1ADF-4E6B-4B2C-BB4A-03F1C777265C}" name="Expenses"/>
  </tableColumns>
  <tableStyleInfo name="Blue Styl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963A5C-2380-4CA1-ACD5-554C246014E0}" name="TableSaving" displayName="TableSaving" ref="C43:C46" totalsRowShown="0" headerRowDxfId="49">
  <autoFilter ref="C43:C46" xr:uid="{85963A5C-2380-4CA1-ACD5-554C246014E0}">
    <filterColumn colId="0" hiddenButton="1"/>
  </autoFilter>
  <tableColumns count="1">
    <tableColumn id="1" xr3:uid="{693F46A3-539D-4DC6-A7C4-F76686E7D233}" name="Savings"/>
  </tableColumns>
  <tableStyleInfo name="Red Styl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47EDD4-FFD0-42C4-8C3D-997E4B4BCB60}" name="TableTracking" displayName="TableTracking" ref="C11:I24" totalsRowShown="0">
  <autoFilter ref="C11:I24" xr:uid="{F547EDD4-FFD0-42C4-8C3D-997E4B4BCB60}">
    <filterColumn colId="1">
      <filters>
        <filter val="Income"/>
      </filters>
    </filterColumn>
  </autoFilter>
  <tableColumns count="7">
    <tableColumn id="1" xr3:uid="{2689C0AC-2106-4482-B0C5-D0D43A1B6EB3}" name="Date" dataDxfId="38"/>
    <tableColumn id="2" xr3:uid="{4CE029EC-3DC1-4E9C-BA11-7BC8D94D2FC9}" name="Type" dataDxfId="37"/>
    <tableColumn id="3" xr3:uid="{2E5F135F-021D-4FC7-A38F-5BC87E609F9D}" name="Category" dataDxfId="36"/>
    <tableColumn id="4" xr3:uid="{E8AA0B90-3201-4709-89F3-EB4B655297AE}" name="Amount" dataDxfId="35" dataCellStyle="Comma [0]"/>
    <tableColumn id="5" xr3:uid="{FFCA2ACF-16BF-4B46-A414-7300A0A29A81}" name="Details" dataDxfId="33"/>
    <tableColumn id="6" xr3:uid="{A5CD31EB-606E-493E-BEB1-FCF3C7A14F33}" name="Balance" dataDxfId="34" dataCellStyle="Comma [0]">
      <calculatedColumnFormula array="1">SUMPRODUCT(TableTracking[Amount],--(TableTracking[Date]&lt;=TableTracking[[#This Row],[Date]]),(TableTracking[Type]&lt;&gt;"Income")*(-1)+(TableTracking[Type]="Income"))</calculatedColumnFormula>
    </tableColumn>
    <tableColumn id="7" xr3:uid="{2CFEF48C-6D8F-4899-A153-C9A90D62181D}" name="Effective date" dataDxfId="39">
      <calculatedColumnFormula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calculatedColumnFormula>
    </tableColumn>
  </tableColumns>
  <tableStyleInfo name="Tracking Style" showFirstColumn="0" showLastColumn="0" showRowStripes="1" showColumnStripes="0"/>
</table>
</file>

<file path=xl/theme/theme1.xml><?xml version="1.0" encoding="utf-8"?>
<a:theme xmlns:a="http://schemas.openxmlformats.org/drawingml/2006/main" name="TemaModeloFormal">
  <a:themeElements>
    <a:clrScheme name="Verde formal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265E35"/>
      </a:accent1>
      <a:accent2>
        <a:srgbClr val="333A56"/>
      </a:accent2>
      <a:accent3>
        <a:srgbClr val="773344"/>
      </a:accent3>
      <a:accent4>
        <a:srgbClr val="C0C5C1"/>
      </a:accent4>
      <a:accent5>
        <a:srgbClr val="7D8491"/>
      </a:accent5>
      <a:accent6>
        <a:srgbClr val="E35856"/>
      </a:accent6>
      <a:hlink>
        <a:srgbClr val="308DBB"/>
      </a:hlink>
      <a:folHlink>
        <a:srgbClr val="915B9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E19264E-4208-4CB5-8EC2-23B5495435A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F841B86-92EB-41E3-8930-34598E9C3861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028F-A5F2-45B8-B214-449192E39C4C}">
  <sheetPr codeName="Portada">
    <outlinePr summaryBelow="0"/>
  </sheetPr>
  <dimension ref="B2:K23"/>
  <sheetViews>
    <sheetView showGridLines="0" workbookViewId="0"/>
  </sheetViews>
  <sheetFormatPr defaultColWidth="12" defaultRowHeight="12" outlineLevelRow="1" outlineLevelCol="1" x14ac:dyDescent="0.2"/>
  <cols>
    <col min="1" max="1" width="3.83203125" customWidth="1"/>
    <col min="2" max="5" width="4.83203125" customWidth="1"/>
    <col min="6" max="6" width="18.83203125" customWidth="1"/>
    <col min="7" max="7" width="60.83203125" customWidth="1"/>
    <col min="8" max="8" width="3.83203125" customWidth="1"/>
    <col min="9" max="9" width="28.83203125" customWidth="1" outlineLevel="1"/>
    <col min="10" max="10" width="3.83203125" customWidth="1" outlineLevel="1"/>
    <col min="11" max="11" width="65.83203125" customWidth="1" outlineLevel="1"/>
  </cols>
  <sheetData>
    <row r="2" spans="2:11" x14ac:dyDescent="0.2">
      <c r="I2" s="13" t="s">
        <v>121</v>
      </c>
      <c r="K2" s="13" t="s">
        <v>122</v>
      </c>
    </row>
    <row r="3" spans="2:11" x14ac:dyDescent="0.2">
      <c r="B3" s="8" t="s">
        <v>112</v>
      </c>
      <c r="C3" s="8"/>
      <c r="D3" s="8"/>
      <c r="E3" s="8"/>
      <c r="F3" s="8"/>
      <c r="G3" s="8"/>
    </row>
    <row r="5" spans="2:11" ht="18.75" x14ac:dyDescent="0.2">
      <c r="B5" s="31" t="s">
        <v>113</v>
      </c>
      <c r="C5" s="31"/>
      <c r="D5" s="31"/>
      <c r="G5" s="28" t="str">
        <f>PAR_Archivo_Titulo</f>
        <v>File title</v>
      </c>
    </row>
    <row r="6" spans="2:11" ht="18.75" x14ac:dyDescent="0.2">
      <c r="B6" s="17" t="s">
        <v>114</v>
      </c>
      <c r="C6" s="31"/>
      <c r="D6" s="31"/>
      <c r="G6" s="28" t="str">
        <f>PAR_Archivo_Empresa</f>
        <v>Company's name</v>
      </c>
    </row>
    <row r="7" spans="2:11" x14ac:dyDescent="0.2">
      <c r="B7" s="31" t="s">
        <v>115</v>
      </c>
      <c r="C7" s="31"/>
      <c r="D7" s="31"/>
      <c r="G7" s="56" t="str">
        <f>PAR_Archivo_Etiquetas</f>
        <v>Tag1, Tag2</v>
      </c>
    </row>
    <row r="9" spans="2:11" ht="24" customHeight="1" x14ac:dyDescent="0.2">
      <c r="B9" s="61" t="s">
        <v>116</v>
      </c>
      <c r="G9" s="62" t="str">
        <f>_xlfn.TEXTJOIN("|",,Params!G17:G21)</f>
        <v>00|00|00|Alpha|Write here comments to the file version</v>
      </c>
    </row>
    <row r="10" spans="2:11" x14ac:dyDescent="0.2">
      <c r="B10" s="31" t="s">
        <v>117</v>
      </c>
      <c r="C10" s="31"/>
      <c r="D10" s="31"/>
      <c r="G10" s="30">
        <v>43727.843587962961</v>
      </c>
      <c r="I10" t="s">
        <v>0</v>
      </c>
      <c r="K10" t="s">
        <v>120</v>
      </c>
    </row>
    <row r="13" spans="2:11" x14ac:dyDescent="0.2">
      <c r="B13" s="8" t="s">
        <v>118</v>
      </c>
      <c r="C13" s="8"/>
      <c r="D13" s="8"/>
      <c r="E13" s="8"/>
      <c r="F13" s="8"/>
      <c r="G13" s="8"/>
    </row>
    <row r="14" spans="2:11" outlineLevel="1" x14ac:dyDescent="0.2"/>
    <row r="15" spans="2:11" outlineLevel="1" x14ac:dyDescent="0.2">
      <c r="B15" s="68" t="s">
        <v>119</v>
      </c>
    </row>
    <row r="16" spans="2:11" outlineLevel="1" x14ac:dyDescent="0.2"/>
    <row r="17" outlineLevel="1" x14ac:dyDescent="0.2"/>
    <row r="18" outlineLevel="1" x14ac:dyDescent="0.2"/>
    <row r="19" outlineLevel="1" x14ac:dyDescent="0.2"/>
    <row r="20" outlineLevel="1" x14ac:dyDescent="0.2"/>
    <row r="21" outlineLevel="1" x14ac:dyDescent="0.2"/>
    <row r="22" outlineLevel="1" x14ac:dyDescent="0.2"/>
    <row r="23" outlineLevel="1" x14ac:dyDescent="0.2"/>
  </sheetData>
  <sheetProtection formatRows="0" insertRows="0" deleteRows="0" pivotTables="0"/>
  <dataValidations count="2">
    <dataValidation allowBlank="1" showErrorMessage="1" prompt="Separe las etiquetas para identificar el archivo por comas" sqref="G7" xr:uid="{CCBB44C7-9BDD-4C0A-9E03-1BDDC48807A9}"/>
    <dataValidation allowBlank="1" showErrorMessage="1" prompt="Fecha en la que se generó la versión actual" sqref="G10" xr:uid="{D89BCC28-C6D5-45C6-9A9F-AA5489D6101C}"/>
  </dataValidations>
  <hyperlinks>
    <hyperlink ref="B15" location="Records!A1" display="This file uses a standard set of styles" xr:uid="{117F1E55-B948-47B0-90DA-5EF516BC226B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962B-C2E8-48D6-885A-C2BC64811802}">
  <sheetPr codeName="Parametros">
    <outlinePr summaryBelow="0"/>
  </sheetPr>
  <dimension ref="B1:O34"/>
  <sheetViews>
    <sheetView showGridLines="0" workbookViewId="0">
      <selection activeCell="G32" sqref="G32"/>
    </sheetView>
  </sheetViews>
  <sheetFormatPr defaultColWidth="12" defaultRowHeight="12" outlineLevelRow="1" outlineLevelCol="1" x14ac:dyDescent="0.2"/>
  <cols>
    <col min="1" max="1" width="3.83203125" customWidth="1"/>
    <col min="2" max="5" width="4.83203125" customWidth="1"/>
    <col min="6" max="6" width="18.83203125" customWidth="1"/>
    <col min="7" max="7" width="30.83203125" customWidth="1"/>
    <col min="8" max="8" width="3.83203125" customWidth="1"/>
    <col min="9" max="9" width="28.83203125" customWidth="1" outlineLevel="1"/>
    <col min="10" max="10" width="3.83203125" customWidth="1" outlineLevel="1"/>
    <col min="11" max="11" width="65.83203125" customWidth="1" outlineLevel="1"/>
    <col min="12" max="12" width="3.83203125" customWidth="1" outlineLevel="1"/>
    <col min="13" max="13" width="65.83203125" customWidth="1" outlineLevel="1"/>
    <col min="14" max="14" width="3.83203125" customWidth="1"/>
    <col min="15" max="15" width="11.83203125" customWidth="1"/>
  </cols>
  <sheetData>
    <row r="1" spans="2:15" ht="15.75" x14ac:dyDescent="0.2">
      <c r="B1" s="14" t="s">
        <v>111</v>
      </c>
    </row>
    <row r="2" spans="2:15" ht="12.75" x14ac:dyDescent="0.2">
      <c r="B2" s="57" t="str">
        <f>PAR_Archivo_Titulo</f>
        <v>File title</v>
      </c>
    </row>
    <row r="4" spans="2:15" x14ac:dyDescent="0.2">
      <c r="I4" s="13" t="s">
        <v>121</v>
      </c>
      <c r="K4" s="13" t="s">
        <v>122</v>
      </c>
      <c r="M4" s="13" t="s">
        <v>124</v>
      </c>
      <c r="O4" s="13" t="s">
        <v>125</v>
      </c>
    </row>
    <row r="6" spans="2:15" x14ac:dyDescent="0.2">
      <c r="B6" s="8" t="s">
        <v>123</v>
      </c>
      <c r="C6" s="8"/>
      <c r="D6" s="8"/>
      <c r="E6" s="8"/>
      <c r="F6" s="8"/>
      <c r="G6" s="8"/>
      <c r="I6" s="8"/>
      <c r="K6" s="8"/>
      <c r="M6" s="8"/>
      <c r="O6" s="8"/>
    </row>
    <row r="7" spans="2:15" outlineLevel="1" x14ac:dyDescent="0.2"/>
    <row r="8" spans="2:15" outlineLevel="1" x14ac:dyDescent="0.2">
      <c r="B8" t="s">
        <v>113</v>
      </c>
      <c r="G8" s="51" t="s">
        <v>126</v>
      </c>
      <c r="I8" t="s">
        <v>1</v>
      </c>
      <c r="O8" s="29" t="s">
        <v>145</v>
      </c>
    </row>
    <row r="9" spans="2:15" outlineLevel="1" x14ac:dyDescent="0.2">
      <c r="B9" t="s">
        <v>115</v>
      </c>
      <c r="G9" s="51" t="s">
        <v>127</v>
      </c>
      <c r="I9" t="s">
        <v>2</v>
      </c>
      <c r="K9" t="s">
        <v>129</v>
      </c>
      <c r="O9" s="29" t="s">
        <v>3</v>
      </c>
    </row>
    <row r="10" spans="2:15" outlineLevel="1" x14ac:dyDescent="0.2">
      <c r="B10" t="s">
        <v>114</v>
      </c>
      <c r="G10" s="51" t="s">
        <v>128</v>
      </c>
      <c r="I10" t="s">
        <v>4</v>
      </c>
      <c r="O10" s="29" t="s">
        <v>3</v>
      </c>
    </row>
    <row r="11" spans="2:15" outlineLevel="1" x14ac:dyDescent="0.2"/>
    <row r="12" spans="2:15" outlineLevel="1" x14ac:dyDescent="0.2">
      <c r="B12" t="s">
        <v>130</v>
      </c>
      <c r="G12" s="29" t="s">
        <v>145</v>
      </c>
      <c r="I12" t="s">
        <v>5</v>
      </c>
    </row>
    <row r="13" spans="2:15" outlineLevel="1" x14ac:dyDescent="0.2">
      <c r="B13" t="s">
        <v>131</v>
      </c>
      <c r="G13" s="29" t="s">
        <v>170</v>
      </c>
      <c r="I13" t="s">
        <v>6</v>
      </c>
    </row>
    <row r="14" spans="2:15" outlineLevel="1" x14ac:dyDescent="0.2"/>
    <row r="15" spans="2:15" x14ac:dyDescent="0.2">
      <c r="B15" s="8" t="s">
        <v>132</v>
      </c>
      <c r="C15" s="8"/>
      <c r="D15" s="8"/>
      <c r="E15" s="8"/>
      <c r="F15" s="8"/>
      <c r="G15" s="8"/>
      <c r="I15" s="8"/>
      <c r="K15" s="8"/>
      <c r="M15" s="8"/>
      <c r="O15" s="8"/>
    </row>
    <row r="16" spans="2:15" outlineLevel="1" x14ac:dyDescent="0.2"/>
    <row r="17" spans="2:11" outlineLevel="1" x14ac:dyDescent="0.2">
      <c r="B17" t="s">
        <v>133</v>
      </c>
      <c r="G17" s="64" t="s">
        <v>7</v>
      </c>
      <c r="I17" t="s">
        <v>8</v>
      </c>
    </row>
    <row r="18" spans="2:11" outlineLevel="1" x14ac:dyDescent="0.2">
      <c r="B18" t="s">
        <v>134</v>
      </c>
      <c r="G18" s="64" t="s">
        <v>7</v>
      </c>
      <c r="I18" t="s">
        <v>9</v>
      </c>
    </row>
    <row r="19" spans="2:11" outlineLevel="1" x14ac:dyDescent="0.2">
      <c r="B19" t="s">
        <v>135</v>
      </c>
      <c r="G19" s="64" t="s">
        <v>7</v>
      </c>
      <c r="I19" t="s">
        <v>10</v>
      </c>
    </row>
    <row r="20" spans="2:11" outlineLevel="1" x14ac:dyDescent="0.2">
      <c r="B20" t="s">
        <v>136</v>
      </c>
      <c r="G20" s="64" t="s">
        <v>11</v>
      </c>
      <c r="I20" t="s">
        <v>12</v>
      </c>
    </row>
    <row r="21" spans="2:11" ht="60" customHeight="1" outlineLevel="1" x14ac:dyDescent="0.2">
      <c r="B21" s="60" t="s">
        <v>122</v>
      </c>
      <c r="G21" s="63" t="s">
        <v>138</v>
      </c>
      <c r="I21" t="s">
        <v>13</v>
      </c>
    </row>
    <row r="22" spans="2:11" outlineLevel="1" x14ac:dyDescent="0.2"/>
    <row r="23" spans="2:11" outlineLevel="1" x14ac:dyDescent="0.2">
      <c r="B23" t="s">
        <v>137</v>
      </c>
      <c r="G23" s="64" t="s">
        <v>14</v>
      </c>
      <c r="I23" t="s">
        <v>15</v>
      </c>
    </row>
    <row r="24" spans="2:11" outlineLevel="1" x14ac:dyDescent="0.2"/>
    <row r="26" spans="2:11" x14ac:dyDescent="0.2">
      <c r="B26" s="8" t="s">
        <v>190</v>
      </c>
      <c r="C26" s="8"/>
      <c r="D26" s="8"/>
      <c r="E26" s="8"/>
      <c r="F26" s="8"/>
      <c r="G26" s="8"/>
      <c r="I26" s="8"/>
      <c r="K26" s="8"/>
    </row>
    <row r="28" spans="2:11" x14ac:dyDescent="0.2">
      <c r="B28" t="s">
        <v>191</v>
      </c>
      <c r="G28" s="3">
        <v>2025</v>
      </c>
      <c r="I28" t="s">
        <v>192</v>
      </c>
      <c r="K28" s="69" t="s">
        <v>193</v>
      </c>
    </row>
    <row r="30" spans="2:11" x14ac:dyDescent="0.2">
      <c r="B30" s="8" t="s">
        <v>228</v>
      </c>
      <c r="C30" s="8"/>
      <c r="D30" s="8"/>
      <c r="E30" s="8"/>
      <c r="F30" s="8"/>
      <c r="G30" s="8"/>
      <c r="I30" s="8"/>
      <c r="K30" s="8"/>
    </row>
    <row r="32" spans="2:11" x14ac:dyDescent="0.2">
      <c r="B32" t="s">
        <v>229</v>
      </c>
      <c r="G32" s="51" t="s">
        <v>232</v>
      </c>
      <c r="K32" s="69" t="s">
        <v>231</v>
      </c>
    </row>
    <row r="34" spans="2:7" x14ac:dyDescent="0.2">
      <c r="B34" t="s">
        <v>230</v>
      </c>
      <c r="G34" s="49">
        <v>20</v>
      </c>
    </row>
  </sheetData>
  <sheetProtection formatRows="0" insertRows="0" deleteRows="0" pivotTables="0"/>
  <dataConsolidate/>
  <conditionalFormatting sqref="G34">
    <cfRule type="expression" dxfId="32" priority="1">
      <formula>PAR_ShiftLateIncomeStatus&lt;&gt;"Active"</formula>
    </cfRule>
  </conditionalFormatting>
  <dataValidations count="10">
    <dataValidation allowBlank="1" showErrorMessage="1" prompt="Ingrese los comentarios a la versión para identificarla fácilmente" sqref="G21" xr:uid="{3F43B295-AE24-47C4-A630-C00CC98B7D97}"/>
    <dataValidation type="textLength" operator="equal" allowBlank="1" showErrorMessage="1" error="Ingrese un número de dos dígitos. Por ejemplo 01" prompt="Ingrese los digitos que identifican la versión actual del archivo. Las versiones secundarias incluyen algunas características y correcciones de errores frente a la versión anterior." sqref="G18" xr:uid="{2DB8BC71-7B0D-4253-AB9C-33576E527657}">
      <formula1>2</formula1>
    </dataValidation>
    <dataValidation type="textLength" operator="equal" allowBlank="1" showErrorMessage="1" error="Ingrese un número de dos dígitos. Por ejemplo 01" prompt="Ingrese los digitos que identifican la versión actual del archivo. Las versiones mayores incluyen múltiples cambios y características." sqref="G17" xr:uid="{4AD99F23-0621-4049-AB28-3D860DC30682}">
      <formula1>2</formula1>
    </dataValidation>
    <dataValidation type="list" allowBlank="1" showErrorMessage="1" prompt="Seleccione la versión en la cual se encuentra el archivo:_x000a__x000a_Alpha -&gt; Solo desarrollo_x000a_Beta -&gt; Desarrollo para revisión con usuario final_x000a_Candidata -&gt; En pruebas con usuario final_x000a_Producción -&gt; Estable entregada a usuario final" sqref="G20" xr:uid="{34C1F838-2557-45A9-9021-936961ECE673}">
      <formula1>LIS_Version_Desarrollo</formula1>
    </dataValidation>
    <dataValidation type="textLength" operator="equal" allowBlank="1" showErrorMessage="1" error="Ingrese un número de dos dígitos. Por ejemplo 01" prompt="Ingrese los digitos que identifican la versión actual del archivo. Los parches incluyen solo corrección de errores." sqref="G19" xr:uid="{62B1C0AF-8D58-450A-BBEB-53984F5F2393}">
      <formula1>2</formula1>
    </dataValidation>
    <dataValidation type="list" allowBlank="1" showErrorMessage="1" error="Seleccione una opción del listado" prompt="Muestra u oculta la pestaña en la cinta de opciones con las herramientas de desarrollo" sqref="G12" xr:uid="{72BE9B4F-F439-4C99-A8B7-B8CB1D2F5A5D}">
      <formula1>LIS_Opcion_SiNo</formula1>
    </dataValidation>
    <dataValidation type="list" allowBlank="1" showErrorMessage="1" error="Seleccione una opción del listado" prompt="Indica si el parámetro es requerido" sqref="O8:O10" xr:uid="{2CA48256-9C3F-4D75-B491-8FAB61DEB12C}">
      <formula1>LIS_Opcion_SiNo</formula1>
    </dataValidation>
    <dataValidation type="textLength" allowBlank="1" showErrorMessage="1" error="Ingrese entre 2 y 4 caracteres" prompt="Ingrese los digitos que identifican la versión actual de la plantilla en la que está basada este archivo" sqref="G23" xr:uid="{6DA7EF22-AD9B-473D-8934-ECAF37FD71EE}">
      <formula1>2</formula1>
      <formula2>4</formula2>
    </dataValidation>
    <dataValidation type="list" allowBlank="1" showErrorMessage="1" error="Seleccione una opción del listado" prompt="Define la pestaña que se activa en la cinta de opciones cuando se abre el archivo" sqref="G13" xr:uid="{999A0077-43BB-4118-BBBB-3BEEC78054BF}">
      <formula1>LIS_PestanaCinOpciones_Nombre</formula1>
    </dataValidation>
    <dataValidation type="list" allowBlank="1" showInputMessage="1" showErrorMessage="1" sqref="G32" xr:uid="{F067BE62-7FB4-408A-AD37-78450A83BCAF}">
      <formula1>"Active,Inactive"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E81F-DCC3-438D-9116-EFF0CB09577D}">
  <sheetPr codeName="Configuracion"/>
  <dimension ref="B1:J8"/>
  <sheetViews>
    <sheetView showGridLines="0" workbookViewId="0"/>
  </sheetViews>
  <sheetFormatPr defaultColWidth="12" defaultRowHeight="12" x14ac:dyDescent="0.2"/>
  <cols>
    <col min="1" max="1" width="3.83203125" customWidth="1"/>
    <col min="2" max="5" width="4.83203125" customWidth="1"/>
    <col min="6" max="6" width="27.83203125" customWidth="1"/>
    <col min="7" max="7" width="85.83203125" customWidth="1"/>
    <col min="8" max="8" width="15.83203125" customWidth="1"/>
    <col min="9" max="9" width="3.83203125" customWidth="1"/>
    <col min="10" max="10" width="41.1640625" customWidth="1"/>
    <col min="11" max="11" width="3.83203125" customWidth="1"/>
    <col min="12" max="12" width="65.83203125" customWidth="1"/>
    <col min="13" max="15" width="12" customWidth="1"/>
  </cols>
  <sheetData>
    <row r="1" spans="2:10" ht="15.75" x14ac:dyDescent="0.2">
      <c r="B1" s="14" t="s">
        <v>110</v>
      </c>
    </row>
    <row r="2" spans="2:10" ht="12.75" x14ac:dyDescent="0.2">
      <c r="B2" s="57" t="str">
        <f>PAR_Archivo_Titulo</f>
        <v>File title</v>
      </c>
    </row>
    <row r="6" spans="2:10" x14ac:dyDescent="0.2">
      <c r="B6" s="8" t="s">
        <v>139</v>
      </c>
      <c r="C6" s="8"/>
      <c r="D6" s="8"/>
      <c r="E6" s="8"/>
      <c r="F6" s="8"/>
      <c r="G6" s="8"/>
      <c r="H6" s="8"/>
      <c r="J6" s="8"/>
    </row>
    <row r="8" spans="2:10" x14ac:dyDescent="0.2">
      <c r="B8" t="s">
        <v>140</v>
      </c>
      <c r="G8" s="29" t="s">
        <v>174</v>
      </c>
      <c r="J8" t="s">
        <v>16</v>
      </c>
    </row>
  </sheetData>
  <sheetProtection formatRows="0" insertRows="0" deleteRows="0" pivotTables="0"/>
  <dataValidations count="1">
    <dataValidation allowBlank="1" showErrorMessage="1" error="Seleccione un tipo de la lista" sqref="G8" xr:uid="{DA007B2B-52E4-4C14-888E-32E028C04653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671B-F328-4052-8626-806F96E37033}">
  <sheetPr codeName="Listados"/>
  <dimension ref="B1:N100"/>
  <sheetViews>
    <sheetView showGridLines="0" topLeftCell="A68" workbookViewId="0">
      <selection activeCell="F100" sqref="F100"/>
    </sheetView>
  </sheetViews>
  <sheetFormatPr defaultColWidth="12" defaultRowHeight="12" x14ac:dyDescent="0.2"/>
  <cols>
    <col min="1" max="1" width="3.83203125" customWidth="1"/>
    <col min="2" max="5" width="4.83203125" customWidth="1"/>
    <col min="6" max="8" width="30.83203125" customWidth="1"/>
    <col min="9" max="9" width="3.83203125" customWidth="1"/>
    <col min="10" max="12" width="25.83203125" customWidth="1"/>
    <col min="13" max="13" width="3.83203125" customWidth="1"/>
    <col min="14" max="14" width="65.83203125" customWidth="1"/>
  </cols>
  <sheetData>
    <row r="1" spans="2:14" ht="15.75" x14ac:dyDescent="0.2">
      <c r="B1" s="14" t="s">
        <v>17</v>
      </c>
    </row>
    <row r="2" spans="2:14" ht="12.75" x14ac:dyDescent="0.2">
      <c r="B2" s="57" t="str">
        <f>PAR_Archivo_Titulo</f>
        <v>File title</v>
      </c>
    </row>
    <row r="4" spans="2:14" x14ac:dyDescent="0.2">
      <c r="J4" s="13" t="s">
        <v>121</v>
      </c>
      <c r="K4" s="13"/>
      <c r="L4" s="13"/>
      <c r="N4" s="13" t="s">
        <v>122</v>
      </c>
    </row>
    <row r="6" spans="2:14" x14ac:dyDescent="0.2">
      <c r="B6" s="8" t="s">
        <v>141</v>
      </c>
      <c r="C6" s="8"/>
      <c r="D6" s="8"/>
      <c r="E6" s="8"/>
      <c r="F6" s="8"/>
      <c r="G6" s="8"/>
      <c r="H6" s="8"/>
      <c r="J6" s="8"/>
      <c r="K6" s="8"/>
      <c r="L6" s="8"/>
      <c r="N6" s="8"/>
    </row>
    <row r="8" spans="2:14" x14ac:dyDescent="0.2">
      <c r="C8" s="13" t="s">
        <v>142</v>
      </c>
      <c r="D8" s="13"/>
      <c r="E8" s="13"/>
      <c r="F8" s="13"/>
      <c r="G8" s="13"/>
      <c r="H8" s="13"/>
    </row>
    <row r="10" spans="2:14" x14ac:dyDescent="0.2">
      <c r="F10" t="s">
        <v>143</v>
      </c>
      <c r="G10" t="s">
        <v>144</v>
      </c>
      <c r="J10" t="s">
        <v>18</v>
      </c>
    </row>
    <row r="11" spans="2:14" x14ac:dyDescent="0.2">
      <c r="F11" s="65" t="s">
        <v>145</v>
      </c>
      <c r="G11" s="65">
        <v>-1</v>
      </c>
      <c r="J11" t="s">
        <v>19</v>
      </c>
    </row>
    <row r="12" spans="2:14" x14ac:dyDescent="0.2">
      <c r="F12" s="65" t="s">
        <v>3</v>
      </c>
      <c r="G12" s="65">
        <v>0</v>
      </c>
      <c r="J12" t="s">
        <v>20</v>
      </c>
    </row>
    <row r="13" spans="2:14" s="65" customFormat="1" x14ac:dyDescent="0.2"/>
    <row r="14" spans="2:14" x14ac:dyDescent="0.2">
      <c r="C14" s="13" t="s">
        <v>146</v>
      </c>
      <c r="D14" s="13"/>
      <c r="E14" s="13"/>
      <c r="F14" s="66"/>
      <c r="G14" s="66"/>
      <c r="H14" s="13"/>
    </row>
    <row r="16" spans="2:14" x14ac:dyDescent="0.2">
      <c r="F16" t="s">
        <v>116</v>
      </c>
      <c r="J16" t="s">
        <v>21</v>
      </c>
    </row>
    <row r="17" spans="3:10" x14ac:dyDescent="0.2">
      <c r="F17" s="65" t="s">
        <v>11</v>
      </c>
    </row>
    <row r="18" spans="3:10" x14ac:dyDescent="0.2">
      <c r="F18" s="65" t="s">
        <v>22</v>
      </c>
    </row>
    <row r="19" spans="3:10" x14ac:dyDescent="0.2">
      <c r="F19" s="65" t="s">
        <v>147</v>
      </c>
    </row>
    <row r="20" spans="3:10" s="65" customFormat="1" x14ac:dyDescent="0.2">
      <c r="F20" s="65" t="s">
        <v>148</v>
      </c>
    </row>
    <row r="21" spans="3:10" x14ac:dyDescent="0.2">
      <c r="F21" s="65"/>
    </row>
    <row r="22" spans="3:10" x14ac:dyDescent="0.2">
      <c r="C22" s="13" t="s">
        <v>149</v>
      </c>
      <c r="D22" s="13"/>
      <c r="E22" s="13"/>
      <c r="F22" s="66"/>
      <c r="G22" s="66"/>
      <c r="H22" s="13"/>
    </row>
    <row r="24" spans="3:10" x14ac:dyDescent="0.2">
      <c r="F24" t="s">
        <v>136</v>
      </c>
      <c r="J24" t="s">
        <v>23</v>
      </c>
    </row>
    <row r="25" spans="3:10" x14ac:dyDescent="0.2">
      <c r="F25" s="65" t="s">
        <v>150</v>
      </c>
    </row>
    <row r="26" spans="3:10" x14ac:dyDescent="0.2">
      <c r="F26" s="65" t="s">
        <v>151</v>
      </c>
    </row>
    <row r="27" spans="3:10" x14ac:dyDescent="0.2">
      <c r="F27" s="65"/>
    </row>
    <row r="28" spans="3:10" x14ac:dyDescent="0.2">
      <c r="C28" s="13" t="s">
        <v>152</v>
      </c>
      <c r="D28" s="13"/>
      <c r="E28" s="13"/>
      <c r="F28" s="66"/>
      <c r="G28" s="66"/>
      <c r="H28" s="13"/>
    </row>
    <row r="30" spans="3:10" x14ac:dyDescent="0.2">
      <c r="F30" t="s">
        <v>113</v>
      </c>
      <c r="G30" t="s">
        <v>153</v>
      </c>
      <c r="H30" t="s">
        <v>154</v>
      </c>
      <c r="J30" t="s">
        <v>24</v>
      </c>
    </row>
    <row r="31" spans="3:10" x14ac:dyDescent="0.2">
      <c r="F31" s="65" t="s">
        <v>155</v>
      </c>
      <c r="G31" s="65"/>
      <c r="H31" s="65">
        <v>2</v>
      </c>
    </row>
    <row r="32" spans="3:10" x14ac:dyDescent="0.2">
      <c r="F32" s="65" t="s">
        <v>156</v>
      </c>
      <c r="G32" s="65" t="s">
        <v>162</v>
      </c>
      <c r="H32" s="65">
        <v>6</v>
      </c>
    </row>
    <row r="33" spans="3:10" x14ac:dyDescent="0.2">
      <c r="F33" s="65" t="s">
        <v>157</v>
      </c>
      <c r="G33" s="65" t="s">
        <v>163</v>
      </c>
      <c r="H33" s="65">
        <v>4</v>
      </c>
    </row>
    <row r="34" spans="3:10" x14ac:dyDescent="0.2">
      <c r="F34" s="65" t="s">
        <v>158</v>
      </c>
      <c r="G34" s="65"/>
      <c r="H34" s="65">
        <v>1</v>
      </c>
    </row>
    <row r="35" spans="3:10" x14ac:dyDescent="0.2">
      <c r="F35" s="65" t="s">
        <v>159</v>
      </c>
      <c r="G35" s="65"/>
      <c r="H35" s="65">
        <v>3</v>
      </c>
    </row>
    <row r="36" spans="3:10" x14ac:dyDescent="0.2">
      <c r="F36" s="65" t="s">
        <v>160</v>
      </c>
      <c r="G36" s="65" t="s">
        <v>164</v>
      </c>
      <c r="H36" s="65">
        <v>5</v>
      </c>
    </row>
    <row r="37" spans="3:10" x14ac:dyDescent="0.2">
      <c r="F37" s="65" t="s">
        <v>161</v>
      </c>
      <c r="G37" s="65" t="s">
        <v>165</v>
      </c>
      <c r="H37" s="65">
        <v>7</v>
      </c>
    </row>
    <row r="38" spans="3:10" x14ac:dyDescent="0.2">
      <c r="F38" s="65"/>
      <c r="G38" s="65"/>
      <c r="H38" s="65"/>
    </row>
    <row r="39" spans="3:10" x14ac:dyDescent="0.2">
      <c r="C39" s="13" t="s">
        <v>166</v>
      </c>
      <c r="D39" s="13"/>
      <c r="E39" s="13"/>
      <c r="F39" s="66"/>
      <c r="G39" s="66"/>
      <c r="H39" s="13"/>
    </row>
    <row r="41" spans="3:10" x14ac:dyDescent="0.2">
      <c r="F41" t="s">
        <v>113</v>
      </c>
      <c r="G41" t="s">
        <v>154</v>
      </c>
      <c r="J41" t="s">
        <v>25</v>
      </c>
    </row>
    <row r="42" spans="3:10" x14ac:dyDescent="0.2">
      <c r="F42" s="65" t="s">
        <v>162</v>
      </c>
      <c r="G42" s="65">
        <v>6</v>
      </c>
    </row>
    <row r="43" spans="3:10" x14ac:dyDescent="0.2">
      <c r="F43" s="65" t="s">
        <v>163</v>
      </c>
      <c r="G43" s="65">
        <v>4</v>
      </c>
    </row>
    <row r="44" spans="3:10" x14ac:dyDescent="0.2">
      <c r="F44" s="65" t="s">
        <v>164</v>
      </c>
      <c r="G44" s="65">
        <v>5</v>
      </c>
    </row>
    <row r="45" spans="3:10" x14ac:dyDescent="0.2">
      <c r="F45" s="65" t="s">
        <v>165</v>
      </c>
      <c r="G45" s="65">
        <v>7</v>
      </c>
    </row>
    <row r="46" spans="3:10" x14ac:dyDescent="0.2">
      <c r="F46" s="65"/>
      <c r="G46" s="65"/>
    </row>
    <row r="47" spans="3:10" x14ac:dyDescent="0.2">
      <c r="C47" s="13" t="s">
        <v>167</v>
      </c>
      <c r="D47" s="13"/>
      <c r="E47" s="13"/>
      <c r="F47" s="66"/>
      <c r="G47" s="66"/>
      <c r="H47" s="13"/>
    </row>
    <row r="49" spans="2:14" x14ac:dyDescent="0.2">
      <c r="F49" t="s">
        <v>121</v>
      </c>
      <c r="G49" t="s">
        <v>168</v>
      </c>
      <c r="J49" t="s">
        <v>26</v>
      </c>
    </row>
    <row r="50" spans="2:14" x14ac:dyDescent="0.2">
      <c r="F50" s="65" t="s">
        <v>169</v>
      </c>
      <c r="G50" s="65" t="s">
        <v>27</v>
      </c>
    </row>
    <row r="51" spans="2:14" x14ac:dyDescent="0.2">
      <c r="F51" s="65" t="s">
        <v>170</v>
      </c>
      <c r="G51" s="65" t="s">
        <v>28</v>
      </c>
    </row>
    <row r="52" spans="2:14" x14ac:dyDescent="0.2">
      <c r="F52" s="65"/>
      <c r="G52" s="65"/>
    </row>
    <row r="53" spans="2:14" x14ac:dyDescent="0.2">
      <c r="C53" s="13" t="s">
        <v>171</v>
      </c>
      <c r="D53" s="13"/>
      <c r="E53" s="13"/>
      <c r="F53" s="13"/>
      <c r="G53" s="13"/>
      <c r="H53" s="13"/>
    </row>
    <row r="55" spans="2:14" x14ac:dyDescent="0.2">
      <c r="F55" t="s">
        <v>121</v>
      </c>
      <c r="G55" t="s">
        <v>172</v>
      </c>
      <c r="H55" t="s">
        <v>173</v>
      </c>
      <c r="J55" t="s">
        <v>29</v>
      </c>
    </row>
    <row r="56" spans="2:14" x14ac:dyDescent="0.2">
      <c r="F56" s="65" t="s">
        <v>139</v>
      </c>
      <c r="G56" s="65" t="s">
        <v>139</v>
      </c>
      <c r="H56" s="65" t="s">
        <v>3</v>
      </c>
    </row>
    <row r="57" spans="2:14" x14ac:dyDescent="0.2">
      <c r="F57" s="65" t="s">
        <v>174</v>
      </c>
      <c r="G57" s="65" t="s">
        <v>174</v>
      </c>
      <c r="H57" s="65" t="s">
        <v>145</v>
      </c>
    </row>
    <row r="58" spans="2:14" x14ac:dyDescent="0.2">
      <c r="F58" s="65" t="s">
        <v>175</v>
      </c>
      <c r="G58" s="65" t="s">
        <v>175</v>
      </c>
      <c r="H58" s="65" t="s">
        <v>3</v>
      </c>
    </row>
    <row r="61" spans="2:14" x14ac:dyDescent="0.2">
      <c r="B61" s="8" t="s">
        <v>174</v>
      </c>
      <c r="C61" s="8"/>
      <c r="D61" s="8"/>
      <c r="E61" s="8"/>
      <c r="F61" s="8"/>
      <c r="G61" s="8"/>
      <c r="H61" s="8"/>
      <c r="J61" s="8"/>
      <c r="K61" s="8"/>
      <c r="L61" s="8"/>
      <c r="N61" s="8"/>
    </row>
    <row r="63" spans="2:14" x14ac:dyDescent="0.2">
      <c r="C63" s="13" t="s">
        <v>245</v>
      </c>
      <c r="D63" s="13"/>
      <c r="E63" s="13"/>
      <c r="F63" s="13"/>
      <c r="G63" s="13"/>
      <c r="H63" s="13"/>
    </row>
    <row r="65" spans="3:10" x14ac:dyDescent="0.2">
      <c r="F65" s="5" t="s">
        <v>241</v>
      </c>
    </row>
    <row r="66" spans="3:10" x14ac:dyDescent="0.2">
      <c r="F66" s="102" t="s">
        <v>246</v>
      </c>
      <c r="J66" t="s">
        <v>251</v>
      </c>
    </row>
    <row r="67" spans="3:10" x14ac:dyDescent="0.2">
      <c r="F67" s="102" cm="1">
        <f t="array" aca="1" ref="F67:F76" ca="1">_xlfn.SEQUENCE(10,,YEAR(DEV_CurrentDate))</f>
        <v>2025</v>
      </c>
    </row>
    <row r="68" spans="3:10" x14ac:dyDescent="0.2">
      <c r="F68" s="102">
        <f ca="1"/>
        <v>2026</v>
      </c>
    </row>
    <row r="69" spans="3:10" x14ac:dyDescent="0.2">
      <c r="F69" s="102">
        <f ca="1"/>
        <v>2027</v>
      </c>
    </row>
    <row r="70" spans="3:10" x14ac:dyDescent="0.2">
      <c r="F70" s="102">
        <f ca="1"/>
        <v>2028</v>
      </c>
    </row>
    <row r="71" spans="3:10" x14ac:dyDescent="0.2">
      <c r="F71" s="102">
        <f ca="1"/>
        <v>2029</v>
      </c>
    </row>
    <row r="72" spans="3:10" x14ac:dyDescent="0.2">
      <c r="F72" s="102">
        <f ca="1"/>
        <v>2030</v>
      </c>
    </row>
    <row r="73" spans="3:10" x14ac:dyDescent="0.2">
      <c r="F73" s="102">
        <f ca="1"/>
        <v>2031</v>
      </c>
    </row>
    <row r="74" spans="3:10" x14ac:dyDescent="0.2">
      <c r="F74" s="102">
        <f ca="1"/>
        <v>2032</v>
      </c>
    </row>
    <row r="75" spans="3:10" x14ac:dyDescent="0.2">
      <c r="F75" s="102">
        <f ca="1"/>
        <v>2033</v>
      </c>
    </row>
    <row r="76" spans="3:10" x14ac:dyDescent="0.2">
      <c r="F76" s="102">
        <f ca="1"/>
        <v>2034</v>
      </c>
    </row>
    <row r="78" spans="3:10" x14ac:dyDescent="0.2">
      <c r="C78" s="13" t="s">
        <v>247</v>
      </c>
      <c r="D78" s="13"/>
      <c r="E78" s="13"/>
      <c r="F78" s="13"/>
      <c r="G78" s="13"/>
      <c r="H78" s="13"/>
    </row>
    <row r="80" spans="3:10" x14ac:dyDescent="0.2">
      <c r="F80" s="5" t="s">
        <v>248</v>
      </c>
    </row>
    <row r="81" spans="3:10" x14ac:dyDescent="0.2">
      <c r="F81" s="102" t="s">
        <v>249</v>
      </c>
      <c r="J81" t="s">
        <v>252</v>
      </c>
    </row>
    <row r="82" spans="3:10" x14ac:dyDescent="0.2">
      <c r="F82" s="102" t="s">
        <v>250</v>
      </c>
    </row>
    <row r="83" spans="3:10" x14ac:dyDescent="0.2">
      <c r="F83" s="103">
        <v>45658</v>
      </c>
    </row>
    <row r="84" spans="3:10" x14ac:dyDescent="0.2">
      <c r="F84" s="103">
        <v>45689</v>
      </c>
    </row>
    <row r="85" spans="3:10" x14ac:dyDescent="0.2">
      <c r="F85" s="103">
        <v>45717</v>
      </c>
    </row>
    <row r="86" spans="3:10" x14ac:dyDescent="0.2">
      <c r="F86" s="103">
        <v>45748</v>
      </c>
    </row>
    <row r="87" spans="3:10" x14ac:dyDescent="0.2">
      <c r="F87" s="103">
        <v>45778</v>
      </c>
    </row>
    <row r="88" spans="3:10" x14ac:dyDescent="0.2">
      <c r="F88" s="103">
        <v>45809</v>
      </c>
    </row>
    <row r="89" spans="3:10" x14ac:dyDescent="0.2">
      <c r="F89" s="103">
        <v>45839</v>
      </c>
    </row>
    <row r="90" spans="3:10" x14ac:dyDescent="0.2">
      <c r="F90" s="103">
        <v>45870</v>
      </c>
    </row>
    <row r="91" spans="3:10" x14ac:dyDescent="0.2">
      <c r="F91" s="103">
        <v>45901</v>
      </c>
    </row>
    <row r="92" spans="3:10" x14ac:dyDescent="0.2">
      <c r="F92" s="103">
        <v>45931</v>
      </c>
    </row>
    <row r="93" spans="3:10" x14ac:dyDescent="0.2">
      <c r="F93" s="103">
        <v>45962</v>
      </c>
    </row>
    <row r="94" spans="3:10" x14ac:dyDescent="0.2">
      <c r="F94" s="103">
        <v>45992</v>
      </c>
    </row>
    <row r="96" spans="3:10" x14ac:dyDescent="0.2">
      <c r="C96" s="13" t="s">
        <v>264</v>
      </c>
      <c r="D96" s="13"/>
      <c r="E96" s="13"/>
      <c r="F96" s="13"/>
      <c r="G96" s="13"/>
      <c r="H96" s="13"/>
    </row>
    <row r="98" spans="6:11" x14ac:dyDescent="0.2">
      <c r="F98" t="s">
        <v>143</v>
      </c>
      <c r="G98" s="114" t="s">
        <v>269</v>
      </c>
    </row>
    <row r="99" spans="6:11" x14ac:dyDescent="0.2">
      <c r="F99" s="115" t="s">
        <v>265</v>
      </c>
      <c r="G99" s="114">
        <v>2</v>
      </c>
      <c r="J99" t="s">
        <v>267</v>
      </c>
      <c r="K99" t="s">
        <v>270</v>
      </c>
    </row>
    <row r="100" spans="6:11" x14ac:dyDescent="0.2">
      <c r="F100" s="115" t="s">
        <v>266</v>
      </c>
      <c r="G100" s="114">
        <v>3</v>
      </c>
    </row>
  </sheetData>
  <sheetProtection formatRows="0" insertRows="0" deleteRows="0" pivotTables="0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E193-5639-49C3-97BE-FC016219CAB5}">
  <sheetPr codeName="Predeterminados"/>
  <dimension ref="B1:J13"/>
  <sheetViews>
    <sheetView showGridLines="0" workbookViewId="0"/>
  </sheetViews>
  <sheetFormatPr defaultColWidth="12" defaultRowHeight="12" x14ac:dyDescent="0.2"/>
  <cols>
    <col min="1" max="1" width="3.83203125" customWidth="1"/>
    <col min="2" max="2" width="28.83203125" customWidth="1"/>
    <col min="3" max="3" width="21.83203125" customWidth="1"/>
    <col min="4" max="4" width="32.83203125" customWidth="1"/>
    <col min="5" max="8" width="20.83203125" customWidth="1"/>
    <col min="9" max="10" width="33.83203125" customWidth="1"/>
  </cols>
  <sheetData>
    <row r="1" spans="2:10" ht="15.75" x14ac:dyDescent="0.2">
      <c r="B1" s="14" t="s">
        <v>176</v>
      </c>
    </row>
    <row r="2" spans="2:10" ht="12.75" x14ac:dyDescent="0.2">
      <c r="B2" s="57" t="str">
        <f>PAR_Archivo_Titulo</f>
        <v>File title</v>
      </c>
    </row>
    <row r="4" spans="2:10" x14ac:dyDescent="0.2">
      <c r="B4" t="s">
        <v>121</v>
      </c>
      <c r="C4" t="s">
        <v>136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 t="s">
        <v>183</v>
      </c>
    </row>
    <row r="5" spans="2:10" x14ac:dyDescent="0.2">
      <c r="B5" s="65" t="s">
        <v>1</v>
      </c>
      <c r="C5" s="65" t="s">
        <v>150</v>
      </c>
      <c r="D5" s="65" t="s">
        <v>164</v>
      </c>
      <c r="E5" s="65"/>
      <c r="F5" s="65"/>
      <c r="G5" s="65"/>
      <c r="H5" s="65"/>
      <c r="I5" s="67" t="s">
        <v>126</v>
      </c>
      <c r="J5" s="67" t="s">
        <v>126</v>
      </c>
    </row>
    <row r="6" spans="2:10" x14ac:dyDescent="0.2">
      <c r="B6" s="65" t="s">
        <v>2</v>
      </c>
      <c r="C6" s="65" t="s">
        <v>150</v>
      </c>
      <c r="D6" s="65" t="s">
        <v>164</v>
      </c>
      <c r="E6" s="65"/>
      <c r="F6" s="65"/>
      <c r="G6" s="65"/>
      <c r="H6" s="65"/>
      <c r="I6" s="67" t="s">
        <v>127</v>
      </c>
      <c r="J6" s="67" t="s">
        <v>127</v>
      </c>
    </row>
    <row r="7" spans="2:10" x14ac:dyDescent="0.2">
      <c r="B7" s="65" t="s">
        <v>4</v>
      </c>
      <c r="C7" s="65" t="s">
        <v>150</v>
      </c>
      <c r="D7" s="65" t="s">
        <v>164</v>
      </c>
      <c r="E7" s="65"/>
      <c r="F7" s="65"/>
      <c r="G7" s="65"/>
      <c r="H7" s="65"/>
      <c r="I7" s="67" t="s">
        <v>128</v>
      </c>
      <c r="J7" s="65" t="s">
        <v>128</v>
      </c>
    </row>
    <row r="8" spans="2:10" x14ac:dyDescent="0.2">
      <c r="B8" s="65" t="s">
        <v>5</v>
      </c>
      <c r="C8" s="65" t="s">
        <v>150</v>
      </c>
      <c r="D8" s="65" t="s">
        <v>164</v>
      </c>
      <c r="E8" s="65"/>
      <c r="F8" s="65"/>
      <c r="G8" s="65"/>
      <c r="H8" s="65"/>
      <c r="I8" s="65" t="s">
        <v>145</v>
      </c>
      <c r="J8" s="65" t="s">
        <v>145</v>
      </c>
    </row>
    <row r="9" spans="2:10" x14ac:dyDescent="0.2">
      <c r="B9" s="65" t="s">
        <v>8</v>
      </c>
      <c r="C9" s="65" t="s">
        <v>150</v>
      </c>
      <c r="D9" s="65" t="s">
        <v>164</v>
      </c>
      <c r="E9" s="65"/>
      <c r="F9" s="65"/>
      <c r="G9" s="65"/>
      <c r="H9" s="65"/>
      <c r="I9" s="67" t="s">
        <v>7</v>
      </c>
      <c r="J9" s="65" t="s">
        <v>7</v>
      </c>
    </row>
    <row r="10" spans="2:10" x14ac:dyDescent="0.2">
      <c r="B10" s="65" t="s">
        <v>9</v>
      </c>
      <c r="C10" s="65" t="s">
        <v>150</v>
      </c>
      <c r="D10" s="65" t="s">
        <v>164</v>
      </c>
      <c r="E10" s="65"/>
      <c r="F10" s="65"/>
      <c r="G10" s="65"/>
      <c r="H10" s="65"/>
      <c r="I10" s="67" t="s">
        <v>7</v>
      </c>
      <c r="J10" s="65" t="s">
        <v>7</v>
      </c>
    </row>
    <row r="11" spans="2:10" x14ac:dyDescent="0.2">
      <c r="B11" s="65" t="s">
        <v>10</v>
      </c>
      <c r="C11" s="65" t="s">
        <v>150</v>
      </c>
      <c r="D11" s="65" t="s">
        <v>164</v>
      </c>
      <c r="E11" s="65"/>
      <c r="F11" s="65"/>
      <c r="G11" s="65"/>
      <c r="H11" s="65"/>
      <c r="I11" s="67" t="s">
        <v>7</v>
      </c>
      <c r="J11" s="65" t="s">
        <v>7</v>
      </c>
    </row>
    <row r="12" spans="2:10" x14ac:dyDescent="0.2">
      <c r="B12" s="65" t="s">
        <v>12</v>
      </c>
      <c r="C12" s="65" t="s">
        <v>150</v>
      </c>
      <c r="D12" s="65" t="s">
        <v>164</v>
      </c>
      <c r="E12" s="65"/>
      <c r="F12" s="65"/>
      <c r="G12" s="65"/>
      <c r="H12" s="65"/>
      <c r="I12" s="67" t="s">
        <v>11</v>
      </c>
      <c r="J12" s="65" t="s">
        <v>11</v>
      </c>
    </row>
    <row r="13" spans="2:10" x14ac:dyDescent="0.2">
      <c r="B13" s="65" t="s">
        <v>13</v>
      </c>
      <c r="C13" s="65" t="s">
        <v>150</v>
      </c>
      <c r="D13" s="65" t="s">
        <v>164</v>
      </c>
      <c r="E13" s="65"/>
      <c r="F13" s="65"/>
      <c r="G13" s="65"/>
      <c r="H13" s="65"/>
      <c r="I13" s="67" t="s">
        <v>138</v>
      </c>
      <c r="J13" s="65" t="s">
        <v>138</v>
      </c>
    </row>
  </sheetData>
  <sheetProtection formatRows="0" insertRows="0" deleteRows="0" pivotTables="0"/>
  <dataValidations count="7">
    <dataValidation type="list" allowBlank="1" showErrorMessage="1" error="Seleccione una acción de la lista" sqref="D5:D13" xr:uid="{9A7CE58D-E575-477B-9D0E-968092DA29B2}">
      <formula1>LIS_AccionPlantilla_Titulo</formula1>
    </dataValidation>
    <dataValidation type="list" allowBlank="1" showInputMessage="1" showErrorMessage="1" sqref="D5:D13" xr:uid="{F6B1AC23-D16A-4236-839E-0C70FA455335}">
      <formula1>"Reemplazar con predeterminado,Dejar en blanco,Copiar valor(es) actual(es)"</formula1>
    </dataValidation>
    <dataValidation type="list" allowBlank="1" showErrorMessage="1" error="Seleccione un tipo de objeto de la lista" sqref="C5:C13" xr:uid="{1F35DC8D-D02C-48F5-9A61-F3C9386073ED}">
      <formula1>LIS_TipoObjetoExcel_Tipo</formula1>
    </dataValidation>
    <dataValidation allowBlank="1" showErrorMessage="1" prompt="Tipo de objeto al que corresponde el nombre" sqref="C4" xr:uid="{38BC5105-FFB6-4D7D-A9A9-2D07DE50ABC0}"/>
    <dataValidation allowBlank="1" showErrorMessage="1" prompt="Acción que se realizará sobre el objeto con el nombre definido" sqref="D4" xr:uid="{BE78F2A4-AAE8-421A-AD2A-684F2BC8C16D}"/>
    <dataValidation allowBlank="1" showErrorMessage="1" prompt="Si no se define, se utiliza el libro de Excel actual" sqref="E4" xr:uid="{D9AB19C6-FCCE-4817-9E82-E068CD8A2A98}"/>
    <dataValidation allowBlank="1" showErrorMessage="1" prompt="Si no se define, se verifica que el objeto exista y se toma este como referencia" sqref="F4" xr:uid="{74EEA79A-1C4D-4C36-9B45-160CCBB5A804}"/>
  </dataValidations>
  <pageMargins left="0.7" right="0.7" top="0.75" bottom="0.75" header="0.3" footer="0.3"/>
  <pageSetup orientation="portrait" r:id="rId1"/>
  <ignoredErrors>
    <ignoredError sqref="I9:J11" numberStoredAsText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7587-A6EA-4875-9BEA-3BB969224BB0}">
  <sheetPr codeName="Estilos"/>
  <dimension ref="B1:K87"/>
  <sheetViews>
    <sheetView showGridLines="0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defaultColWidth="12" defaultRowHeight="12" x14ac:dyDescent="0.2"/>
  <cols>
    <col min="1" max="1" width="3.83203125" customWidth="1"/>
    <col min="2" max="5" width="4.83203125" customWidth="1"/>
    <col min="6" max="6" width="18.83203125" customWidth="1"/>
    <col min="7" max="7" width="25.83203125" customWidth="1"/>
    <col min="8" max="8" width="4.83203125" customWidth="1"/>
    <col min="9" max="11" width="19.83203125" customWidth="1"/>
  </cols>
  <sheetData>
    <row r="1" spans="2:11" ht="15.75" x14ac:dyDescent="0.2">
      <c r="B1" s="14" t="s">
        <v>184</v>
      </c>
    </row>
    <row r="3" spans="2:11" x14ac:dyDescent="0.2">
      <c r="I3" t="s">
        <v>185</v>
      </c>
      <c r="J3" t="s">
        <v>186</v>
      </c>
      <c r="K3" t="s">
        <v>187</v>
      </c>
    </row>
    <row r="4" spans="2:11" x14ac:dyDescent="0.2">
      <c r="I4" s="27"/>
      <c r="J4" s="27"/>
      <c r="K4" s="27"/>
    </row>
    <row r="5" spans="2:11" ht="18" thickBot="1" x14ac:dyDescent="0.35">
      <c r="B5" s="55" t="s">
        <v>188</v>
      </c>
      <c r="C5" s="55"/>
      <c r="D5" s="55"/>
      <c r="E5" s="55"/>
      <c r="F5" s="55"/>
      <c r="G5" s="55"/>
      <c r="I5" s="27"/>
      <c r="J5" s="27"/>
      <c r="K5" s="27"/>
    </row>
    <row r="6" spans="2:11" ht="12.75" thickTop="1" x14ac:dyDescent="0.2">
      <c r="I6" s="27"/>
      <c r="J6" s="27"/>
      <c r="K6" s="27"/>
    </row>
    <row r="7" spans="2:11" x14ac:dyDescent="0.2">
      <c r="B7" t="s">
        <v>30</v>
      </c>
      <c r="I7" s="27"/>
      <c r="J7" s="27"/>
      <c r="K7" s="27"/>
    </row>
    <row r="8" spans="2:11" x14ac:dyDescent="0.2">
      <c r="C8" t="s">
        <v>31</v>
      </c>
      <c r="G8" s="22">
        <v>2019</v>
      </c>
      <c r="I8" s="27" t="s">
        <v>32</v>
      </c>
      <c r="J8" s="27">
        <v>9</v>
      </c>
      <c r="K8" s="27" t="s">
        <v>33</v>
      </c>
    </row>
    <row r="9" spans="2:11" x14ac:dyDescent="0.2">
      <c r="C9" t="s">
        <v>34</v>
      </c>
      <c r="G9" s="58">
        <v>43724.920171411999</v>
      </c>
      <c r="I9" s="27" t="s">
        <v>32</v>
      </c>
      <c r="J9" s="27">
        <v>9</v>
      </c>
      <c r="K9" s="27" t="s">
        <v>33</v>
      </c>
    </row>
    <row r="10" spans="2:11" x14ac:dyDescent="0.2">
      <c r="C10" t="s">
        <v>35</v>
      </c>
      <c r="G10" s="21">
        <f ca="1">TODAY()</f>
        <v>45732</v>
      </c>
      <c r="I10" s="27" t="s">
        <v>32</v>
      </c>
      <c r="J10" s="27">
        <v>9</v>
      </c>
      <c r="K10" s="27" t="s">
        <v>33</v>
      </c>
    </row>
    <row r="11" spans="2:11" x14ac:dyDescent="0.2">
      <c r="C11" t="s">
        <v>36</v>
      </c>
      <c r="G11" s="35">
        <v>5.9</v>
      </c>
      <c r="I11" s="27" t="s">
        <v>32</v>
      </c>
      <c r="J11" s="27">
        <v>9</v>
      </c>
      <c r="K11" s="27" t="s">
        <v>33</v>
      </c>
    </row>
    <row r="12" spans="2:11" x14ac:dyDescent="0.2">
      <c r="C12" t="s">
        <v>37</v>
      </c>
      <c r="G12" s="10">
        <v>12345</v>
      </c>
      <c r="I12" s="27" t="s">
        <v>32</v>
      </c>
      <c r="J12" s="27">
        <v>9</v>
      </c>
      <c r="K12" s="27" t="s">
        <v>33</v>
      </c>
    </row>
    <row r="13" spans="2:11" x14ac:dyDescent="0.2">
      <c r="C13" t="s">
        <v>38</v>
      </c>
      <c r="G13" s="20">
        <v>5</v>
      </c>
      <c r="I13" s="27" t="s">
        <v>32</v>
      </c>
      <c r="J13" s="27">
        <v>9</v>
      </c>
      <c r="K13" s="27" t="s">
        <v>33</v>
      </c>
    </row>
    <row r="14" spans="2:11" x14ac:dyDescent="0.2">
      <c r="C14" t="s">
        <v>39</v>
      </c>
      <c r="G14" s="19">
        <v>12345</v>
      </c>
      <c r="I14" s="27" t="s">
        <v>32</v>
      </c>
      <c r="J14" s="27">
        <v>9</v>
      </c>
      <c r="K14" s="27" t="s">
        <v>33</v>
      </c>
    </row>
    <row r="15" spans="2:11" x14ac:dyDescent="0.2">
      <c r="C15" t="s">
        <v>40</v>
      </c>
      <c r="G15" s="18">
        <v>0.999</v>
      </c>
      <c r="I15" s="27" t="s">
        <v>32</v>
      </c>
      <c r="J15" s="27">
        <v>9</v>
      </c>
      <c r="K15" s="27" t="s">
        <v>33</v>
      </c>
    </row>
    <row r="17" spans="2:11" x14ac:dyDescent="0.2">
      <c r="B17" t="s">
        <v>41</v>
      </c>
      <c r="I17" s="27"/>
      <c r="J17" s="27"/>
      <c r="K17" s="27"/>
    </row>
    <row r="18" spans="2:11" x14ac:dyDescent="0.2">
      <c r="C18" t="s">
        <v>42</v>
      </c>
      <c r="G18" s="17" t="s">
        <v>43</v>
      </c>
      <c r="I18" s="27" t="s">
        <v>32</v>
      </c>
      <c r="J18" s="27"/>
      <c r="K18" s="27"/>
    </row>
    <row r="19" spans="2:11" x14ac:dyDescent="0.2">
      <c r="C19" t="s">
        <v>44</v>
      </c>
      <c r="G19" s="16" t="s">
        <v>45</v>
      </c>
      <c r="I19" s="27" t="s">
        <v>32</v>
      </c>
      <c r="J19" s="27"/>
      <c r="K19" s="27"/>
    </row>
    <row r="20" spans="2:11" x14ac:dyDescent="0.2">
      <c r="C20" t="s">
        <v>46</v>
      </c>
      <c r="G20" s="29" t="s">
        <v>47</v>
      </c>
      <c r="I20" s="27" t="s">
        <v>32</v>
      </c>
      <c r="J20" s="27"/>
      <c r="K20" s="27"/>
    </row>
    <row r="21" spans="2:11" x14ac:dyDescent="0.2">
      <c r="C21" t="s">
        <v>48</v>
      </c>
      <c r="G21" s="15" t="s">
        <v>49</v>
      </c>
      <c r="I21" s="27" t="s">
        <v>32</v>
      </c>
      <c r="J21" s="27"/>
      <c r="K21" s="27"/>
    </row>
    <row r="22" spans="2:11" x14ac:dyDescent="0.2">
      <c r="I22" s="27"/>
      <c r="J22" s="27"/>
      <c r="K22" s="27"/>
    </row>
    <row r="23" spans="2:11" x14ac:dyDescent="0.2">
      <c r="B23" t="s">
        <v>50</v>
      </c>
      <c r="I23" s="27"/>
      <c r="J23" s="27"/>
      <c r="K23" s="27"/>
    </row>
    <row r="24" spans="2:11" ht="15.75" thickBot="1" x14ac:dyDescent="0.3">
      <c r="C24" t="s">
        <v>51</v>
      </c>
      <c r="G24" s="42" t="s">
        <v>52</v>
      </c>
      <c r="I24" s="27" t="s">
        <v>32</v>
      </c>
      <c r="J24" s="27">
        <v>11</v>
      </c>
      <c r="K24" s="27" t="s">
        <v>53</v>
      </c>
    </row>
    <row r="25" spans="2:11" ht="14.25" thickTop="1" thickBot="1" x14ac:dyDescent="0.25">
      <c r="C25" t="s">
        <v>54</v>
      </c>
      <c r="G25" s="44" t="s">
        <v>55</v>
      </c>
      <c r="I25" s="27" t="s">
        <v>32</v>
      </c>
      <c r="J25" s="27">
        <v>10</v>
      </c>
      <c r="K25" s="27" t="s">
        <v>53</v>
      </c>
    </row>
    <row r="26" spans="2:11" ht="12.75" thickTop="1" x14ac:dyDescent="0.2">
      <c r="C26" t="s">
        <v>56</v>
      </c>
      <c r="G26" s="43" t="s">
        <v>57</v>
      </c>
      <c r="I26" s="27" t="s">
        <v>32</v>
      </c>
      <c r="J26" s="27">
        <v>9</v>
      </c>
      <c r="K26" s="27" t="s">
        <v>53</v>
      </c>
    </row>
    <row r="27" spans="2:11" x14ac:dyDescent="0.2">
      <c r="I27" s="27"/>
      <c r="J27" s="27"/>
      <c r="K27" s="27"/>
    </row>
    <row r="28" spans="2:11" x14ac:dyDescent="0.2">
      <c r="B28" t="s">
        <v>58</v>
      </c>
      <c r="I28" s="27"/>
      <c r="J28" s="27"/>
      <c r="K28" s="27"/>
    </row>
    <row r="29" spans="2:11" ht="15" x14ac:dyDescent="0.2">
      <c r="C29" t="s">
        <v>59</v>
      </c>
      <c r="G29" s="40" t="s">
        <v>60</v>
      </c>
      <c r="I29" s="27" t="s">
        <v>61</v>
      </c>
      <c r="J29" s="27">
        <v>10</v>
      </c>
      <c r="K29" s="27" t="s">
        <v>33</v>
      </c>
    </row>
    <row r="30" spans="2:11" x14ac:dyDescent="0.2">
      <c r="C30" t="s">
        <v>62</v>
      </c>
      <c r="G30" s="41" t="s">
        <v>63</v>
      </c>
      <c r="I30" s="27" t="s">
        <v>61</v>
      </c>
      <c r="J30" s="27">
        <v>9</v>
      </c>
      <c r="K30" s="27" t="s">
        <v>33</v>
      </c>
    </row>
    <row r="31" spans="2:11" x14ac:dyDescent="0.2">
      <c r="I31" s="27"/>
      <c r="J31" s="27"/>
      <c r="K31" s="27"/>
    </row>
    <row r="32" spans="2:11" x14ac:dyDescent="0.2">
      <c r="B32" t="s">
        <v>64</v>
      </c>
      <c r="I32" s="27"/>
      <c r="J32" s="27"/>
      <c r="K32" s="27"/>
    </row>
    <row r="33" spans="2:11" ht="12.75" x14ac:dyDescent="0.2">
      <c r="C33" t="s">
        <v>65</v>
      </c>
      <c r="G33" s="6" t="s">
        <v>66</v>
      </c>
      <c r="I33" s="27" t="s">
        <v>67</v>
      </c>
      <c r="J33" s="27">
        <v>10</v>
      </c>
      <c r="K33" s="27" t="s">
        <v>53</v>
      </c>
    </row>
    <row r="34" spans="2:11" ht="12.75" x14ac:dyDescent="0.2">
      <c r="C34" t="s">
        <v>68</v>
      </c>
      <c r="G34" s="39" t="s">
        <v>69</v>
      </c>
      <c r="I34" s="27" t="s">
        <v>67</v>
      </c>
      <c r="J34" s="27">
        <v>10</v>
      </c>
      <c r="K34" s="27" t="s">
        <v>33</v>
      </c>
    </row>
    <row r="35" spans="2:11" ht="15" x14ac:dyDescent="0.2">
      <c r="C35" t="s">
        <v>70</v>
      </c>
      <c r="G35" s="11" t="s">
        <v>71</v>
      </c>
      <c r="I35" s="27" t="s">
        <v>67</v>
      </c>
      <c r="J35" s="27">
        <v>11</v>
      </c>
      <c r="K35" s="27" t="s">
        <v>53</v>
      </c>
    </row>
    <row r="36" spans="2:11" ht="12.75" x14ac:dyDescent="0.2">
      <c r="C36" t="s">
        <v>72</v>
      </c>
      <c r="G36" s="12" t="s">
        <v>73</v>
      </c>
      <c r="I36" s="27" t="s">
        <v>67</v>
      </c>
      <c r="J36" s="27">
        <v>10</v>
      </c>
      <c r="K36" s="27" t="s">
        <v>53</v>
      </c>
    </row>
    <row r="37" spans="2:11" x14ac:dyDescent="0.2">
      <c r="C37" t="s">
        <v>74</v>
      </c>
      <c r="G37" s="32" t="s">
        <v>75</v>
      </c>
      <c r="I37" s="27" t="s">
        <v>67</v>
      </c>
      <c r="J37" s="27">
        <v>9</v>
      </c>
      <c r="K37" s="27" t="s">
        <v>53</v>
      </c>
    </row>
    <row r="38" spans="2:11" x14ac:dyDescent="0.2">
      <c r="C38" t="s">
        <v>76</v>
      </c>
      <c r="G38" s="7" t="s">
        <v>77</v>
      </c>
      <c r="I38" s="27" t="s">
        <v>67</v>
      </c>
      <c r="J38" s="27">
        <v>9</v>
      </c>
      <c r="K38" s="27" t="s">
        <v>53</v>
      </c>
    </row>
    <row r="39" spans="2:11" x14ac:dyDescent="0.2">
      <c r="C39" t="s">
        <v>78</v>
      </c>
      <c r="G39" s="9" t="s">
        <v>79</v>
      </c>
      <c r="I39" s="27" t="s">
        <v>67</v>
      </c>
      <c r="J39" s="27">
        <v>9</v>
      </c>
      <c r="K39" s="27" t="s">
        <v>33</v>
      </c>
    </row>
    <row r="40" spans="2:11" x14ac:dyDescent="0.2">
      <c r="C40" t="s">
        <v>33</v>
      </c>
      <c r="G40" t="s">
        <v>80</v>
      </c>
      <c r="I40" s="27" t="s">
        <v>32</v>
      </c>
      <c r="J40" s="27">
        <v>9</v>
      </c>
      <c r="K40" s="27" t="s">
        <v>33</v>
      </c>
    </row>
    <row r="41" spans="2:11" x14ac:dyDescent="0.2">
      <c r="I41" s="27"/>
      <c r="J41" s="27"/>
      <c r="K41" s="27"/>
    </row>
    <row r="42" spans="2:11" x14ac:dyDescent="0.2">
      <c r="B42" t="s">
        <v>81</v>
      </c>
      <c r="I42" s="27"/>
      <c r="J42" s="27"/>
      <c r="K42" s="27"/>
    </row>
    <row r="43" spans="2:11" x14ac:dyDescent="0.2">
      <c r="C43" t="s">
        <v>82</v>
      </c>
      <c r="G43" s="26" t="s">
        <v>83</v>
      </c>
      <c r="I43" s="27" t="s">
        <v>32</v>
      </c>
      <c r="J43" s="27">
        <v>9</v>
      </c>
      <c r="K43" s="27" t="s">
        <v>33</v>
      </c>
    </row>
    <row r="44" spans="2:11" x14ac:dyDescent="0.2">
      <c r="C44" t="s">
        <v>84</v>
      </c>
      <c r="G44" s="25" t="s">
        <v>85</v>
      </c>
      <c r="I44" s="27" t="s">
        <v>86</v>
      </c>
      <c r="J44" s="27">
        <v>9</v>
      </c>
      <c r="K44" s="27" t="s">
        <v>33</v>
      </c>
    </row>
    <row r="45" spans="2:11" x14ac:dyDescent="0.2">
      <c r="I45" s="27"/>
      <c r="J45" s="27"/>
      <c r="K45" s="27"/>
    </row>
    <row r="46" spans="2:11" x14ac:dyDescent="0.2">
      <c r="B46" t="s">
        <v>87</v>
      </c>
      <c r="I46" s="27"/>
      <c r="J46" s="27"/>
      <c r="K46" s="27"/>
    </row>
    <row r="47" spans="2:11" x14ac:dyDescent="0.2">
      <c r="C47" t="s">
        <v>31</v>
      </c>
      <c r="G47" s="24">
        <v>2019</v>
      </c>
      <c r="I47" s="27" t="s">
        <v>32</v>
      </c>
      <c r="J47" s="27">
        <v>9</v>
      </c>
      <c r="K47" s="27" t="s">
        <v>33</v>
      </c>
    </row>
    <row r="48" spans="2:11" x14ac:dyDescent="0.2">
      <c r="C48" t="s">
        <v>34</v>
      </c>
      <c r="G48" s="58">
        <v>43724.920171411999</v>
      </c>
      <c r="I48" s="27" t="s">
        <v>32</v>
      </c>
      <c r="J48" s="27">
        <v>9</v>
      </c>
      <c r="K48" s="27" t="s">
        <v>33</v>
      </c>
    </row>
    <row r="49" spans="2:11" x14ac:dyDescent="0.2">
      <c r="C49" t="s">
        <v>35</v>
      </c>
      <c r="G49" s="23">
        <f ca="1">TODAY()</f>
        <v>45732</v>
      </c>
      <c r="I49" s="27" t="s">
        <v>32</v>
      </c>
      <c r="J49" s="27">
        <v>9</v>
      </c>
      <c r="K49" s="27" t="s">
        <v>33</v>
      </c>
    </row>
    <row r="50" spans="2:11" x14ac:dyDescent="0.2">
      <c r="C50" t="s">
        <v>36</v>
      </c>
      <c r="G50" s="36">
        <v>5.9</v>
      </c>
      <c r="I50" s="27" t="s">
        <v>32</v>
      </c>
      <c r="J50" s="27">
        <v>9</v>
      </c>
      <c r="K50" s="27" t="s">
        <v>33</v>
      </c>
    </row>
    <row r="51" spans="2:11" x14ac:dyDescent="0.2">
      <c r="C51" t="s">
        <v>37</v>
      </c>
      <c r="G51" s="33">
        <v>12345</v>
      </c>
      <c r="I51" s="27" t="s">
        <v>32</v>
      </c>
      <c r="J51" s="27">
        <v>9</v>
      </c>
      <c r="K51" s="27" t="s">
        <v>33</v>
      </c>
    </row>
    <row r="52" spans="2:11" x14ac:dyDescent="0.2">
      <c r="C52" t="s">
        <v>38</v>
      </c>
      <c r="G52" s="34">
        <v>5</v>
      </c>
      <c r="I52" s="27" t="s">
        <v>32</v>
      </c>
      <c r="J52" s="27">
        <v>9</v>
      </c>
      <c r="K52" s="27" t="s">
        <v>33</v>
      </c>
    </row>
    <row r="53" spans="2:11" x14ac:dyDescent="0.2">
      <c r="C53" t="s">
        <v>39</v>
      </c>
      <c r="G53" s="37">
        <v>12345</v>
      </c>
      <c r="I53" s="27" t="s">
        <v>32</v>
      </c>
      <c r="J53" s="27">
        <v>9</v>
      </c>
      <c r="K53" s="27" t="s">
        <v>33</v>
      </c>
    </row>
    <row r="54" spans="2:11" x14ac:dyDescent="0.2">
      <c r="C54" t="s">
        <v>40</v>
      </c>
      <c r="G54" s="38">
        <v>0.999</v>
      </c>
      <c r="I54" s="27" t="s">
        <v>32</v>
      </c>
      <c r="J54" s="27">
        <v>9</v>
      </c>
      <c r="K54" s="27" t="s">
        <v>33</v>
      </c>
    </row>
    <row r="55" spans="2:11" x14ac:dyDescent="0.2">
      <c r="I55" s="27"/>
      <c r="J55" s="27"/>
      <c r="K55" s="27"/>
    </row>
    <row r="56" spans="2:11" x14ac:dyDescent="0.2">
      <c r="B56" t="s">
        <v>88</v>
      </c>
      <c r="I56" s="27"/>
      <c r="J56" s="27"/>
      <c r="K56" s="27"/>
    </row>
    <row r="57" spans="2:11" ht="15.75" thickBot="1" x14ac:dyDescent="0.3">
      <c r="C57" t="s">
        <v>51</v>
      </c>
      <c r="G57" s="45" t="s">
        <v>52</v>
      </c>
      <c r="I57" s="27" t="s">
        <v>32</v>
      </c>
      <c r="J57" s="27">
        <v>11</v>
      </c>
      <c r="K57" s="27" t="s">
        <v>53</v>
      </c>
    </row>
    <row r="58" spans="2:11" ht="14.25" thickTop="1" thickBot="1" x14ac:dyDescent="0.25">
      <c r="C58" t="s">
        <v>54</v>
      </c>
      <c r="G58" s="46" t="s">
        <v>55</v>
      </c>
      <c r="I58" s="27" t="s">
        <v>32</v>
      </c>
      <c r="J58" s="27">
        <v>10</v>
      </c>
      <c r="K58" s="27" t="s">
        <v>53</v>
      </c>
    </row>
    <row r="59" spans="2:11" ht="12.75" thickTop="1" x14ac:dyDescent="0.2">
      <c r="C59" t="s">
        <v>56</v>
      </c>
      <c r="G59" s="47" t="s">
        <v>57</v>
      </c>
      <c r="I59" s="27" t="s">
        <v>32</v>
      </c>
      <c r="J59" s="27">
        <v>9</v>
      </c>
      <c r="K59" s="27" t="s">
        <v>53</v>
      </c>
    </row>
    <row r="60" spans="2:11" x14ac:dyDescent="0.2">
      <c r="I60" s="27"/>
      <c r="J60" s="27"/>
      <c r="K60" s="27"/>
    </row>
    <row r="61" spans="2:11" x14ac:dyDescent="0.2">
      <c r="B61" t="s">
        <v>89</v>
      </c>
      <c r="I61" s="27"/>
      <c r="J61" s="27"/>
      <c r="K61" s="27"/>
    </row>
    <row r="62" spans="2:11" x14ac:dyDescent="0.2">
      <c r="C62" t="s">
        <v>90</v>
      </c>
      <c r="G62" s="4" t="s">
        <v>91</v>
      </c>
      <c r="I62" s="27"/>
      <c r="J62" s="27"/>
      <c r="K62" s="27"/>
    </row>
    <row r="63" spans="2:11" x14ac:dyDescent="0.2">
      <c r="C63" t="s">
        <v>31</v>
      </c>
      <c r="G63" s="3">
        <v>2019</v>
      </c>
      <c r="I63" s="27" t="s">
        <v>32</v>
      </c>
      <c r="J63" s="27">
        <v>9</v>
      </c>
      <c r="K63" s="27" t="s">
        <v>33</v>
      </c>
    </row>
    <row r="64" spans="2:11" x14ac:dyDescent="0.2">
      <c r="C64" t="s">
        <v>34</v>
      </c>
      <c r="G64" s="59">
        <v>43724.921011111102</v>
      </c>
      <c r="I64" s="27" t="s">
        <v>32</v>
      </c>
      <c r="J64" s="27">
        <v>9</v>
      </c>
      <c r="K64" s="27" t="s">
        <v>33</v>
      </c>
    </row>
    <row r="65" spans="2:11" x14ac:dyDescent="0.2">
      <c r="C65" t="s">
        <v>35</v>
      </c>
      <c r="G65" s="2">
        <f ca="1">TODAY()</f>
        <v>45732</v>
      </c>
      <c r="I65" s="27" t="s">
        <v>32</v>
      </c>
      <c r="J65" s="27">
        <v>9</v>
      </c>
      <c r="K65" s="27" t="s">
        <v>33</v>
      </c>
    </row>
    <row r="66" spans="2:11" x14ac:dyDescent="0.2">
      <c r="C66" t="s">
        <v>36</v>
      </c>
      <c r="G66" s="52">
        <v>5.9</v>
      </c>
      <c r="I66" s="27" t="s">
        <v>32</v>
      </c>
      <c r="J66" s="27">
        <v>9</v>
      </c>
      <c r="K66" s="27" t="s">
        <v>33</v>
      </c>
    </row>
    <row r="67" spans="2:11" x14ac:dyDescent="0.2">
      <c r="C67" t="s">
        <v>37</v>
      </c>
      <c r="G67" s="1">
        <v>12345</v>
      </c>
      <c r="I67" s="27" t="s">
        <v>32</v>
      </c>
      <c r="J67" s="27">
        <v>9</v>
      </c>
      <c r="K67" s="27" t="s">
        <v>33</v>
      </c>
    </row>
    <row r="68" spans="2:11" x14ac:dyDescent="0.2">
      <c r="C68" t="s">
        <v>38</v>
      </c>
      <c r="G68" s="48">
        <v>5</v>
      </c>
      <c r="I68" s="27" t="s">
        <v>32</v>
      </c>
      <c r="J68" s="27">
        <v>9</v>
      </c>
      <c r="K68" s="27" t="s">
        <v>33</v>
      </c>
    </row>
    <row r="69" spans="2:11" x14ac:dyDescent="0.2">
      <c r="C69" t="s">
        <v>39</v>
      </c>
      <c r="G69" s="49">
        <v>12345</v>
      </c>
      <c r="I69" s="27" t="s">
        <v>32</v>
      </c>
      <c r="J69" s="27">
        <v>9</v>
      </c>
      <c r="K69" s="27" t="s">
        <v>33</v>
      </c>
    </row>
    <row r="70" spans="2:11" x14ac:dyDescent="0.2">
      <c r="C70" t="s">
        <v>40</v>
      </c>
      <c r="G70" s="50">
        <v>0.999</v>
      </c>
      <c r="I70" s="27" t="s">
        <v>32</v>
      </c>
      <c r="J70" s="27">
        <v>9</v>
      </c>
      <c r="K70" s="27" t="s">
        <v>33</v>
      </c>
    </row>
    <row r="71" spans="2:11" x14ac:dyDescent="0.2">
      <c r="C71" t="s">
        <v>82</v>
      </c>
      <c r="G71" s="51" t="s">
        <v>92</v>
      </c>
      <c r="I71" s="27"/>
      <c r="J71" s="27"/>
      <c r="K71" s="27"/>
    </row>
    <row r="72" spans="2:11" x14ac:dyDescent="0.2">
      <c r="I72" s="27"/>
      <c r="J72" s="27"/>
      <c r="K72" s="27"/>
    </row>
    <row r="73" spans="2:11" x14ac:dyDescent="0.2">
      <c r="B73" t="s">
        <v>93</v>
      </c>
      <c r="I73" s="27"/>
      <c r="J73" s="27"/>
      <c r="K73" s="27"/>
    </row>
    <row r="74" spans="2:11" ht="18.75" x14ac:dyDescent="0.2">
      <c r="C74" t="s">
        <v>94</v>
      </c>
      <c r="G74" s="28" t="s">
        <v>95</v>
      </c>
      <c r="I74" s="27" t="s">
        <v>67</v>
      </c>
      <c r="J74" s="27">
        <v>14</v>
      </c>
      <c r="K74" s="27" t="s">
        <v>53</v>
      </c>
    </row>
    <row r="75" spans="2:11" ht="15.75" x14ac:dyDescent="0.2">
      <c r="C75" t="s">
        <v>96</v>
      </c>
      <c r="G75" s="14" t="s">
        <v>97</v>
      </c>
      <c r="I75" s="27" t="s">
        <v>67</v>
      </c>
      <c r="J75" s="27">
        <v>12</v>
      </c>
      <c r="K75" s="27" t="s">
        <v>53</v>
      </c>
    </row>
    <row r="76" spans="2:11" ht="12.75" x14ac:dyDescent="0.2">
      <c r="C76" t="s">
        <v>98</v>
      </c>
      <c r="G76" s="57" t="s">
        <v>99</v>
      </c>
      <c r="I76" s="27" t="s">
        <v>67</v>
      </c>
      <c r="J76" s="27">
        <v>12</v>
      </c>
      <c r="K76" s="27" t="s">
        <v>53</v>
      </c>
    </row>
    <row r="77" spans="2:11" x14ac:dyDescent="0.2">
      <c r="C77" t="s">
        <v>100</v>
      </c>
      <c r="G77" s="8" t="s">
        <v>101</v>
      </c>
      <c r="I77" s="27" t="s">
        <v>67</v>
      </c>
      <c r="J77" s="27">
        <v>9</v>
      </c>
      <c r="K77" s="27" t="s">
        <v>53</v>
      </c>
    </row>
    <row r="78" spans="2:11" x14ac:dyDescent="0.2">
      <c r="C78" t="s">
        <v>102</v>
      </c>
      <c r="G78" s="13" t="s">
        <v>103</v>
      </c>
      <c r="I78" s="27" t="s">
        <v>67</v>
      </c>
      <c r="J78" s="27">
        <v>9</v>
      </c>
      <c r="K78" s="27" t="s">
        <v>33</v>
      </c>
    </row>
    <row r="81" spans="2:7" ht="18" thickBot="1" x14ac:dyDescent="0.35">
      <c r="B81" s="55" t="s">
        <v>189</v>
      </c>
      <c r="C81" s="55"/>
      <c r="D81" s="55"/>
      <c r="E81" s="55"/>
      <c r="F81" s="55"/>
      <c r="G81" s="55"/>
    </row>
    <row r="82" spans="2:7" ht="12.75" thickTop="1" x14ac:dyDescent="0.2"/>
    <row r="83" spans="2:7" x14ac:dyDescent="0.2">
      <c r="C83" t="s">
        <v>104</v>
      </c>
      <c r="G83" s="5" t="s">
        <v>105</v>
      </c>
    </row>
    <row r="85" spans="2:7" x14ac:dyDescent="0.2">
      <c r="C85" t="s">
        <v>106</v>
      </c>
      <c r="G85" s="53" t="s">
        <v>107</v>
      </c>
    </row>
    <row r="87" spans="2:7" x14ac:dyDescent="0.2">
      <c r="C87" t="s">
        <v>108</v>
      </c>
      <c r="G87" s="54" t="s">
        <v>109</v>
      </c>
    </row>
  </sheetData>
  <sheetProtection formatRows="0" insertRows="0" deleteRows="0" pivotTables="0"/>
  <pageMargins left="0.7" right="0.7" top="0.75" bottom="0.75" header="0.3" footer="0.3"/>
  <pageSetup orientation="portrait" r:id="rId1"/>
  <ignoredErrors>
    <ignoredError sqref="G65" unlocked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0205-7A88-483E-B819-148A807EBB1C}">
  <sheetPr codeName="Sheet2">
    <tabColor theme="0"/>
  </sheetPr>
  <dimension ref="C2:EM56"/>
  <sheetViews>
    <sheetView showGridLines="0" zoomScale="90" zoomScaleNormal="90" workbookViewId="0">
      <pane xSplit="4" topLeftCell="E1" activePane="topRight" state="frozen"/>
      <selection pane="topRight" activeCell="A47" sqref="A47:XFD53"/>
    </sheetView>
  </sheetViews>
  <sheetFormatPr defaultRowHeight="15" outlineLevelCol="1" x14ac:dyDescent="0.2"/>
  <cols>
    <col min="1" max="1" width="5" style="70" customWidth="1"/>
    <col min="2" max="2" width="3.33203125" style="70" customWidth="1"/>
    <col min="3" max="3" width="24.6640625" style="70" customWidth="1"/>
    <col min="4" max="4" width="2.1640625" style="70" customWidth="1"/>
    <col min="5" max="5" width="10.5" style="70" hidden="1" customWidth="1" outlineLevel="1"/>
    <col min="6" max="16" width="9.33203125" style="70" hidden="1" customWidth="1" outlineLevel="1"/>
    <col min="17" max="17" width="10.5" style="70" bestFit="1" customWidth="1" collapsed="1"/>
    <col min="18" max="18" width="3.6640625" style="70" customWidth="1"/>
    <col min="19" max="19" width="10.5" style="70" hidden="1" customWidth="1" outlineLevel="1"/>
    <col min="20" max="30" width="9.33203125" style="70" hidden="1" customWidth="1" outlineLevel="1"/>
    <col min="31" max="31" width="10.5" style="70" bestFit="1" customWidth="1" collapsed="1"/>
    <col min="32" max="32" width="3.6640625" style="70" customWidth="1"/>
    <col min="33" max="33" width="10.5" style="70" hidden="1" customWidth="1" outlineLevel="1"/>
    <col min="34" max="44" width="9.33203125" style="70" hidden="1" customWidth="1" outlineLevel="1"/>
    <col min="45" max="45" width="10.5" style="70" bestFit="1" customWidth="1" collapsed="1"/>
    <col min="46" max="46" width="3.6640625" style="70" customWidth="1"/>
    <col min="47" max="47" width="10.5" style="70" hidden="1" customWidth="1" outlineLevel="1"/>
    <col min="48" max="58" width="9.33203125" style="70" hidden="1" customWidth="1" outlineLevel="1"/>
    <col min="59" max="59" width="10.5" style="70" bestFit="1" customWidth="1" collapsed="1"/>
    <col min="60" max="60" width="3.6640625" style="70" customWidth="1"/>
    <col min="61" max="61" width="10.5" style="70" hidden="1" customWidth="1" outlineLevel="1"/>
    <col min="62" max="72" width="9.33203125" style="70" hidden="1" customWidth="1" outlineLevel="1"/>
    <col min="73" max="73" width="10.5" style="70" bestFit="1" customWidth="1" collapsed="1"/>
    <col min="74" max="74" width="3.6640625" style="70" customWidth="1"/>
    <col min="75" max="75" width="10.5" style="70" hidden="1" customWidth="1" outlineLevel="1"/>
    <col min="76" max="86" width="9.33203125" style="70" hidden="1" customWidth="1" outlineLevel="1"/>
    <col min="87" max="87" width="10.5" style="70" bestFit="1" customWidth="1" collapsed="1"/>
    <col min="88" max="88" width="3.6640625" style="70" customWidth="1"/>
    <col min="89" max="89" width="10.5" style="70" hidden="1" customWidth="1" outlineLevel="1"/>
    <col min="90" max="100" width="9.33203125" style="70" hidden="1" customWidth="1" outlineLevel="1"/>
    <col min="101" max="101" width="10.5" style="70" bestFit="1" customWidth="1" collapsed="1"/>
    <col min="102" max="102" width="3.6640625" style="70" customWidth="1"/>
    <col min="103" max="103" width="10.5" style="70" hidden="1" customWidth="1" outlineLevel="1"/>
    <col min="104" max="114" width="9.33203125" style="70" hidden="1" customWidth="1" outlineLevel="1"/>
    <col min="115" max="115" width="10.5" style="70" bestFit="1" customWidth="1" collapsed="1"/>
    <col min="116" max="116" width="3.6640625" style="70" customWidth="1"/>
    <col min="117" max="117" width="10.5" style="70" hidden="1" customWidth="1" outlineLevel="1"/>
    <col min="118" max="128" width="9.33203125" style="70" hidden="1" customWidth="1" outlineLevel="1"/>
    <col min="129" max="129" width="10.5" style="70" bestFit="1" customWidth="1" collapsed="1"/>
    <col min="130" max="130" width="3.6640625" style="70" customWidth="1"/>
    <col min="131" max="131" width="10.5" style="70" hidden="1" customWidth="1" outlineLevel="1"/>
    <col min="132" max="142" width="9.33203125" style="70" hidden="1" customWidth="1" outlineLevel="1"/>
    <col min="143" max="143" width="10.5" style="70" bestFit="1" customWidth="1" collapsed="1"/>
    <col min="144" max="144" width="3.6640625" style="70" customWidth="1"/>
    <col min="145" max="16384" width="9.33203125" style="70"/>
  </cols>
  <sheetData>
    <row r="2" spans="3:143" s="53" customFormat="1" ht="30" customHeight="1" x14ac:dyDescent="0.4">
      <c r="C2" s="72" t="s">
        <v>194</v>
      </c>
    </row>
    <row r="3" spans="3:143" s="53" customFormat="1" ht="9" customHeight="1" x14ac:dyDescent="0.2"/>
    <row r="5" spans="3:143" ht="12" x14ac:dyDescent="0.2">
      <c r="E5" s="74">
        <f>PAR_StartYear</f>
        <v>2025</v>
      </c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93">
        <f>E5</f>
        <v>2025</v>
      </c>
      <c r="S5" s="74">
        <f>E5+1</f>
        <v>2026</v>
      </c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93">
        <f>S5</f>
        <v>2026</v>
      </c>
      <c r="AG5" s="74">
        <f>S5+1</f>
        <v>2027</v>
      </c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93">
        <f>AG5</f>
        <v>2027</v>
      </c>
      <c r="AU5" s="74">
        <f>AG5+1</f>
        <v>2028</v>
      </c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93">
        <f>AU5</f>
        <v>2028</v>
      </c>
      <c r="BI5" s="74">
        <f>AU5+1</f>
        <v>2029</v>
      </c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93">
        <f>BI5</f>
        <v>2029</v>
      </c>
      <c r="BW5" s="74">
        <f>BI5+1</f>
        <v>2030</v>
      </c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93">
        <f>BW5</f>
        <v>2030</v>
      </c>
      <c r="CK5" s="74">
        <f>BW5+1</f>
        <v>2031</v>
      </c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93">
        <f>CK5</f>
        <v>2031</v>
      </c>
      <c r="CY5" s="74">
        <f>CK5+1</f>
        <v>2032</v>
      </c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93">
        <f>CY5</f>
        <v>2032</v>
      </c>
      <c r="DM5" s="74">
        <f>CY5+1</f>
        <v>2033</v>
      </c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93">
        <f>DM5</f>
        <v>2033</v>
      </c>
      <c r="EA5" s="74">
        <f>DM5+1</f>
        <v>2034</v>
      </c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93">
        <f>EA5</f>
        <v>2034</v>
      </c>
    </row>
    <row r="6" spans="3:143" ht="12" x14ac:dyDescent="0.2">
      <c r="E6" s="92" t="str">
        <f>_xlfn.LET(_xlpm.labelName,TEXT(E9,"mmm"),_xlpm.labelName&amp;IF(E7=0," ✓",""))</f>
        <v>Jan ✓</v>
      </c>
      <c r="F6" s="92" t="str">
        <f t="shared" ref="F6:P6" si="0">_xlfn.LET(_xlpm.labelName,TEXT(F9,"mmm"),_xlpm.labelName&amp;IF(F7=0," ✓",""))</f>
        <v>Feb ✓</v>
      </c>
      <c r="G6" s="92" t="str">
        <f t="shared" si="0"/>
        <v>Mar ✓</v>
      </c>
      <c r="H6" s="92" t="str">
        <f t="shared" si="0"/>
        <v>Apr ✓</v>
      </c>
      <c r="I6" s="92" t="str">
        <f t="shared" si="0"/>
        <v>May ✓</v>
      </c>
      <c r="J6" s="92" t="str">
        <f t="shared" si="0"/>
        <v>Jun ✓</v>
      </c>
      <c r="K6" s="92" t="str">
        <f t="shared" si="0"/>
        <v>Jul ✓</v>
      </c>
      <c r="L6" s="92" t="str">
        <f t="shared" si="0"/>
        <v>Aug ✓</v>
      </c>
      <c r="M6" s="92" t="str">
        <f t="shared" si="0"/>
        <v>Sep ✓</v>
      </c>
      <c r="N6" s="92" t="str">
        <f t="shared" si="0"/>
        <v>Oct ✓</v>
      </c>
      <c r="O6" s="92" t="str">
        <f t="shared" si="0"/>
        <v>Nov ✓</v>
      </c>
      <c r="P6" s="92" t="str">
        <f t="shared" si="0"/>
        <v>Dec ✓</v>
      </c>
      <c r="Q6" s="92" t="str">
        <f>_xlfn.LET(_xlpm.labelName,"Total",_xlpm.labelName&amp;IF(Q7=0," ✓",""))</f>
        <v>Total ✓</v>
      </c>
      <c r="S6" s="92" t="str">
        <f>_xlfn.LET(_xlpm.labelName,TEXT(S9,"mmm"),_xlpm.labelName&amp;IF(S7=0," ✓",""))</f>
        <v>Jan ✓</v>
      </c>
      <c r="T6" s="92" t="str">
        <f t="shared" ref="T6" si="1">_xlfn.LET(_xlpm.labelName,TEXT(T9,"mmm"),_xlpm.labelName&amp;IF(T7=0," ✓",""))</f>
        <v>Feb ✓</v>
      </c>
      <c r="U6" s="92" t="str">
        <f t="shared" ref="U6" si="2">_xlfn.LET(_xlpm.labelName,TEXT(U9,"mmm"),_xlpm.labelName&amp;IF(U7=0," ✓",""))</f>
        <v>Mar ✓</v>
      </c>
      <c r="V6" s="92" t="str">
        <f t="shared" ref="V6" si="3">_xlfn.LET(_xlpm.labelName,TEXT(V9,"mmm"),_xlpm.labelName&amp;IF(V7=0," ✓",""))</f>
        <v>Apr ✓</v>
      </c>
      <c r="W6" s="92" t="str">
        <f t="shared" ref="W6" si="4">_xlfn.LET(_xlpm.labelName,TEXT(W9,"mmm"),_xlpm.labelName&amp;IF(W7=0," ✓",""))</f>
        <v>May ✓</v>
      </c>
      <c r="X6" s="92" t="str">
        <f t="shared" ref="X6" si="5">_xlfn.LET(_xlpm.labelName,TEXT(X9,"mmm"),_xlpm.labelName&amp;IF(X7=0," ✓",""))</f>
        <v>Jun ✓</v>
      </c>
      <c r="Y6" s="92" t="str">
        <f t="shared" ref="Y6" si="6">_xlfn.LET(_xlpm.labelName,TEXT(Y9,"mmm"),_xlpm.labelName&amp;IF(Y7=0," ✓",""))</f>
        <v>Jul ✓</v>
      </c>
      <c r="Z6" s="92" t="str">
        <f t="shared" ref="Z6" si="7">_xlfn.LET(_xlpm.labelName,TEXT(Z9,"mmm"),_xlpm.labelName&amp;IF(Z7=0," ✓",""))</f>
        <v>Aug ✓</v>
      </c>
      <c r="AA6" s="92" t="str">
        <f t="shared" ref="AA6" si="8">_xlfn.LET(_xlpm.labelName,TEXT(AA9,"mmm"),_xlpm.labelName&amp;IF(AA7=0," ✓",""))</f>
        <v>Sep ✓</v>
      </c>
      <c r="AB6" s="92" t="str">
        <f t="shared" ref="AB6" si="9">_xlfn.LET(_xlpm.labelName,TEXT(AB9,"mmm"),_xlpm.labelName&amp;IF(AB7=0," ✓",""))</f>
        <v>Oct ✓</v>
      </c>
      <c r="AC6" s="92" t="str">
        <f t="shared" ref="AC6" si="10">_xlfn.LET(_xlpm.labelName,TEXT(AC9,"mmm"),_xlpm.labelName&amp;IF(AC7=0," ✓",""))</f>
        <v>Nov ✓</v>
      </c>
      <c r="AD6" s="92" t="str">
        <f t="shared" ref="AD6" si="11">_xlfn.LET(_xlpm.labelName,TEXT(AD9,"mmm"),_xlpm.labelName&amp;IF(AD7=0," ✓",""))</f>
        <v>Dec ✓</v>
      </c>
      <c r="AE6" s="92" t="str">
        <f>_xlfn.LET(_xlpm.labelName,"Total",_xlpm.labelName&amp;IF(AE7=0," ✓",""))</f>
        <v>Total ✓</v>
      </c>
      <c r="AG6" s="92" t="str">
        <f t="shared" ref="AG6" si="12">_xlfn.LET(_xlpm.labelName,TEXT(AG9,"mmm"),_xlpm.labelName&amp;IF(AG7=0," ✓",""))</f>
        <v>Jan ✓</v>
      </c>
      <c r="AH6" s="92" t="str">
        <f t="shared" ref="AH6" si="13">_xlfn.LET(_xlpm.labelName,TEXT(AH9,"mmm"),_xlpm.labelName&amp;IF(AH7=0," ✓",""))</f>
        <v>Feb ✓</v>
      </c>
      <c r="AI6" s="92" t="str">
        <f t="shared" ref="AI6" si="14">_xlfn.LET(_xlpm.labelName,TEXT(AI9,"mmm"),_xlpm.labelName&amp;IF(AI7=0," ✓",""))</f>
        <v>Mar ✓</v>
      </c>
      <c r="AJ6" s="92" t="str">
        <f t="shared" ref="AJ6" si="15">_xlfn.LET(_xlpm.labelName,TEXT(AJ9,"mmm"),_xlpm.labelName&amp;IF(AJ7=0," ✓",""))</f>
        <v>Apr ✓</v>
      </c>
      <c r="AK6" s="92" t="str">
        <f t="shared" ref="AK6" si="16">_xlfn.LET(_xlpm.labelName,TEXT(AK9,"mmm"),_xlpm.labelName&amp;IF(AK7=0," ✓",""))</f>
        <v>May ✓</v>
      </c>
      <c r="AL6" s="92" t="str">
        <f t="shared" ref="AL6" si="17">_xlfn.LET(_xlpm.labelName,TEXT(AL9,"mmm"),_xlpm.labelName&amp;IF(AL7=0," ✓",""))</f>
        <v>Jun ✓</v>
      </c>
      <c r="AM6" s="92" t="str">
        <f t="shared" ref="AM6" si="18">_xlfn.LET(_xlpm.labelName,TEXT(AM9,"mmm"),_xlpm.labelName&amp;IF(AM7=0," ✓",""))</f>
        <v>Jul ✓</v>
      </c>
      <c r="AN6" s="92" t="str">
        <f t="shared" ref="AN6" si="19">_xlfn.LET(_xlpm.labelName,TEXT(AN9,"mmm"),_xlpm.labelName&amp;IF(AN7=0," ✓",""))</f>
        <v>Aug ✓</v>
      </c>
      <c r="AO6" s="92" t="str">
        <f t="shared" ref="AO6" si="20">_xlfn.LET(_xlpm.labelName,TEXT(AO9,"mmm"),_xlpm.labelName&amp;IF(AO7=0," ✓",""))</f>
        <v>Sep ✓</v>
      </c>
      <c r="AP6" s="92" t="str">
        <f t="shared" ref="AP6" si="21">_xlfn.LET(_xlpm.labelName,TEXT(AP9,"mmm"),_xlpm.labelName&amp;IF(AP7=0," ✓",""))</f>
        <v>Oct ✓</v>
      </c>
      <c r="AQ6" s="92" t="str">
        <f t="shared" ref="AQ6" si="22">_xlfn.LET(_xlpm.labelName,TEXT(AQ9,"mmm"),_xlpm.labelName&amp;IF(AQ7=0," ✓",""))</f>
        <v>Nov ✓</v>
      </c>
      <c r="AR6" s="92" t="str">
        <f t="shared" ref="AR6" si="23">_xlfn.LET(_xlpm.labelName,TEXT(AR9,"mmm"),_xlpm.labelName&amp;IF(AR7=0," ✓",""))</f>
        <v>Dec ✓</v>
      </c>
      <c r="AS6" s="92" t="str">
        <f t="shared" ref="AS6" si="24">_xlfn.LET(_xlpm.labelName,"Total",_xlpm.labelName&amp;IF(AS7=0," ✓",""))</f>
        <v>Total ✓</v>
      </c>
      <c r="AU6" s="92" t="str">
        <f t="shared" ref="AU6" si="25">_xlfn.LET(_xlpm.labelName,TEXT(AU9,"mmm"),_xlpm.labelName&amp;IF(AU7=0," ✓",""))</f>
        <v>Jan ✓</v>
      </c>
      <c r="AV6" s="92" t="str">
        <f t="shared" ref="AV6" si="26">_xlfn.LET(_xlpm.labelName,TEXT(AV9,"mmm"),_xlpm.labelName&amp;IF(AV7=0," ✓",""))</f>
        <v>Feb ✓</v>
      </c>
      <c r="AW6" s="92" t="str">
        <f t="shared" ref="AW6" si="27">_xlfn.LET(_xlpm.labelName,TEXT(AW9,"mmm"),_xlpm.labelName&amp;IF(AW7=0," ✓",""))</f>
        <v>Mar ✓</v>
      </c>
      <c r="AX6" s="92" t="str">
        <f t="shared" ref="AX6" si="28">_xlfn.LET(_xlpm.labelName,TEXT(AX9,"mmm"),_xlpm.labelName&amp;IF(AX7=0," ✓",""))</f>
        <v>Apr ✓</v>
      </c>
      <c r="AY6" s="92" t="str">
        <f t="shared" ref="AY6" si="29">_xlfn.LET(_xlpm.labelName,TEXT(AY9,"mmm"),_xlpm.labelName&amp;IF(AY7=0," ✓",""))</f>
        <v>May ✓</v>
      </c>
      <c r="AZ6" s="92" t="str">
        <f t="shared" ref="AZ6" si="30">_xlfn.LET(_xlpm.labelName,TEXT(AZ9,"mmm"),_xlpm.labelName&amp;IF(AZ7=0," ✓",""))</f>
        <v>Jun ✓</v>
      </c>
      <c r="BA6" s="92" t="str">
        <f t="shared" ref="BA6" si="31">_xlfn.LET(_xlpm.labelName,TEXT(BA9,"mmm"),_xlpm.labelName&amp;IF(BA7=0," ✓",""))</f>
        <v>Jul ✓</v>
      </c>
      <c r="BB6" s="92" t="str">
        <f t="shared" ref="BB6" si="32">_xlfn.LET(_xlpm.labelName,TEXT(BB9,"mmm"),_xlpm.labelName&amp;IF(BB7=0," ✓",""))</f>
        <v>Aug ✓</v>
      </c>
      <c r="BC6" s="92" t="str">
        <f t="shared" ref="BC6" si="33">_xlfn.LET(_xlpm.labelName,TEXT(BC9,"mmm"),_xlpm.labelName&amp;IF(BC7=0," ✓",""))</f>
        <v>Sep ✓</v>
      </c>
      <c r="BD6" s="92" t="str">
        <f t="shared" ref="BD6" si="34">_xlfn.LET(_xlpm.labelName,TEXT(BD9,"mmm"),_xlpm.labelName&amp;IF(BD7=0," ✓",""))</f>
        <v>Oct ✓</v>
      </c>
      <c r="BE6" s="92" t="str">
        <f t="shared" ref="BE6" si="35">_xlfn.LET(_xlpm.labelName,TEXT(BE9,"mmm"),_xlpm.labelName&amp;IF(BE7=0," ✓",""))</f>
        <v>Nov ✓</v>
      </c>
      <c r="BF6" s="92" t="str">
        <f t="shared" ref="BF6" si="36">_xlfn.LET(_xlpm.labelName,TEXT(BF9,"mmm"),_xlpm.labelName&amp;IF(BF7=0," ✓",""))</f>
        <v>Dec ✓</v>
      </c>
      <c r="BG6" s="92" t="str">
        <f t="shared" ref="BG6" si="37">_xlfn.LET(_xlpm.labelName,"Total",_xlpm.labelName&amp;IF(BG7=0," ✓",""))</f>
        <v>Total ✓</v>
      </c>
      <c r="BI6" s="92" t="str">
        <f t="shared" ref="BI6" si="38">_xlfn.LET(_xlpm.labelName,TEXT(BI9,"mmm"),_xlpm.labelName&amp;IF(BI7=0," ✓",""))</f>
        <v>Jan ✓</v>
      </c>
      <c r="BJ6" s="92" t="str">
        <f t="shared" ref="BJ6" si="39">_xlfn.LET(_xlpm.labelName,TEXT(BJ9,"mmm"),_xlpm.labelName&amp;IF(BJ7=0," ✓",""))</f>
        <v>Feb ✓</v>
      </c>
      <c r="BK6" s="92" t="str">
        <f t="shared" ref="BK6" si="40">_xlfn.LET(_xlpm.labelName,TEXT(BK9,"mmm"),_xlpm.labelName&amp;IF(BK7=0," ✓",""))</f>
        <v>Mar ✓</v>
      </c>
      <c r="BL6" s="92" t="str">
        <f t="shared" ref="BL6" si="41">_xlfn.LET(_xlpm.labelName,TEXT(BL9,"mmm"),_xlpm.labelName&amp;IF(BL7=0," ✓",""))</f>
        <v>Apr ✓</v>
      </c>
      <c r="BM6" s="92" t="str">
        <f t="shared" ref="BM6" si="42">_xlfn.LET(_xlpm.labelName,TEXT(BM9,"mmm"),_xlpm.labelName&amp;IF(BM7=0," ✓",""))</f>
        <v>May ✓</v>
      </c>
      <c r="BN6" s="92" t="str">
        <f t="shared" ref="BN6" si="43">_xlfn.LET(_xlpm.labelName,TEXT(BN9,"mmm"),_xlpm.labelName&amp;IF(BN7=0," ✓",""))</f>
        <v>Jun ✓</v>
      </c>
      <c r="BO6" s="92" t="str">
        <f t="shared" ref="BO6" si="44">_xlfn.LET(_xlpm.labelName,TEXT(BO9,"mmm"),_xlpm.labelName&amp;IF(BO7=0," ✓",""))</f>
        <v>Jul ✓</v>
      </c>
      <c r="BP6" s="92" t="str">
        <f t="shared" ref="BP6" si="45">_xlfn.LET(_xlpm.labelName,TEXT(BP9,"mmm"),_xlpm.labelName&amp;IF(BP7=0," ✓",""))</f>
        <v>Aug ✓</v>
      </c>
      <c r="BQ6" s="92" t="str">
        <f t="shared" ref="BQ6" si="46">_xlfn.LET(_xlpm.labelName,TEXT(BQ9,"mmm"),_xlpm.labelName&amp;IF(BQ7=0," ✓",""))</f>
        <v>Sep ✓</v>
      </c>
      <c r="BR6" s="92" t="str">
        <f t="shared" ref="BR6" si="47">_xlfn.LET(_xlpm.labelName,TEXT(BR9,"mmm"),_xlpm.labelName&amp;IF(BR7=0," ✓",""))</f>
        <v>Oct ✓</v>
      </c>
      <c r="BS6" s="92" t="str">
        <f t="shared" ref="BS6" si="48">_xlfn.LET(_xlpm.labelName,TEXT(BS9,"mmm"),_xlpm.labelName&amp;IF(BS7=0," ✓",""))</f>
        <v>Nov ✓</v>
      </c>
      <c r="BT6" s="92" t="str">
        <f t="shared" ref="BT6" si="49">_xlfn.LET(_xlpm.labelName,TEXT(BT9,"mmm"),_xlpm.labelName&amp;IF(BT7=0," ✓",""))</f>
        <v>Dec ✓</v>
      </c>
      <c r="BU6" s="92" t="str">
        <f t="shared" ref="BU6" si="50">_xlfn.LET(_xlpm.labelName,"Total",_xlpm.labelName&amp;IF(BU7=0," ✓",""))</f>
        <v>Total ✓</v>
      </c>
      <c r="BW6" s="92" t="str">
        <f t="shared" ref="BW6" si="51">_xlfn.LET(_xlpm.labelName,TEXT(BW9,"mmm"),_xlpm.labelName&amp;IF(BW7=0," ✓",""))</f>
        <v>Jan ✓</v>
      </c>
      <c r="BX6" s="92" t="str">
        <f t="shared" ref="BX6" si="52">_xlfn.LET(_xlpm.labelName,TEXT(BX9,"mmm"),_xlpm.labelName&amp;IF(BX7=0," ✓",""))</f>
        <v>Feb ✓</v>
      </c>
      <c r="BY6" s="92" t="str">
        <f t="shared" ref="BY6" si="53">_xlfn.LET(_xlpm.labelName,TEXT(BY9,"mmm"),_xlpm.labelName&amp;IF(BY7=0," ✓",""))</f>
        <v>Mar ✓</v>
      </c>
      <c r="BZ6" s="92" t="str">
        <f t="shared" ref="BZ6" si="54">_xlfn.LET(_xlpm.labelName,TEXT(BZ9,"mmm"),_xlpm.labelName&amp;IF(BZ7=0," ✓",""))</f>
        <v>Apr ✓</v>
      </c>
      <c r="CA6" s="92" t="str">
        <f t="shared" ref="CA6" si="55">_xlfn.LET(_xlpm.labelName,TEXT(CA9,"mmm"),_xlpm.labelName&amp;IF(CA7=0," ✓",""))</f>
        <v>May ✓</v>
      </c>
      <c r="CB6" s="92" t="str">
        <f t="shared" ref="CB6" si="56">_xlfn.LET(_xlpm.labelName,TEXT(CB9,"mmm"),_xlpm.labelName&amp;IF(CB7=0," ✓",""))</f>
        <v>Jun ✓</v>
      </c>
      <c r="CC6" s="92" t="str">
        <f t="shared" ref="CC6" si="57">_xlfn.LET(_xlpm.labelName,TEXT(CC9,"mmm"),_xlpm.labelName&amp;IF(CC7=0," ✓",""))</f>
        <v>Jul ✓</v>
      </c>
      <c r="CD6" s="92" t="str">
        <f t="shared" ref="CD6" si="58">_xlfn.LET(_xlpm.labelName,TEXT(CD9,"mmm"),_xlpm.labelName&amp;IF(CD7=0," ✓",""))</f>
        <v>Aug ✓</v>
      </c>
      <c r="CE6" s="92" t="str">
        <f t="shared" ref="CE6" si="59">_xlfn.LET(_xlpm.labelName,TEXT(CE9,"mmm"),_xlpm.labelName&amp;IF(CE7=0," ✓",""))</f>
        <v>Sep ✓</v>
      </c>
      <c r="CF6" s="92" t="str">
        <f t="shared" ref="CF6" si="60">_xlfn.LET(_xlpm.labelName,TEXT(CF9,"mmm"),_xlpm.labelName&amp;IF(CF7=0," ✓",""))</f>
        <v>Oct ✓</v>
      </c>
      <c r="CG6" s="92" t="str">
        <f t="shared" ref="CG6" si="61">_xlfn.LET(_xlpm.labelName,TEXT(CG9,"mmm"),_xlpm.labelName&amp;IF(CG7=0," ✓",""))</f>
        <v>Nov ✓</v>
      </c>
      <c r="CH6" s="92" t="str">
        <f t="shared" ref="CH6" si="62">_xlfn.LET(_xlpm.labelName,TEXT(CH9,"mmm"),_xlpm.labelName&amp;IF(CH7=0," ✓",""))</f>
        <v>Dec ✓</v>
      </c>
      <c r="CI6" s="92" t="str">
        <f t="shared" ref="CI6" si="63">_xlfn.LET(_xlpm.labelName,"Total",_xlpm.labelName&amp;IF(CI7=0," ✓",""))</f>
        <v>Total ✓</v>
      </c>
      <c r="CK6" s="92" t="str">
        <f t="shared" ref="CK6" si="64">_xlfn.LET(_xlpm.labelName,TEXT(CK9,"mmm"),_xlpm.labelName&amp;IF(CK7=0," ✓",""))</f>
        <v>Jan ✓</v>
      </c>
      <c r="CL6" s="92" t="str">
        <f t="shared" ref="CL6" si="65">_xlfn.LET(_xlpm.labelName,TEXT(CL9,"mmm"),_xlpm.labelName&amp;IF(CL7=0," ✓",""))</f>
        <v>Feb ✓</v>
      </c>
      <c r="CM6" s="92" t="str">
        <f t="shared" ref="CM6" si="66">_xlfn.LET(_xlpm.labelName,TEXT(CM9,"mmm"),_xlpm.labelName&amp;IF(CM7=0," ✓",""))</f>
        <v>Mar ✓</v>
      </c>
      <c r="CN6" s="92" t="str">
        <f t="shared" ref="CN6" si="67">_xlfn.LET(_xlpm.labelName,TEXT(CN9,"mmm"),_xlpm.labelName&amp;IF(CN7=0," ✓",""))</f>
        <v>Apr ✓</v>
      </c>
      <c r="CO6" s="92" t="str">
        <f t="shared" ref="CO6" si="68">_xlfn.LET(_xlpm.labelName,TEXT(CO9,"mmm"),_xlpm.labelName&amp;IF(CO7=0," ✓",""))</f>
        <v>May ✓</v>
      </c>
      <c r="CP6" s="92" t="str">
        <f t="shared" ref="CP6" si="69">_xlfn.LET(_xlpm.labelName,TEXT(CP9,"mmm"),_xlpm.labelName&amp;IF(CP7=0," ✓",""))</f>
        <v>Jun ✓</v>
      </c>
      <c r="CQ6" s="92" t="str">
        <f t="shared" ref="CQ6" si="70">_xlfn.LET(_xlpm.labelName,TEXT(CQ9,"mmm"),_xlpm.labelName&amp;IF(CQ7=0," ✓",""))</f>
        <v>Jul ✓</v>
      </c>
      <c r="CR6" s="92" t="str">
        <f t="shared" ref="CR6" si="71">_xlfn.LET(_xlpm.labelName,TEXT(CR9,"mmm"),_xlpm.labelName&amp;IF(CR7=0," ✓",""))</f>
        <v>Aug ✓</v>
      </c>
      <c r="CS6" s="92" t="str">
        <f t="shared" ref="CS6" si="72">_xlfn.LET(_xlpm.labelName,TEXT(CS9,"mmm"),_xlpm.labelName&amp;IF(CS7=0," ✓",""))</f>
        <v>Sep ✓</v>
      </c>
      <c r="CT6" s="92" t="str">
        <f t="shared" ref="CT6" si="73">_xlfn.LET(_xlpm.labelName,TEXT(CT9,"mmm"),_xlpm.labelName&amp;IF(CT7=0," ✓",""))</f>
        <v>Oct ✓</v>
      </c>
      <c r="CU6" s="92" t="str">
        <f t="shared" ref="CU6" si="74">_xlfn.LET(_xlpm.labelName,TEXT(CU9,"mmm"),_xlpm.labelName&amp;IF(CU7=0," ✓",""))</f>
        <v>Nov ✓</v>
      </c>
      <c r="CV6" s="92" t="str">
        <f t="shared" ref="CV6" si="75">_xlfn.LET(_xlpm.labelName,TEXT(CV9,"mmm"),_xlpm.labelName&amp;IF(CV7=0," ✓",""))</f>
        <v>Dec ✓</v>
      </c>
      <c r="CW6" s="92" t="str">
        <f t="shared" ref="CW6" si="76">_xlfn.LET(_xlpm.labelName,"Total",_xlpm.labelName&amp;IF(CW7=0," ✓",""))</f>
        <v>Total ✓</v>
      </c>
      <c r="CY6" s="92" t="str">
        <f t="shared" ref="CY6" si="77">_xlfn.LET(_xlpm.labelName,TEXT(CY9,"mmm"),_xlpm.labelName&amp;IF(CY7=0," ✓",""))</f>
        <v>Jan ✓</v>
      </c>
      <c r="CZ6" s="92" t="str">
        <f t="shared" ref="CZ6" si="78">_xlfn.LET(_xlpm.labelName,TEXT(CZ9,"mmm"),_xlpm.labelName&amp;IF(CZ7=0," ✓",""))</f>
        <v>Feb ✓</v>
      </c>
      <c r="DA6" s="92" t="str">
        <f t="shared" ref="DA6" si="79">_xlfn.LET(_xlpm.labelName,TEXT(DA9,"mmm"),_xlpm.labelName&amp;IF(DA7=0," ✓",""))</f>
        <v>Mar ✓</v>
      </c>
      <c r="DB6" s="92" t="str">
        <f t="shared" ref="DB6" si="80">_xlfn.LET(_xlpm.labelName,TEXT(DB9,"mmm"),_xlpm.labelName&amp;IF(DB7=0," ✓",""))</f>
        <v>Apr ✓</v>
      </c>
      <c r="DC6" s="92" t="str">
        <f t="shared" ref="DC6" si="81">_xlfn.LET(_xlpm.labelName,TEXT(DC9,"mmm"),_xlpm.labelName&amp;IF(DC7=0," ✓",""))</f>
        <v>May ✓</v>
      </c>
      <c r="DD6" s="92" t="str">
        <f t="shared" ref="DD6" si="82">_xlfn.LET(_xlpm.labelName,TEXT(DD9,"mmm"),_xlpm.labelName&amp;IF(DD7=0," ✓",""))</f>
        <v>Jun ✓</v>
      </c>
      <c r="DE6" s="92" t="str">
        <f t="shared" ref="DE6" si="83">_xlfn.LET(_xlpm.labelName,TEXT(DE9,"mmm"),_xlpm.labelName&amp;IF(DE7=0," ✓",""))</f>
        <v>Jul ✓</v>
      </c>
      <c r="DF6" s="92" t="str">
        <f t="shared" ref="DF6" si="84">_xlfn.LET(_xlpm.labelName,TEXT(DF9,"mmm"),_xlpm.labelName&amp;IF(DF7=0," ✓",""))</f>
        <v>Aug ✓</v>
      </c>
      <c r="DG6" s="92" t="str">
        <f t="shared" ref="DG6" si="85">_xlfn.LET(_xlpm.labelName,TEXT(DG9,"mmm"),_xlpm.labelName&amp;IF(DG7=0," ✓",""))</f>
        <v>Sep ✓</v>
      </c>
      <c r="DH6" s="92" t="str">
        <f t="shared" ref="DH6" si="86">_xlfn.LET(_xlpm.labelName,TEXT(DH9,"mmm"),_xlpm.labelName&amp;IF(DH7=0," ✓",""))</f>
        <v>Oct ✓</v>
      </c>
      <c r="DI6" s="92" t="str">
        <f t="shared" ref="DI6" si="87">_xlfn.LET(_xlpm.labelName,TEXT(DI9,"mmm"),_xlpm.labelName&amp;IF(DI7=0," ✓",""))</f>
        <v>Nov ✓</v>
      </c>
      <c r="DJ6" s="92" t="str">
        <f t="shared" ref="DJ6" si="88">_xlfn.LET(_xlpm.labelName,TEXT(DJ9,"mmm"),_xlpm.labelName&amp;IF(DJ7=0," ✓",""))</f>
        <v>Dec ✓</v>
      </c>
      <c r="DK6" s="92" t="str">
        <f t="shared" ref="DK6" si="89">_xlfn.LET(_xlpm.labelName,"Total",_xlpm.labelName&amp;IF(DK7=0," ✓",""))</f>
        <v>Total ✓</v>
      </c>
      <c r="DM6" s="92" t="str">
        <f t="shared" ref="DM6" si="90">_xlfn.LET(_xlpm.labelName,TEXT(DM9,"mmm"),_xlpm.labelName&amp;IF(DM7=0," ✓",""))</f>
        <v>Jan ✓</v>
      </c>
      <c r="DN6" s="92" t="str">
        <f t="shared" ref="DN6" si="91">_xlfn.LET(_xlpm.labelName,TEXT(DN9,"mmm"),_xlpm.labelName&amp;IF(DN7=0," ✓",""))</f>
        <v>Feb ✓</v>
      </c>
      <c r="DO6" s="92" t="str">
        <f t="shared" ref="DO6" si="92">_xlfn.LET(_xlpm.labelName,TEXT(DO9,"mmm"),_xlpm.labelName&amp;IF(DO7=0," ✓",""))</f>
        <v>Mar ✓</v>
      </c>
      <c r="DP6" s="92" t="str">
        <f t="shared" ref="DP6" si="93">_xlfn.LET(_xlpm.labelName,TEXT(DP9,"mmm"),_xlpm.labelName&amp;IF(DP7=0," ✓",""))</f>
        <v>Apr ✓</v>
      </c>
      <c r="DQ6" s="92" t="str">
        <f t="shared" ref="DQ6" si="94">_xlfn.LET(_xlpm.labelName,TEXT(DQ9,"mmm"),_xlpm.labelName&amp;IF(DQ7=0," ✓",""))</f>
        <v>May ✓</v>
      </c>
      <c r="DR6" s="92" t="str">
        <f t="shared" ref="DR6" si="95">_xlfn.LET(_xlpm.labelName,TEXT(DR9,"mmm"),_xlpm.labelName&amp;IF(DR7=0," ✓",""))</f>
        <v>Jun ✓</v>
      </c>
      <c r="DS6" s="92" t="str">
        <f t="shared" ref="DS6" si="96">_xlfn.LET(_xlpm.labelName,TEXT(DS9,"mmm"),_xlpm.labelName&amp;IF(DS7=0," ✓",""))</f>
        <v>Jul ✓</v>
      </c>
      <c r="DT6" s="92" t="str">
        <f t="shared" ref="DT6" si="97">_xlfn.LET(_xlpm.labelName,TEXT(DT9,"mmm"),_xlpm.labelName&amp;IF(DT7=0," ✓",""))</f>
        <v>Aug ✓</v>
      </c>
      <c r="DU6" s="92" t="str">
        <f t="shared" ref="DU6" si="98">_xlfn.LET(_xlpm.labelName,TEXT(DU9,"mmm"),_xlpm.labelName&amp;IF(DU7=0," ✓",""))</f>
        <v>Sep ✓</v>
      </c>
      <c r="DV6" s="92" t="str">
        <f t="shared" ref="DV6" si="99">_xlfn.LET(_xlpm.labelName,TEXT(DV9,"mmm"),_xlpm.labelName&amp;IF(DV7=0," ✓",""))</f>
        <v>Oct ✓</v>
      </c>
      <c r="DW6" s="92" t="str">
        <f t="shared" ref="DW6" si="100">_xlfn.LET(_xlpm.labelName,TEXT(DW9,"mmm"),_xlpm.labelName&amp;IF(DW7=0," ✓",""))</f>
        <v>Nov ✓</v>
      </c>
      <c r="DX6" s="92" t="str">
        <f t="shared" ref="DX6" si="101">_xlfn.LET(_xlpm.labelName,TEXT(DX9,"mmm"),_xlpm.labelName&amp;IF(DX7=0," ✓",""))</f>
        <v>Dec ✓</v>
      </c>
      <c r="DY6" s="92" t="str">
        <f t="shared" ref="DY6" si="102">_xlfn.LET(_xlpm.labelName,"Total",_xlpm.labelName&amp;IF(DY7=0," ✓",""))</f>
        <v>Total ✓</v>
      </c>
      <c r="EA6" s="92" t="str">
        <f t="shared" ref="EA6" si="103">_xlfn.LET(_xlpm.labelName,TEXT(EA9,"mmm"),_xlpm.labelName&amp;IF(EA7=0," ✓",""))</f>
        <v>Jan ✓</v>
      </c>
      <c r="EB6" s="92" t="str">
        <f t="shared" ref="EB6" si="104">_xlfn.LET(_xlpm.labelName,TEXT(EB9,"mmm"),_xlpm.labelName&amp;IF(EB7=0," ✓",""))</f>
        <v>Feb ✓</v>
      </c>
      <c r="EC6" s="92" t="str">
        <f t="shared" ref="EC6" si="105">_xlfn.LET(_xlpm.labelName,TEXT(EC9,"mmm"),_xlpm.labelName&amp;IF(EC7=0," ✓",""))</f>
        <v>Mar ✓</v>
      </c>
      <c r="ED6" s="92" t="str">
        <f t="shared" ref="ED6" si="106">_xlfn.LET(_xlpm.labelName,TEXT(ED9,"mmm"),_xlpm.labelName&amp;IF(ED7=0," ✓",""))</f>
        <v>Apr ✓</v>
      </c>
      <c r="EE6" s="92" t="str">
        <f t="shared" ref="EE6" si="107">_xlfn.LET(_xlpm.labelName,TEXT(EE9,"mmm"),_xlpm.labelName&amp;IF(EE7=0," ✓",""))</f>
        <v>May ✓</v>
      </c>
      <c r="EF6" s="92" t="str">
        <f t="shared" ref="EF6" si="108">_xlfn.LET(_xlpm.labelName,TEXT(EF9,"mmm"),_xlpm.labelName&amp;IF(EF7=0," ✓",""))</f>
        <v>Jun ✓</v>
      </c>
      <c r="EG6" s="92" t="str">
        <f t="shared" ref="EG6" si="109">_xlfn.LET(_xlpm.labelName,TEXT(EG9,"mmm"),_xlpm.labelName&amp;IF(EG7=0," ✓",""))</f>
        <v>Jul ✓</v>
      </c>
      <c r="EH6" s="92" t="str">
        <f t="shared" ref="EH6" si="110">_xlfn.LET(_xlpm.labelName,TEXT(EH9,"mmm"),_xlpm.labelName&amp;IF(EH7=0," ✓",""))</f>
        <v>Aug ✓</v>
      </c>
      <c r="EI6" s="92" t="str">
        <f t="shared" ref="EI6" si="111">_xlfn.LET(_xlpm.labelName,TEXT(EI9,"mmm"),_xlpm.labelName&amp;IF(EI7=0," ✓",""))</f>
        <v>Sep ✓</v>
      </c>
      <c r="EJ6" s="92" t="str">
        <f t="shared" ref="EJ6" si="112">_xlfn.LET(_xlpm.labelName,TEXT(EJ9,"mmm"),_xlpm.labelName&amp;IF(EJ7=0," ✓",""))</f>
        <v>Oct ✓</v>
      </c>
      <c r="EK6" s="92" t="str">
        <f t="shared" ref="EK6" si="113">_xlfn.LET(_xlpm.labelName,TEXT(EK9,"mmm"),_xlpm.labelName&amp;IF(EK7=0," ✓",""))</f>
        <v>Nov ✓</v>
      </c>
      <c r="EL6" s="92" t="str">
        <f t="shared" ref="EL6" si="114">_xlfn.LET(_xlpm.labelName,TEXT(EL9,"mmm"),_xlpm.labelName&amp;IF(EL7=0," ✓",""))</f>
        <v>Dec ✓</v>
      </c>
      <c r="EM6" s="92" t="str">
        <f t="shared" ref="EM6" si="115">_xlfn.LET(_xlpm.labelName,"Total",_xlpm.labelName&amp;IF(EM7=0," ✓",""))</f>
        <v>Total ✓</v>
      </c>
    </row>
    <row r="7" spans="3:143" ht="12" x14ac:dyDescent="0.2">
      <c r="C7" s="89" t="s">
        <v>212</v>
      </c>
      <c r="E7" s="90">
        <f>E24-E41-E54</f>
        <v>0</v>
      </c>
      <c r="F7" s="90">
        <f t="shared" ref="F7:Q7" si="116">F24-F41-F54</f>
        <v>0</v>
      </c>
      <c r="G7" s="90">
        <f t="shared" si="116"/>
        <v>0</v>
      </c>
      <c r="H7" s="90">
        <f t="shared" si="116"/>
        <v>0</v>
      </c>
      <c r="I7" s="90">
        <f t="shared" si="116"/>
        <v>0</v>
      </c>
      <c r="J7" s="90">
        <f t="shared" si="116"/>
        <v>0</v>
      </c>
      <c r="K7" s="90">
        <f t="shared" si="116"/>
        <v>0</v>
      </c>
      <c r="L7" s="90">
        <f t="shared" si="116"/>
        <v>0</v>
      </c>
      <c r="M7" s="90">
        <f t="shared" si="116"/>
        <v>0</v>
      </c>
      <c r="N7" s="90">
        <f t="shared" si="116"/>
        <v>0</v>
      </c>
      <c r="O7" s="90">
        <f t="shared" si="116"/>
        <v>0</v>
      </c>
      <c r="P7" s="90">
        <f t="shared" si="116"/>
        <v>0</v>
      </c>
      <c r="Q7" s="91">
        <f t="shared" si="116"/>
        <v>0</v>
      </c>
      <c r="S7" s="90">
        <f>S24-S41-S54</f>
        <v>0</v>
      </c>
      <c r="T7" s="90">
        <f t="shared" ref="T7:AE7" si="117">T24-T41-T54</f>
        <v>0</v>
      </c>
      <c r="U7" s="90">
        <f t="shared" si="117"/>
        <v>0</v>
      </c>
      <c r="V7" s="90">
        <f t="shared" si="117"/>
        <v>0</v>
      </c>
      <c r="W7" s="90">
        <f t="shared" si="117"/>
        <v>0</v>
      </c>
      <c r="X7" s="90">
        <f t="shared" si="117"/>
        <v>0</v>
      </c>
      <c r="Y7" s="90">
        <f t="shared" si="117"/>
        <v>0</v>
      </c>
      <c r="Z7" s="90">
        <f t="shared" si="117"/>
        <v>0</v>
      </c>
      <c r="AA7" s="90">
        <f t="shared" si="117"/>
        <v>0</v>
      </c>
      <c r="AB7" s="90">
        <f t="shared" si="117"/>
        <v>0</v>
      </c>
      <c r="AC7" s="90">
        <f t="shared" si="117"/>
        <v>0</v>
      </c>
      <c r="AD7" s="90">
        <f t="shared" si="117"/>
        <v>0</v>
      </c>
      <c r="AE7" s="91">
        <f t="shared" si="117"/>
        <v>0</v>
      </c>
      <c r="AG7" s="90">
        <f t="shared" ref="AG7:AS7" si="118">AG24-AG41-AG54</f>
        <v>0</v>
      </c>
      <c r="AH7" s="90">
        <f t="shared" si="118"/>
        <v>0</v>
      </c>
      <c r="AI7" s="90">
        <f t="shared" si="118"/>
        <v>0</v>
      </c>
      <c r="AJ7" s="90">
        <f t="shared" si="118"/>
        <v>0</v>
      </c>
      <c r="AK7" s="90">
        <f t="shared" si="118"/>
        <v>0</v>
      </c>
      <c r="AL7" s="90">
        <f t="shared" si="118"/>
        <v>0</v>
      </c>
      <c r="AM7" s="90">
        <f t="shared" si="118"/>
        <v>0</v>
      </c>
      <c r="AN7" s="90">
        <f t="shared" si="118"/>
        <v>0</v>
      </c>
      <c r="AO7" s="90">
        <f t="shared" si="118"/>
        <v>0</v>
      </c>
      <c r="AP7" s="90">
        <f t="shared" si="118"/>
        <v>0</v>
      </c>
      <c r="AQ7" s="90">
        <f t="shared" si="118"/>
        <v>0</v>
      </c>
      <c r="AR7" s="90">
        <f t="shared" si="118"/>
        <v>0</v>
      </c>
      <c r="AS7" s="91">
        <f t="shared" si="118"/>
        <v>0</v>
      </c>
      <c r="AU7" s="90">
        <f t="shared" ref="AU7:BG7" si="119">AU24-AU41-AU54</f>
        <v>0</v>
      </c>
      <c r="AV7" s="90">
        <f t="shared" si="119"/>
        <v>0</v>
      </c>
      <c r="AW7" s="90">
        <f t="shared" si="119"/>
        <v>0</v>
      </c>
      <c r="AX7" s="90">
        <f t="shared" si="119"/>
        <v>0</v>
      </c>
      <c r="AY7" s="90">
        <f t="shared" si="119"/>
        <v>0</v>
      </c>
      <c r="AZ7" s="90">
        <f t="shared" si="119"/>
        <v>0</v>
      </c>
      <c r="BA7" s="90">
        <f t="shared" si="119"/>
        <v>0</v>
      </c>
      <c r="BB7" s="90">
        <f t="shared" si="119"/>
        <v>0</v>
      </c>
      <c r="BC7" s="90">
        <f t="shared" si="119"/>
        <v>0</v>
      </c>
      <c r="BD7" s="90">
        <f t="shared" si="119"/>
        <v>0</v>
      </c>
      <c r="BE7" s="90">
        <f t="shared" si="119"/>
        <v>0</v>
      </c>
      <c r="BF7" s="90">
        <f t="shared" si="119"/>
        <v>0</v>
      </c>
      <c r="BG7" s="91">
        <f t="shared" si="119"/>
        <v>0</v>
      </c>
      <c r="BI7" s="90">
        <f t="shared" ref="BI7:BU7" si="120">BI24-BI41-BI54</f>
        <v>0</v>
      </c>
      <c r="BJ7" s="90">
        <f t="shared" si="120"/>
        <v>0</v>
      </c>
      <c r="BK7" s="90">
        <f t="shared" si="120"/>
        <v>0</v>
      </c>
      <c r="BL7" s="90">
        <f t="shared" si="120"/>
        <v>0</v>
      </c>
      <c r="BM7" s="90">
        <f t="shared" si="120"/>
        <v>0</v>
      </c>
      <c r="BN7" s="90">
        <f t="shared" si="120"/>
        <v>0</v>
      </c>
      <c r="BO7" s="90">
        <f t="shared" si="120"/>
        <v>0</v>
      </c>
      <c r="BP7" s="90">
        <f t="shared" si="120"/>
        <v>0</v>
      </c>
      <c r="BQ7" s="90">
        <f t="shared" si="120"/>
        <v>0</v>
      </c>
      <c r="BR7" s="90">
        <f t="shared" si="120"/>
        <v>0</v>
      </c>
      <c r="BS7" s="90">
        <f t="shared" si="120"/>
        <v>0</v>
      </c>
      <c r="BT7" s="90">
        <f t="shared" si="120"/>
        <v>0</v>
      </c>
      <c r="BU7" s="91">
        <f t="shared" si="120"/>
        <v>0</v>
      </c>
      <c r="BW7" s="90">
        <f t="shared" ref="BW7:CI7" si="121">BW24-BW41-BW54</f>
        <v>0</v>
      </c>
      <c r="BX7" s="90">
        <f t="shared" si="121"/>
        <v>0</v>
      </c>
      <c r="BY7" s="90">
        <f t="shared" si="121"/>
        <v>0</v>
      </c>
      <c r="BZ7" s="90">
        <f t="shared" si="121"/>
        <v>0</v>
      </c>
      <c r="CA7" s="90">
        <f t="shared" si="121"/>
        <v>0</v>
      </c>
      <c r="CB7" s="90">
        <f t="shared" si="121"/>
        <v>0</v>
      </c>
      <c r="CC7" s="90">
        <f t="shared" si="121"/>
        <v>0</v>
      </c>
      <c r="CD7" s="90">
        <f t="shared" si="121"/>
        <v>0</v>
      </c>
      <c r="CE7" s="90">
        <f t="shared" si="121"/>
        <v>0</v>
      </c>
      <c r="CF7" s="90">
        <f t="shared" si="121"/>
        <v>0</v>
      </c>
      <c r="CG7" s="90">
        <f t="shared" si="121"/>
        <v>0</v>
      </c>
      <c r="CH7" s="90">
        <f t="shared" si="121"/>
        <v>0</v>
      </c>
      <c r="CI7" s="91">
        <f t="shared" si="121"/>
        <v>0</v>
      </c>
      <c r="CK7" s="90">
        <f t="shared" ref="CK7:CW7" si="122">CK24-CK41-CK54</f>
        <v>0</v>
      </c>
      <c r="CL7" s="90">
        <f t="shared" si="122"/>
        <v>0</v>
      </c>
      <c r="CM7" s="90">
        <f t="shared" si="122"/>
        <v>0</v>
      </c>
      <c r="CN7" s="90">
        <f t="shared" si="122"/>
        <v>0</v>
      </c>
      <c r="CO7" s="90">
        <f t="shared" si="122"/>
        <v>0</v>
      </c>
      <c r="CP7" s="90">
        <f t="shared" si="122"/>
        <v>0</v>
      </c>
      <c r="CQ7" s="90">
        <f t="shared" si="122"/>
        <v>0</v>
      </c>
      <c r="CR7" s="90">
        <f t="shared" si="122"/>
        <v>0</v>
      </c>
      <c r="CS7" s="90">
        <f t="shared" si="122"/>
        <v>0</v>
      </c>
      <c r="CT7" s="90">
        <f t="shared" si="122"/>
        <v>0</v>
      </c>
      <c r="CU7" s="90">
        <f t="shared" si="122"/>
        <v>0</v>
      </c>
      <c r="CV7" s="90">
        <f t="shared" si="122"/>
        <v>0</v>
      </c>
      <c r="CW7" s="91">
        <f t="shared" si="122"/>
        <v>0</v>
      </c>
      <c r="CY7" s="90">
        <f t="shared" ref="CY7:DK7" si="123">CY24-CY41-CY54</f>
        <v>0</v>
      </c>
      <c r="CZ7" s="90">
        <f t="shared" si="123"/>
        <v>0</v>
      </c>
      <c r="DA7" s="90">
        <f t="shared" si="123"/>
        <v>0</v>
      </c>
      <c r="DB7" s="90">
        <f t="shared" si="123"/>
        <v>0</v>
      </c>
      <c r="DC7" s="90">
        <f t="shared" si="123"/>
        <v>0</v>
      </c>
      <c r="DD7" s="90">
        <f t="shared" si="123"/>
        <v>0</v>
      </c>
      <c r="DE7" s="90">
        <f t="shared" si="123"/>
        <v>0</v>
      </c>
      <c r="DF7" s="90">
        <f t="shared" si="123"/>
        <v>0</v>
      </c>
      <c r="DG7" s="90">
        <f t="shared" si="123"/>
        <v>0</v>
      </c>
      <c r="DH7" s="90">
        <f t="shared" si="123"/>
        <v>0</v>
      </c>
      <c r="DI7" s="90">
        <f t="shared" si="123"/>
        <v>0</v>
      </c>
      <c r="DJ7" s="90">
        <f t="shared" si="123"/>
        <v>0</v>
      </c>
      <c r="DK7" s="91">
        <f t="shared" si="123"/>
        <v>0</v>
      </c>
      <c r="DM7" s="90">
        <f t="shared" ref="DM7:DY7" si="124">DM24-DM41-DM54</f>
        <v>0</v>
      </c>
      <c r="DN7" s="90">
        <f t="shared" si="124"/>
        <v>0</v>
      </c>
      <c r="DO7" s="90">
        <f t="shared" si="124"/>
        <v>0</v>
      </c>
      <c r="DP7" s="90">
        <f t="shared" si="124"/>
        <v>0</v>
      </c>
      <c r="DQ7" s="90">
        <f t="shared" si="124"/>
        <v>0</v>
      </c>
      <c r="DR7" s="90">
        <f t="shared" si="124"/>
        <v>0</v>
      </c>
      <c r="DS7" s="90">
        <f t="shared" si="124"/>
        <v>0</v>
      </c>
      <c r="DT7" s="90">
        <f t="shared" si="124"/>
        <v>0</v>
      </c>
      <c r="DU7" s="90">
        <f t="shared" si="124"/>
        <v>0</v>
      </c>
      <c r="DV7" s="90">
        <f t="shared" si="124"/>
        <v>0</v>
      </c>
      <c r="DW7" s="90">
        <f t="shared" si="124"/>
        <v>0</v>
      </c>
      <c r="DX7" s="90">
        <f t="shared" si="124"/>
        <v>0</v>
      </c>
      <c r="DY7" s="91">
        <f t="shared" si="124"/>
        <v>0</v>
      </c>
      <c r="EA7" s="90">
        <f t="shared" ref="EA7:EM7" si="125">EA24-EA41-EA54</f>
        <v>0</v>
      </c>
      <c r="EB7" s="90">
        <f t="shared" si="125"/>
        <v>0</v>
      </c>
      <c r="EC7" s="90">
        <f t="shared" si="125"/>
        <v>0</v>
      </c>
      <c r="ED7" s="90">
        <f t="shared" si="125"/>
        <v>0</v>
      </c>
      <c r="EE7" s="90">
        <f t="shared" si="125"/>
        <v>0</v>
      </c>
      <c r="EF7" s="90">
        <f t="shared" si="125"/>
        <v>0</v>
      </c>
      <c r="EG7" s="90">
        <f t="shared" si="125"/>
        <v>0</v>
      </c>
      <c r="EH7" s="90">
        <f t="shared" si="125"/>
        <v>0</v>
      </c>
      <c r="EI7" s="90">
        <f t="shared" si="125"/>
        <v>0</v>
      </c>
      <c r="EJ7" s="90">
        <f t="shared" si="125"/>
        <v>0</v>
      </c>
      <c r="EK7" s="90">
        <f t="shared" si="125"/>
        <v>0</v>
      </c>
      <c r="EL7" s="90">
        <f t="shared" si="125"/>
        <v>0</v>
      </c>
      <c r="EM7" s="91">
        <f t="shared" si="125"/>
        <v>0</v>
      </c>
    </row>
    <row r="9" spans="3:143" ht="12" x14ac:dyDescent="0.2">
      <c r="C9" s="84" t="s">
        <v>198</v>
      </c>
      <c r="E9" s="77">
        <f>DATE(E$5,COLUMNS(E9:E9),1)</f>
        <v>45658</v>
      </c>
      <c r="F9" s="77">
        <f>DATE(E$5,COLUMNS(E9:F9),1)</f>
        <v>45689</v>
      </c>
      <c r="G9" s="77">
        <f>DATE(E$5,COLUMNS(E9:G9),1)</f>
        <v>45717</v>
      </c>
      <c r="H9" s="77">
        <f>DATE(E$5,COLUMNS(E9:H9),1)</f>
        <v>45748</v>
      </c>
      <c r="I9" s="77">
        <f>DATE(E$5,COLUMNS(E9:I9),1)</f>
        <v>45778</v>
      </c>
      <c r="J9" s="77">
        <f>DATE(E$5,COLUMNS(E9:J9),1)</f>
        <v>45809</v>
      </c>
      <c r="K9" s="77">
        <f>DATE(E$5,COLUMNS(E9:K9),1)</f>
        <v>45839</v>
      </c>
      <c r="L9" s="77">
        <f>DATE(E$5,COLUMNS(E9:L9),1)</f>
        <v>45870</v>
      </c>
      <c r="M9" s="77">
        <f>DATE(E$5,COLUMNS(E9:M9),1)</f>
        <v>45901</v>
      </c>
      <c r="N9" s="77">
        <f>DATE(E$5,COLUMNS(E9:N9),1)</f>
        <v>45931</v>
      </c>
      <c r="O9" s="77">
        <f>DATE(E$5,COLUMNS(E9:O9),1)</f>
        <v>45962</v>
      </c>
      <c r="P9" s="77">
        <f>DATE(E$5,COLUMNS(E9:P9),1)</f>
        <v>45992</v>
      </c>
      <c r="Q9" s="76">
        <f>E5</f>
        <v>2025</v>
      </c>
      <c r="S9" s="77">
        <f>DATE(S$5,COLUMNS(S9:S9),1)</f>
        <v>46023</v>
      </c>
      <c r="T9" s="77">
        <f>DATE(S$5,COLUMNS(S9:T9),1)</f>
        <v>46054</v>
      </c>
      <c r="U9" s="77">
        <f>DATE(S$5,COLUMNS(S9:U9),1)</f>
        <v>46082</v>
      </c>
      <c r="V9" s="77">
        <f>DATE(S$5,COLUMNS(S9:V9),1)</f>
        <v>46113</v>
      </c>
      <c r="W9" s="77">
        <f>DATE(S$5,COLUMNS(S9:W9),1)</f>
        <v>46143</v>
      </c>
      <c r="X9" s="77">
        <f>DATE(S$5,COLUMNS(S9:X9),1)</f>
        <v>46174</v>
      </c>
      <c r="Y9" s="77">
        <f>DATE(S$5,COLUMNS(S9:Y9),1)</f>
        <v>46204</v>
      </c>
      <c r="Z9" s="77">
        <f>DATE(S$5,COLUMNS(S9:Z9),1)</f>
        <v>46235</v>
      </c>
      <c r="AA9" s="77">
        <f>DATE(S$5,COLUMNS(S9:AA9),1)</f>
        <v>46266</v>
      </c>
      <c r="AB9" s="77">
        <f>DATE(S$5,COLUMNS(S9:AB9),1)</f>
        <v>46296</v>
      </c>
      <c r="AC9" s="77">
        <f>DATE(S$5,COLUMNS(S9:AC9),1)</f>
        <v>46327</v>
      </c>
      <c r="AD9" s="77">
        <f>DATE(S$5,COLUMNS(S9:AD9),1)</f>
        <v>46357</v>
      </c>
      <c r="AE9" s="76">
        <f>S5</f>
        <v>2026</v>
      </c>
      <c r="AG9" s="77">
        <f t="shared" ref="AG9" si="126">DATE(AG$5,COLUMNS(AG9:AG9),1)</f>
        <v>46388</v>
      </c>
      <c r="AH9" s="77">
        <f t="shared" ref="AH9" si="127">DATE(AG$5,COLUMNS(AG9:AH9),1)</f>
        <v>46419</v>
      </c>
      <c r="AI9" s="77">
        <f t="shared" ref="AI9" si="128">DATE(AG$5,COLUMNS(AG9:AI9),1)</f>
        <v>46447</v>
      </c>
      <c r="AJ9" s="77">
        <f t="shared" ref="AJ9" si="129">DATE(AG$5,COLUMNS(AG9:AJ9),1)</f>
        <v>46478</v>
      </c>
      <c r="AK9" s="77">
        <f t="shared" ref="AK9" si="130">DATE(AG$5,COLUMNS(AG9:AK9),1)</f>
        <v>46508</v>
      </c>
      <c r="AL9" s="77">
        <f t="shared" ref="AL9" si="131">DATE(AG$5,COLUMNS(AG9:AL9),1)</f>
        <v>46539</v>
      </c>
      <c r="AM9" s="77">
        <f t="shared" ref="AM9" si="132">DATE(AG$5,COLUMNS(AG9:AM9),1)</f>
        <v>46569</v>
      </c>
      <c r="AN9" s="77">
        <f t="shared" ref="AN9" si="133">DATE(AG$5,COLUMNS(AG9:AN9),1)</f>
        <v>46600</v>
      </c>
      <c r="AO9" s="77">
        <f t="shared" ref="AO9" si="134">DATE(AG$5,COLUMNS(AG9:AO9),1)</f>
        <v>46631</v>
      </c>
      <c r="AP9" s="77">
        <f t="shared" ref="AP9" si="135">DATE(AG$5,COLUMNS(AG9:AP9),1)</f>
        <v>46661</v>
      </c>
      <c r="AQ9" s="77">
        <f t="shared" ref="AQ9" si="136">DATE(AG$5,COLUMNS(AG9:AQ9),1)</f>
        <v>46692</v>
      </c>
      <c r="AR9" s="77">
        <f t="shared" ref="AR9" si="137">DATE(AG$5,COLUMNS(AG9:AR9),1)</f>
        <v>46722</v>
      </c>
      <c r="AS9" s="76">
        <f t="shared" ref="AS9" si="138">AG5</f>
        <v>2027</v>
      </c>
      <c r="AU9" s="77">
        <f t="shared" ref="AU9" si="139">DATE(AU$5,COLUMNS(AU9:AU9),1)</f>
        <v>46753</v>
      </c>
      <c r="AV9" s="77">
        <f t="shared" ref="AV9" si="140">DATE(AU$5,COLUMNS(AU9:AV9),1)</f>
        <v>46784</v>
      </c>
      <c r="AW9" s="77">
        <f t="shared" ref="AW9" si="141">DATE(AU$5,COLUMNS(AU9:AW9),1)</f>
        <v>46813</v>
      </c>
      <c r="AX9" s="77">
        <f t="shared" ref="AX9" si="142">DATE(AU$5,COLUMNS(AU9:AX9),1)</f>
        <v>46844</v>
      </c>
      <c r="AY9" s="77">
        <f t="shared" ref="AY9" si="143">DATE(AU$5,COLUMNS(AU9:AY9),1)</f>
        <v>46874</v>
      </c>
      <c r="AZ9" s="77">
        <f t="shared" ref="AZ9" si="144">DATE(AU$5,COLUMNS(AU9:AZ9),1)</f>
        <v>46905</v>
      </c>
      <c r="BA9" s="77">
        <f t="shared" ref="BA9" si="145">DATE(AU$5,COLUMNS(AU9:BA9),1)</f>
        <v>46935</v>
      </c>
      <c r="BB9" s="77">
        <f t="shared" ref="BB9" si="146">DATE(AU$5,COLUMNS(AU9:BB9),1)</f>
        <v>46966</v>
      </c>
      <c r="BC9" s="77">
        <f t="shared" ref="BC9" si="147">DATE(AU$5,COLUMNS(AU9:BC9),1)</f>
        <v>46997</v>
      </c>
      <c r="BD9" s="77">
        <f t="shared" ref="BD9" si="148">DATE(AU$5,COLUMNS(AU9:BD9),1)</f>
        <v>47027</v>
      </c>
      <c r="BE9" s="77">
        <f t="shared" ref="BE9" si="149">DATE(AU$5,COLUMNS(AU9:BE9),1)</f>
        <v>47058</v>
      </c>
      <c r="BF9" s="77">
        <f t="shared" ref="BF9" si="150">DATE(AU$5,COLUMNS(AU9:BF9),1)</f>
        <v>47088</v>
      </c>
      <c r="BG9" s="76">
        <f t="shared" ref="BG9" si="151">AU5</f>
        <v>2028</v>
      </c>
      <c r="BI9" s="77">
        <f t="shared" ref="BI9" si="152">DATE(BI$5,COLUMNS(BI9:BI9),1)</f>
        <v>47119</v>
      </c>
      <c r="BJ9" s="77">
        <f t="shared" ref="BJ9" si="153">DATE(BI$5,COLUMNS(BI9:BJ9),1)</f>
        <v>47150</v>
      </c>
      <c r="BK9" s="77">
        <f t="shared" ref="BK9" si="154">DATE(BI$5,COLUMNS(BI9:BK9),1)</f>
        <v>47178</v>
      </c>
      <c r="BL9" s="77">
        <f t="shared" ref="BL9" si="155">DATE(BI$5,COLUMNS(BI9:BL9),1)</f>
        <v>47209</v>
      </c>
      <c r="BM9" s="77">
        <f t="shared" ref="BM9" si="156">DATE(BI$5,COLUMNS(BI9:BM9),1)</f>
        <v>47239</v>
      </c>
      <c r="BN9" s="77">
        <f t="shared" ref="BN9" si="157">DATE(BI$5,COLUMNS(BI9:BN9),1)</f>
        <v>47270</v>
      </c>
      <c r="BO9" s="77">
        <f t="shared" ref="BO9" si="158">DATE(BI$5,COLUMNS(BI9:BO9),1)</f>
        <v>47300</v>
      </c>
      <c r="BP9" s="77">
        <f t="shared" ref="BP9" si="159">DATE(BI$5,COLUMNS(BI9:BP9),1)</f>
        <v>47331</v>
      </c>
      <c r="BQ9" s="77">
        <f t="shared" ref="BQ9" si="160">DATE(BI$5,COLUMNS(BI9:BQ9),1)</f>
        <v>47362</v>
      </c>
      <c r="BR9" s="77">
        <f t="shared" ref="BR9" si="161">DATE(BI$5,COLUMNS(BI9:BR9),1)</f>
        <v>47392</v>
      </c>
      <c r="BS9" s="77">
        <f t="shared" ref="BS9" si="162">DATE(BI$5,COLUMNS(BI9:BS9),1)</f>
        <v>47423</v>
      </c>
      <c r="BT9" s="77">
        <f t="shared" ref="BT9" si="163">DATE(BI$5,COLUMNS(BI9:BT9),1)</f>
        <v>47453</v>
      </c>
      <c r="BU9" s="76">
        <f t="shared" ref="BU9" si="164">BI5</f>
        <v>2029</v>
      </c>
      <c r="BW9" s="77">
        <f t="shared" ref="BW9" si="165">DATE(BW$5,COLUMNS(BW9:BW9),1)</f>
        <v>47484</v>
      </c>
      <c r="BX9" s="77">
        <f t="shared" ref="BX9" si="166">DATE(BW$5,COLUMNS(BW9:BX9),1)</f>
        <v>47515</v>
      </c>
      <c r="BY9" s="77">
        <f t="shared" ref="BY9" si="167">DATE(BW$5,COLUMNS(BW9:BY9),1)</f>
        <v>47543</v>
      </c>
      <c r="BZ9" s="77">
        <f t="shared" ref="BZ9" si="168">DATE(BW$5,COLUMNS(BW9:BZ9),1)</f>
        <v>47574</v>
      </c>
      <c r="CA9" s="77">
        <f t="shared" ref="CA9" si="169">DATE(BW$5,COLUMNS(BW9:CA9),1)</f>
        <v>47604</v>
      </c>
      <c r="CB9" s="77">
        <f t="shared" ref="CB9" si="170">DATE(BW$5,COLUMNS(BW9:CB9),1)</f>
        <v>47635</v>
      </c>
      <c r="CC9" s="77">
        <f t="shared" ref="CC9" si="171">DATE(BW$5,COLUMNS(BW9:CC9),1)</f>
        <v>47665</v>
      </c>
      <c r="CD9" s="77">
        <f t="shared" ref="CD9" si="172">DATE(BW$5,COLUMNS(BW9:CD9),1)</f>
        <v>47696</v>
      </c>
      <c r="CE9" s="77">
        <f t="shared" ref="CE9" si="173">DATE(BW$5,COLUMNS(BW9:CE9),1)</f>
        <v>47727</v>
      </c>
      <c r="CF9" s="77">
        <f t="shared" ref="CF9" si="174">DATE(BW$5,COLUMNS(BW9:CF9),1)</f>
        <v>47757</v>
      </c>
      <c r="CG9" s="77">
        <f t="shared" ref="CG9" si="175">DATE(BW$5,COLUMNS(BW9:CG9),1)</f>
        <v>47788</v>
      </c>
      <c r="CH9" s="77">
        <f t="shared" ref="CH9" si="176">DATE(BW$5,COLUMNS(BW9:CH9),1)</f>
        <v>47818</v>
      </c>
      <c r="CI9" s="76">
        <f t="shared" ref="CI9" si="177">BW5</f>
        <v>2030</v>
      </c>
      <c r="CK9" s="77">
        <f t="shared" ref="CK9" si="178">DATE(CK$5,COLUMNS(CK9:CK9),1)</f>
        <v>47849</v>
      </c>
      <c r="CL9" s="77">
        <f t="shared" ref="CL9" si="179">DATE(CK$5,COLUMNS(CK9:CL9),1)</f>
        <v>47880</v>
      </c>
      <c r="CM9" s="77">
        <f t="shared" ref="CM9" si="180">DATE(CK$5,COLUMNS(CK9:CM9),1)</f>
        <v>47908</v>
      </c>
      <c r="CN9" s="77">
        <f t="shared" ref="CN9" si="181">DATE(CK$5,COLUMNS(CK9:CN9),1)</f>
        <v>47939</v>
      </c>
      <c r="CO9" s="77">
        <f t="shared" ref="CO9" si="182">DATE(CK$5,COLUMNS(CK9:CO9),1)</f>
        <v>47969</v>
      </c>
      <c r="CP9" s="77">
        <f t="shared" ref="CP9" si="183">DATE(CK$5,COLUMNS(CK9:CP9),1)</f>
        <v>48000</v>
      </c>
      <c r="CQ9" s="77">
        <f t="shared" ref="CQ9" si="184">DATE(CK$5,COLUMNS(CK9:CQ9),1)</f>
        <v>48030</v>
      </c>
      <c r="CR9" s="77">
        <f t="shared" ref="CR9" si="185">DATE(CK$5,COLUMNS(CK9:CR9),1)</f>
        <v>48061</v>
      </c>
      <c r="CS9" s="77">
        <f t="shared" ref="CS9" si="186">DATE(CK$5,COLUMNS(CK9:CS9),1)</f>
        <v>48092</v>
      </c>
      <c r="CT9" s="77">
        <f t="shared" ref="CT9" si="187">DATE(CK$5,COLUMNS(CK9:CT9),1)</f>
        <v>48122</v>
      </c>
      <c r="CU9" s="77">
        <f t="shared" ref="CU9" si="188">DATE(CK$5,COLUMNS(CK9:CU9),1)</f>
        <v>48153</v>
      </c>
      <c r="CV9" s="77">
        <f t="shared" ref="CV9" si="189">DATE(CK$5,COLUMNS(CK9:CV9),1)</f>
        <v>48183</v>
      </c>
      <c r="CW9" s="76">
        <f t="shared" ref="CW9" si="190">CK5</f>
        <v>2031</v>
      </c>
      <c r="CY9" s="77">
        <f t="shared" ref="CY9" si="191">DATE(CY$5,COLUMNS(CY9:CY9),1)</f>
        <v>48214</v>
      </c>
      <c r="CZ9" s="77">
        <f t="shared" ref="CZ9" si="192">DATE(CY$5,COLUMNS(CY9:CZ9),1)</f>
        <v>48245</v>
      </c>
      <c r="DA9" s="77">
        <f t="shared" ref="DA9" si="193">DATE(CY$5,COLUMNS(CY9:DA9),1)</f>
        <v>48274</v>
      </c>
      <c r="DB9" s="77">
        <f t="shared" ref="DB9" si="194">DATE(CY$5,COLUMNS(CY9:DB9),1)</f>
        <v>48305</v>
      </c>
      <c r="DC9" s="77">
        <f t="shared" ref="DC9" si="195">DATE(CY$5,COLUMNS(CY9:DC9),1)</f>
        <v>48335</v>
      </c>
      <c r="DD9" s="77">
        <f t="shared" ref="DD9" si="196">DATE(CY$5,COLUMNS(CY9:DD9),1)</f>
        <v>48366</v>
      </c>
      <c r="DE9" s="77">
        <f t="shared" ref="DE9" si="197">DATE(CY$5,COLUMNS(CY9:DE9),1)</f>
        <v>48396</v>
      </c>
      <c r="DF9" s="77">
        <f t="shared" ref="DF9" si="198">DATE(CY$5,COLUMNS(CY9:DF9),1)</f>
        <v>48427</v>
      </c>
      <c r="DG9" s="77">
        <f t="shared" ref="DG9" si="199">DATE(CY$5,COLUMNS(CY9:DG9),1)</f>
        <v>48458</v>
      </c>
      <c r="DH9" s="77">
        <f t="shared" ref="DH9" si="200">DATE(CY$5,COLUMNS(CY9:DH9),1)</f>
        <v>48488</v>
      </c>
      <c r="DI9" s="77">
        <f t="shared" ref="DI9" si="201">DATE(CY$5,COLUMNS(CY9:DI9),1)</f>
        <v>48519</v>
      </c>
      <c r="DJ9" s="77">
        <f t="shared" ref="DJ9" si="202">DATE(CY$5,COLUMNS(CY9:DJ9),1)</f>
        <v>48549</v>
      </c>
      <c r="DK9" s="76">
        <f t="shared" ref="DK9" si="203">CY5</f>
        <v>2032</v>
      </c>
      <c r="DM9" s="77">
        <f t="shared" ref="DM9" si="204">DATE(DM$5,COLUMNS(DM9:DM9),1)</f>
        <v>48580</v>
      </c>
      <c r="DN9" s="77">
        <f t="shared" ref="DN9" si="205">DATE(DM$5,COLUMNS(DM9:DN9),1)</f>
        <v>48611</v>
      </c>
      <c r="DO9" s="77">
        <f t="shared" ref="DO9" si="206">DATE(DM$5,COLUMNS(DM9:DO9),1)</f>
        <v>48639</v>
      </c>
      <c r="DP9" s="77">
        <f t="shared" ref="DP9" si="207">DATE(DM$5,COLUMNS(DM9:DP9),1)</f>
        <v>48670</v>
      </c>
      <c r="DQ9" s="77">
        <f t="shared" ref="DQ9" si="208">DATE(DM$5,COLUMNS(DM9:DQ9),1)</f>
        <v>48700</v>
      </c>
      <c r="DR9" s="77">
        <f t="shared" ref="DR9" si="209">DATE(DM$5,COLUMNS(DM9:DR9),1)</f>
        <v>48731</v>
      </c>
      <c r="DS9" s="77">
        <f t="shared" ref="DS9" si="210">DATE(DM$5,COLUMNS(DM9:DS9),1)</f>
        <v>48761</v>
      </c>
      <c r="DT9" s="77">
        <f t="shared" ref="DT9" si="211">DATE(DM$5,COLUMNS(DM9:DT9),1)</f>
        <v>48792</v>
      </c>
      <c r="DU9" s="77">
        <f t="shared" ref="DU9" si="212">DATE(DM$5,COLUMNS(DM9:DU9),1)</f>
        <v>48823</v>
      </c>
      <c r="DV9" s="77">
        <f t="shared" ref="DV9" si="213">DATE(DM$5,COLUMNS(DM9:DV9),1)</f>
        <v>48853</v>
      </c>
      <c r="DW9" s="77">
        <f t="shared" ref="DW9" si="214">DATE(DM$5,COLUMNS(DM9:DW9),1)</f>
        <v>48884</v>
      </c>
      <c r="DX9" s="77">
        <f t="shared" ref="DX9" si="215">DATE(DM$5,COLUMNS(DM9:DX9),1)</f>
        <v>48914</v>
      </c>
      <c r="DY9" s="76">
        <f t="shared" ref="DY9" si="216">DM5</f>
        <v>2033</v>
      </c>
      <c r="EA9" s="77">
        <f t="shared" ref="EA9" si="217">DATE(EA$5,COLUMNS(EA9:EA9),1)</f>
        <v>48945</v>
      </c>
      <c r="EB9" s="77">
        <f t="shared" ref="EB9" si="218">DATE(EA$5,COLUMNS(EA9:EB9),1)</f>
        <v>48976</v>
      </c>
      <c r="EC9" s="77">
        <f t="shared" ref="EC9" si="219">DATE(EA$5,COLUMNS(EA9:EC9),1)</f>
        <v>49004</v>
      </c>
      <c r="ED9" s="77">
        <f t="shared" ref="ED9" si="220">DATE(EA$5,COLUMNS(EA9:ED9),1)</f>
        <v>49035</v>
      </c>
      <c r="EE9" s="77">
        <f t="shared" ref="EE9" si="221">DATE(EA$5,COLUMNS(EA9:EE9),1)</f>
        <v>49065</v>
      </c>
      <c r="EF9" s="77">
        <f t="shared" ref="EF9" si="222">DATE(EA$5,COLUMNS(EA9:EF9),1)</f>
        <v>49096</v>
      </c>
      <c r="EG9" s="77">
        <f t="shared" ref="EG9" si="223">DATE(EA$5,COLUMNS(EA9:EG9),1)</f>
        <v>49126</v>
      </c>
      <c r="EH9" s="77">
        <f t="shared" ref="EH9" si="224">DATE(EA$5,COLUMNS(EA9:EH9),1)</f>
        <v>49157</v>
      </c>
      <c r="EI9" s="77">
        <f t="shared" ref="EI9" si="225">DATE(EA$5,COLUMNS(EA9:EI9),1)</f>
        <v>49188</v>
      </c>
      <c r="EJ9" s="77">
        <f t="shared" ref="EJ9" si="226">DATE(EA$5,COLUMNS(EA9:EJ9),1)</f>
        <v>49218</v>
      </c>
      <c r="EK9" s="77">
        <f t="shared" ref="EK9" si="227">DATE(EA$5,COLUMNS(EA9:EK9),1)</f>
        <v>49249</v>
      </c>
      <c r="EL9" s="77">
        <f t="shared" ref="EL9" si="228">DATE(EA$5,COLUMNS(EA9:EL9),1)</f>
        <v>49279</v>
      </c>
      <c r="EM9" s="76">
        <f t="shared" ref="EM9" si="229">EA5</f>
        <v>2034</v>
      </c>
    </row>
    <row r="10" spans="3:143" ht="12" x14ac:dyDescent="0.2">
      <c r="C10" s="78" t="s">
        <v>200</v>
      </c>
      <c r="E10" s="80">
        <v>3500</v>
      </c>
      <c r="F10" s="80">
        <v>3500</v>
      </c>
      <c r="G10" s="80">
        <v>3500</v>
      </c>
      <c r="H10" s="80">
        <v>4500</v>
      </c>
      <c r="I10" s="80">
        <v>4500</v>
      </c>
      <c r="J10" s="80">
        <v>4500</v>
      </c>
      <c r="K10" s="80">
        <v>4500</v>
      </c>
      <c r="L10" s="80">
        <v>4500</v>
      </c>
      <c r="M10" s="80">
        <v>4500</v>
      </c>
      <c r="N10" s="80">
        <v>4500</v>
      </c>
      <c r="O10" s="80">
        <v>4500</v>
      </c>
      <c r="P10" s="80">
        <v>4500</v>
      </c>
      <c r="Q10" s="82">
        <f>SUM(E10:P10)</f>
        <v>51000</v>
      </c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2">
        <f>SUM(S10:AD10)</f>
        <v>0</v>
      </c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2">
        <f t="shared" ref="AS10:AS24" si="230">SUM(AG10:AR10)</f>
        <v>0</v>
      </c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2">
        <f t="shared" ref="BG10:BG24" si="231">SUM(AU10:BF10)</f>
        <v>0</v>
      </c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2">
        <f t="shared" ref="BU10:BU24" si="232">SUM(BI10:BT10)</f>
        <v>0</v>
      </c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2">
        <f t="shared" ref="CI10:CI24" si="233">SUM(BW10:CH10)</f>
        <v>0</v>
      </c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2">
        <f t="shared" ref="CW10:CW24" si="234">SUM(CK10:CV10)</f>
        <v>0</v>
      </c>
      <c r="CY10" s="80"/>
      <c r="CZ10" s="80"/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2">
        <f t="shared" ref="DK10:DK24" si="235">SUM(CY10:DJ10)</f>
        <v>0</v>
      </c>
      <c r="DM10" s="80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2">
        <f t="shared" ref="DY10:DY24" si="236">SUM(DM10:DX10)</f>
        <v>0</v>
      </c>
      <c r="EA10" s="80"/>
      <c r="EB10" s="80"/>
      <c r="EC10" s="80"/>
      <c r="ED10" s="80"/>
      <c r="EE10" s="80"/>
      <c r="EF10" s="80"/>
      <c r="EG10" s="80"/>
      <c r="EH10" s="80"/>
      <c r="EI10" s="80"/>
      <c r="EJ10" s="80"/>
      <c r="EK10" s="80"/>
      <c r="EL10" s="80"/>
      <c r="EM10" s="82">
        <f t="shared" ref="EM10:EM24" si="237">SUM(EA10:EL10)</f>
        <v>0</v>
      </c>
    </row>
    <row r="11" spans="3:143" ht="12" x14ac:dyDescent="0.2">
      <c r="C11" s="78" t="s">
        <v>201</v>
      </c>
      <c r="E11" s="80">
        <v>1000</v>
      </c>
      <c r="F11" s="80">
        <v>1000</v>
      </c>
      <c r="G11" s="80">
        <v>1000</v>
      </c>
      <c r="H11" s="80">
        <v>1000</v>
      </c>
      <c r="I11" s="80">
        <v>1000</v>
      </c>
      <c r="J11" s="80">
        <v>1000</v>
      </c>
      <c r="K11" s="80">
        <v>1000</v>
      </c>
      <c r="L11" s="80">
        <v>1000</v>
      </c>
      <c r="M11" s="80">
        <v>1000</v>
      </c>
      <c r="N11" s="80">
        <v>1000</v>
      </c>
      <c r="O11" s="80">
        <v>1000</v>
      </c>
      <c r="P11" s="80">
        <v>1000</v>
      </c>
      <c r="Q11" s="82">
        <f t="shared" ref="Q11:Q24" si="238">SUM(E11:P11)</f>
        <v>12000</v>
      </c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2">
        <f t="shared" ref="AE11:AE24" si="239">SUM(S11:AD11)</f>
        <v>0</v>
      </c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2">
        <f t="shared" si="230"/>
        <v>0</v>
      </c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2">
        <f t="shared" si="231"/>
        <v>0</v>
      </c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2">
        <f t="shared" si="232"/>
        <v>0</v>
      </c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2">
        <f t="shared" si="233"/>
        <v>0</v>
      </c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2">
        <f t="shared" si="234"/>
        <v>0</v>
      </c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2">
        <f t="shared" si="235"/>
        <v>0</v>
      </c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2">
        <f t="shared" si="236"/>
        <v>0</v>
      </c>
      <c r="EA11" s="80"/>
      <c r="EB11" s="80"/>
      <c r="EC11" s="80"/>
      <c r="ED11" s="80"/>
      <c r="EE11" s="80"/>
      <c r="EF11" s="80"/>
      <c r="EG11" s="80"/>
      <c r="EH11" s="80"/>
      <c r="EI11" s="80"/>
      <c r="EJ11" s="80"/>
      <c r="EK11" s="80"/>
      <c r="EL11" s="80"/>
      <c r="EM11" s="82">
        <f t="shared" si="237"/>
        <v>0</v>
      </c>
    </row>
    <row r="12" spans="3:143" ht="12" x14ac:dyDescent="0.2">
      <c r="C12" s="78" t="s">
        <v>261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2">
        <f t="shared" si="238"/>
        <v>0</v>
      </c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2">
        <f t="shared" si="239"/>
        <v>0</v>
      </c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2">
        <f t="shared" si="230"/>
        <v>0</v>
      </c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2">
        <f t="shared" si="231"/>
        <v>0</v>
      </c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2">
        <f t="shared" si="232"/>
        <v>0</v>
      </c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2">
        <f t="shared" si="233"/>
        <v>0</v>
      </c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2">
        <f t="shared" si="234"/>
        <v>0</v>
      </c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2">
        <f t="shared" si="235"/>
        <v>0</v>
      </c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2">
        <f t="shared" si="236"/>
        <v>0</v>
      </c>
      <c r="EA12" s="80"/>
      <c r="EB12" s="80"/>
      <c r="EC12" s="80"/>
      <c r="ED12" s="80"/>
      <c r="EE12" s="80"/>
      <c r="EF12" s="80"/>
      <c r="EG12" s="80"/>
      <c r="EH12" s="80"/>
      <c r="EI12" s="80"/>
      <c r="EJ12" s="80"/>
      <c r="EK12" s="80"/>
      <c r="EL12" s="80"/>
      <c r="EM12" s="82">
        <f t="shared" si="237"/>
        <v>0</v>
      </c>
    </row>
    <row r="13" spans="3:143" ht="12" x14ac:dyDescent="0.2">
      <c r="C13" s="78" t="s">
        <v>274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2">
        <f t="shared" si="238"/>
        <v>0</v>
      </c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2">
        <f t="shared" si="239"/>
        <v>0</v>
      </c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2">
        <f t="shared" si="230"/>
        <v>0</v>
      </c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2">
        <f t="shared" si="231"/>
        <v>0</v>
      </c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2">
        <f t="shared" si="232"/>
        <v>0</v>
      </c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2">
        <f t="shared" si="233"/>
        <v>0</v>
      </c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2">
        <f t="shared" si="234"/>
        <v>0</v>
      </c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2">
        <f t="shared" si="235"/>
        <v>0</v>
      </c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2">
        <f t="shared" si="236"/>
        <v>0</v>
      </c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2">
        <f t="shared" si="237"/>
        <v>0</v>
      </c>
    </row>
    <row r="14" spans="3:143" ht="12" x14ac:dyDescent="0.2">
      <c r="C14" s="78" t="s">
        <v>276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2">
        <f t="shared" si="238"/>
        <v>0</v>
      </c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2">
        <f t="shared" si="239"/>
        <v>0</v>
      </c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2">
        <f t="shared" si="230"/>
        <v>0</v>
      </c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2">
        <f t="shared" si="231"/>
        <v>0</v>
      </c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2">
        <f t="shared" si="232"/>
        <v>0</v>
      </c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2">
        <f t="shared" si="233"/>
        <v>0</v>
      </c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2">
        <f t="shared" si="234"/>
        <v>0</v>
      </c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2">
        <f t="shared" si="235"/>
        <v>0</v>
      </c>
      <c r="DM14" s="80"/>
      <c r="DN14" s="80"/>
      <c r="DO14" s="80"/>
      <c r="DP14" s="80"/>
      <c r="DQ14" s="80"/>
      <c r="DR14" s="80"/>
      <c r="DS14" s="80"/>
      <c r="DT14" s="80"/>
      <c r="DU14" s="80"/>
      <c r="DV14" s="80"/>
      <c r="DW14" s="80"/>
      <c r="DX14" s="80"/>
      <c r="DY14" s="82">
        <f t="shared" si="236"/>
        <v>0</v>
      </c>
      <c r="EA14" s="80"/>
      <c r="EB14" s="80"/>
      <c r="EC14" s="80"/>
      <c r="ED14" s="80"/>
      <c r="EE14" s="80"/>
      <c r="EF14" s="80"/>
      <c r="EG14" s="80"/>
      <c r="EH14" s="80"/>
      <c r="EI14" s="80"/>
      <c r="EJ14" s="80"/>
      <c r="EK14" s="80"/>
      <c r="EL14" s="80"/>
      <c r="EM14" s="82">
        <f t="shared" si="237"/>
        <v>0</v>
      </c>
    </row>
    <row r="15" spans="3:143" ht="12" x14ac:dyDescent="0.2">
      <c r="C15" s="78" t="s">
        <v>275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2">
        <f t="shared" si="238"/>
        <v>0</v>
      </c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2">
        <f t="shared" si="239"/>
        <v>0</v>
      </c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2">
        <f t="shared" si="230"/>
        <v>0</v>
      </c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2">
        <f t="shared" si="231"/>
        <v>0</v>
      </c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2">
        <f t="shared" si="232"/>
        <v>0</v>
      </c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2">
        <f t="shared" si="233"/>
        <v>0</v>
      </c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2">
        <f t="shared" si="234"/>
        <v>0</v>
      </c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2">
        <f t="shared" si="235"/>
        <v>0</v>
      </c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2">
        <f t="shared" si="236"/>
        <v>0</v>
      </c>
      <c r="EA15" s="80"/>
      <c r="EB15" s="80"/>
      <c r="EC15" s="80"/>
      <c r="ED15" s="80"/>
      <c r="EE15" s="80"/>
      <c r="EF15" s="80"/>
      <c r="EG15" s="80"/>
      <c r="EH15" s="80"/>
      <c r="EI15" s="80"/>
      <c r="EJ15" s="80"/>
      <c r="EK15" s="80"/>
      <c r="EL15" s="80"/>
      <c r="EM15" s="82">
        <f t="shared" si="237"/>
        <v>0</v>
      </c>
    </row>
    <row r="16" spans="3:143" ht="12" x14ac:dyDescent="0.2">
      <c r="C16" s="78" t="s">
        <v>202</v>
      </c>
      <c r="E16" s="80">
        <v>150</v>
      </c>
      <c r="F16" s="80">
        <v>50</v>
      </c>
      <c r="G16" s="80">
        <v>100</v>
      </c>
      <c r="H16" s="80">
        <v>150</v>
      </c>
      <c r="I16" s="80">
        <v>50</v>
      </c>
      <c r="J16" s="80">
        <v>100</v>
      </c>
      <c r="K16" s="80">
        <v>150</v>
      </c>
      <c r="L16" s="80">
        <v>50</v>
      </c>
      <c r="M16" s="80">
        <v>100</v>
      </c>
      <c r="N16" s="80">
        <v>150</v>
      </c>
      <c r="O16" s="80">
        <v>50</v>
      </c>
      <c r="P16" s="80">
        <v>100</v>
      </c>
      <c r="Q16" s="82">
        <f t="shared" si="238"/>
        <v>1200</v>
      </c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2">
        <f t="shared" si="239"/>
        <v>0</v>
      </c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2">
        <f t="shared" si="230"/>
        <v>0</v>
      </c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2">
        <f t="shared" si="231"/>
        <v>0</v>
      </c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2">
        <f t="shared" si="232"/>
        <v>0</v>
      </c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2">
        <f t="shared" si="233"/>
        <v>0</v>
      </c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2">
        <f t="shared" si="234"/>
        <v>0</v>
      </c>
      <c r="CY16" s="80"/>
      <c r="CZ16" s="80"/>
      <c r="DA16" s="80"/>
      <c r="DB16" s="80"/>
      <c r="DC16" s="80"/>
      <c r="DD16" s="80"/>
      <c r="DE16" s="80"/>
      <c r="DF16" s="80"/>
      <c r="DG16" s="80"/>
      <c r="DH16" s="80"/>
      <c r="DI16" s="80"/>
      <c r="DJ16" s="80"/>
      <c r="DK16" s="82">
        <f t="shared" si="235"/>
        <v>0</v>
      </c>
      <c r="DM16" s="80"/>
      <c r="DN16" s="80"/>
      <c r="DO16" s="80"/>
      <c r="DP16" s="80"/>
      <c r="DQ16" s="80"/>
      <c r="DR16" s="80"/>
      <c r="DS16" s="80"/>
      <c r="DT16" s="80"/>
      <c r="DU16" s="80"/>
      <c r="DV16" s="80"/>
      <c r="DW16" s="80"/>
      <c r="DX16" s="80"/>
      <c r="DY16" s="82">
        <f t="shared" si="236"/>
        <v>0</v>
      </c>
      <c r="EA16" s="80"/>
      <c r="EB16" s="80"/>
      <c r="EC16" s="80"/>
      <c r="ED16" s="80"/>
      <c r="EE16" s="80"/>
      <c r="EF16" s="80"/>
      <c r="EG16" s="80"/>
      <c r="EH16" s="80"/>
      <c r="EI16" s="80"/>
      <c r="EJ16" s="80"/>
      <c r="EK16" s="80"/>
      <c r="EL16" s="80"/>
      <c r="EM16" s="82">
        <f t="shared" si="237"/>
        <v>0</v>
      </c>
    </row>
    <row r="17" spans="3:143" ht="12.75" hidden="1" x14ac:dyDescent="0.2">
      <c r="C17" s="79" t="s">
        <v>203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2">
        <f t="shared" si="238"/>
        <v>0</v>
      </c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2">
        <f t="shared" si="239"/>
        <v>0</v>
      </c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2">
        <f t="shared" si="230"/>
        <v>0</v>
      </c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2">
        <f t="shared" si="231"/>
        <v>0</v>
      </c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2">
        <f t="shared" si="232"/>
        <v>0</v>
      </c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2">
        <f t="shared" si="233"/>
        <v>0</v>
      </c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2">
        <f t="shared" si="234"/>
        <v>0</v>
      </c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2">
        <f t="shared" si="235"/>
        <v>0</v>
      </c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2">
        <f t="shared" si="236"/>
        <v>0</v>
      </c>
      <c r="EA17" s="80"/>
      <c r="EB17" s="80"/>
      <c r="EC17" s="80"/>
      <c r="ED17" s="80"/>
      <c r="EE17" s="80"/>
      <c r="EF17" s="80"/>
      <c r="EG17" s="80"/>
      <c r="EH17" s="80"/>
      <c r="EI17" s="80"/>
      <c r="EJ17" s="80"/>
      <c r="EK17" s="80"/>
      <c r="EL17" s="80"/>
      <c r="EM17" s="82">
        <f t="shared" si="237"/>
        <v>0</v>
      </c>
    </row>
    <row r="18" spans="3:143" ht="12.75" hidden="1" x14ac:dyDescent="0.2">
      <c r="C18" s="79" t="s">
        <v>203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2">
        <f t="shared" si="238"/>
        <v>0</v>
      </c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2">
        <f t="shared" si="239"/>
        <v>0</v>
      </c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2">
        <f t="shared" si="230"/>
        <v>0</v>
      </c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2">
        <f t="shared" si="231"/>
        <v>0</v>
      </c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2">
        <f t="shared" si="232"/>
        <v>0</v>
      </c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2">
        <f t="shared" si="233"/>
        <v>0</v>
      </c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2">
        <f t="shared" si="234"/>
        <v>0</v>
      </c>
      <c r="CY18" s="80"/>
      <c r="CZ18" s="80"/>
      <c r="DA18" s="80"/>
      <c r="DB18" s="80"/>
      <c r="DC18" s="80"/>
      <c r="DD18" s="80"/>
      <c r="DE18" s="80"/>
      <c r="DF18" s="80"/>
      <c r="DG18" s="80"/>
      <c r="DH18" s="80"/>
      <c r="DI18" s="80"/>
      <c r="DJ18" s="80"/>
      <c r="DK18" s="82">
        <f t="shared" si="235"/>
        <v>0</v>
      </c>
      <c r="DM18" s="80"/>
      <c r="DN18" s="80"/>
      <c r="DO18" s="80"/>
      <c r="DP18" s="80"/>
      <c r="DQ18" s="80"/>
      <c r="DR18" s="80"/>
      <c r="DS18" s="80"/>
      <c r="DT18" s="80"/>
      <c r="DU18" s="80"/>
      <c r="DV18" s="80"/>
      <c r="DW18" s="80"/>
      <c r="DX18" s="80"/>
      <c r="DY18" s="82">
        <f t="shared" si="236"/>
        <v>0</v>
      </c>
      <c r="EA18" s="80"/>
      <c r="EB18" s="80"/>
      <c r="EC18" s="80"/>
      <c r="ED18" s="80"/>
      <c r="EE18" s="80"/>
      <c r="EF18" s="80"/>
      <c r="EG18" s="80"/>
      <c r="EH18" s="80"/>
      <c r="EI18" s="80"/>
      <c r="EJ18" s="80"/>
      <c r="EK18" s="80"/>
      <c r="EL18" s="80"/>
      <c r="EM18" s="82">
        <f t="shared" si="237"/>
        <v>0</v>
      </c>
    </row>
    <row r="19" spans="3:143" ht="12.75" hidden="1" x14ac:dyDescent="0.2">
      <c r="C19" s="79" t="s">
        <v>203</v>
      </c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2">
        <f t="shared" si="238"/>
        <v>0</v>
      </c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2">
        <f t="shared" si="239"/>
        <v>0</v>
      </c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2">
        <f t="shared" si="230"/>
        <v>0</v>
      </c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2">
        <f t="shared" si="231"/>
        <v>0</v>
      </c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2">
        <f t="shared" si="232"/>
        <v>0</v>
      </c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2">
        <f t="shared" si="233"/>
        <v>0</v>
      </c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2">
        <f t="shared" si="234"/>
        <v>0</v>
      </c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2">
        <f t="shared" si="235"/>
        <v>0</v>
      </c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2">
        <f t="shared" si="236"/>
        <v>0</v>
      </c>
      <c r="EA19" s="80"/>
      <c r="EB19" s="80"/>
      <c r="EC19" s="80"/>
      <c r="ED19" s="80"/>
      <c r="EE19" s="80"/>
      <c r="EF19" s="80"/>
      <c r="EG19" s="80"/>
      <c r="EH19" s="80"/>
      <c r="EI19" s="80"/>
      <c r="EJ19" s="80"/>
      <c r="EK19" s="80"/>
      <c r="EL19" s="80"/>
      <c r="EM19" s="82">
        <f t="shared" si="237"/>
        <v>0</v>
      </c>
    </row>
    <row r="20" spans="3:143" ht="12.75" hidden="1" x14ac:dyDescent="0.2">
      <c r="C20" s="79" t="s">
        <v>203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2">
        <f t="shared" si="238"/>
        <v>0</v>
      </c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2">
        <f t="shared" si="239"/>
        <v>0</v>
      </c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2">
        <f t="shared" si="230"/>
        <v>0</v>
      </c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2">
        <f t="shared" si="231"/>
        <v>0</v>
      </c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2">
        <f t="shared" si="232"/>
        <v>0</v>
      </c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2">
        <f t="shared" si="233"/>
        <v>0</v>
      </c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  <c r="CV20" s="80"/>
      <c r="CW20" s="82">
        <f t="shared" si="234"/>
        <v>0</v>
      </c>
      <c r="CY20" s="80"/>
      <c r="CZ20" s="80"/>
      <c r="DA20" s="80"/>
      <c r="DB20" s="80"/>
      <c r="DC20" s="80"/>
      <c r="DD20" s="80"/>
      <c r="DE20" s="80"/>
      <c r="DF20" s="80"/>
      <c r="DG20" s="80"/>
      <c r="DH20" s="80"/>
      <c r="DI20" s="80"/>
      <c r="DJ20" s="80"/>
      <c r="DK20" s="82">
        <f t="shared" si="235"/>
        <v>0</v>
      </c>
      <c r="DM20" s="80"/>
      <c r="DN20" s="80"/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2">
        <f t="shared" si="236"/>
        <v>0</v>
      </c>
      <c r="EA20" s="80"/>
      <c r="EB20" s="80"/>
      <c r="EC20" s="80"/>
      <c r="ED20" s="80"/>
      <c r="EE20" s="80"/>
      <c r="EF20" s="80"/>
      <c r="EG20" s="80"/>
      <c r="EH20" s="80"/>
      <c r="EI20" s="80"/>
      <c r="EJ20" s="80"/>
      <c r="EK20" s="80"/>
      <c r="EL20" s="80"/>
      <c r="EM20" s="82">
        <f t="shared" si="237"/>
        <v>0</v>
      </c>
    </row>
    <row r="21" spans="3:143" ht="12.75" hidden="1" x14ac:dyDescent="0.2">
      <c r="C21" s="79" t="s">
        <v>203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2">
        <f t="shared" si="238"/>
        <v>0</v>
      </c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2">
        <f t="shared" si="239"/>
        <v>0</v>
      </c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2">
        <f t="shared" si="230"/>
        <v>0</v>
      </c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2">
        <f t="shared" si="231"/>
        <v>0</v>
      </c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2">
        <f t="shared" si="232"/>
        <v>0</v>
      </c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2">
        <f t="shared" si="233"/>
        <v>0</v>
      </c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2">
        <f t="shared" si="234"/>
        <v>0</v>
      </c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2">
        <f t="shared" si="235"/>
        <v>0</v>
      </c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2">
        <f t="shared" si="236"/>
        <v>0</v>
      </c>
      <c r="EA21" s="80"/>
      <c r="EB21" s="80"/>
      <c r="EC21" s="80"/>
      <c r="ED21" s="80"/>
      <c r="EE21" s="80"/>
      <c r="EF21" s="80"/>
      <c r="EG21" s="80"/>
      <c r="EH21" s="80"/>
      <c r="EI21" s="80"/>
      <c r="EJ21" s="80"/>
      <c r="EK21" s="80"/>
      <c r="EL21" s="80"/>
      <c r="EM21" s="82">
        <f t="shared" si="237"/>
        <v>0</v>
      </c>
    </row>
    <row r="22" spans="3:143" ht="12.75" hidden="1" x14ac:dyDescent="0.2">
      <c r="C22" s="79" t="s">
        <v>203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2">
        <f t="shared" si="238"/>
        <v>0</v>
      </c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2">
        <f t="shared" si="239"/>
        <v>0</v>
      </c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2">
        <f t="shared" si="230"/>
        <v>0</v>
      </c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2">
        <f t="shared" si="231"/>
        <v>0</v>
      </c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2">
        <f t="shared" si="232"/>
        <v>0</v>
      </c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2">
        <f t="shared" si="233"/>
        <v>0</v>
      </c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2">
        <f t="shared" si="234"/>
        <v>0</v>
      </c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2">
        <f t="shared" si="235"/>
        <v>0</v>
      </c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80"/>
      <c r="DX22" s="80"/>
      <c r="DY22" s="82">
        <f t="shared" si="236"/>
        <v>0</v>
      </c>
      <c r="EA22" s="80"/>
      <c r="EB22" s="80"/>
      <c r="EC22" s="80"/>
      <c r="ED22" s="80"/>
      <c r="EE22" s="80"/>
      <c r="EF22" s="80"/>
      <c r="EG22" s="80"/>
      <c r="EH22" s="80"/>
      <c r="EI22" s="80"/>
      <c r="EJ22" s="80"/>
      <c r="EK22" s="80"/>
      <c r="EL22" s="80"/>
      <c r="EM22" s="82">
        <f t="shared" si="237"/>
        <v>0</v>
      </c>
    </row>
    <row r="23" spans="3:143" ht="12.75" hidden="1" x14ac:dyDescent="0.2">
      <c r="C23" s="79" t="s">
        <v>203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2">
        <f t="shared" si="238"/>
        <v>0</v>
      </c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2">
        <f t="shared" si="239"/>
        <v>0</v>
      </c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2">
        <f t="shared" si="230"/>
        <v>0</v>
      </c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2">
        <f t="shared" si="231"/>
        <v>0</v>
      </c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2">
        <f t="shared" si="232"/>
        <v>0</v>
      </c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2">
        <f t="shared" si="233"/>
        <v>0</v>
      </c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  <c r="CW23" s="82">
        <f t="shared" si="234"/>
        <v>0</v>
      </c>
      <c r="CY23" s="80"/>
      <c r="CZ23" s="80"/>
      <c r="DA23" s="80"/>
      <c r="DB23" s="80"/>
      <c r="DC23" s="80"/>
      <c r="DD23" s="80"/>
      <c r="DE23" s="80"/>
      <c r="DF23" s="80"/>
      <c r="DG23" s="80"/>
      <c r="DH23" s="80"/>
      <c r="DI23" s="80"/>
      <c r="DJ23" s="80"/>
      <c r="DK23" s="82">
        <f t="shared" si="235"/>
        <v>0</v>
      </c>
      <c r="DM23" s="80"/>
      <c r="DN23" s="80"/>
      <c r="DO23" s="80"/>
      <c r="DP23" s="80"/>
      <c r="DQ23" s="80"/>
      <c r="DR23" s="80"/>
      <c r="DS23" s="80"/>
      <c r="DT23" s="80"/>
      <c r="DU23" s="80"/>
      <c r="DV23" s="80"/>
      <c r="DW23" s="80"/>
      <c r="DX23" s="80"/>
      <c r="DY23" s="82">
        <f t="shared" si="236"/>
        <v>0</v>
      </c>
      <c r="EA23" s="80"/>
      <c r="EB23" s="80"/>
      <c r="EC23" s="80"/>
      <c r="ED23" s="80"/>
      <c r="EE23" s="80"/>
      <c r="EF23" s="80"/>
      <c r="EG23" s="80"/>
      <c r="EH23" s="80"/>
      <c r="EI23" s="80"/>
      <c r="EJ23" s="80"/>
      <c r="EK23" s="80"/>
      <c r="EL23" s="80"/>
      <c r="EM23" s="82">
        <f t="shared" si="237"/>
        <v>0</v>
      </c>
    </row>
    <row r="24" spans="3:143" ht="12.75" x14ac:dyDescent="0.2">
      <c r="C24" s="83" t="s">
        <v>199</v>
      </c>
      <c r="E24" s="81" cm="1">
        <f t="array" ref="E24">_xlfn.LET(_xlpm.Data,E10:P23,_xlpm.ColumnRef,COLUMNS(E24:E24),SUM(INDEX(_xlpm.Data,1,_xlpm.ColumnRef):INDEX(_xlpm.Data,CON_IncomeRowQ,_xlpm.ColumnRef)))</f>
        <v>4650</v>
      </c>
      <c r="F24" s="81" cm="1">
        <f t="array" ref="F24">_xlfn.LET(_xlpm.IncomeData,E10:P23,_xlpm.ColumnRef,COLUMNS(E24:F24),SUM(INDEX(_xlpm.IncomeData,1,_xlpm.ColumnRef):INDEX(_xlpm.IncomeData,CON_IncomeRowQ,_xlpm.ColumnRef)))</f>
        <v>4550</v>
      </c>
      <c r="G24" s="81" cm="1">
        <f t="array" ref="G24">_xlfn.LET(_xlpm.IncomeData,E10:P23,_xlpm.ColumnRef,COLUMNS(E24:G24),SUM(INDEX(_xlpm.IncomeData,1,_xlpm.ColumnRef):INDEX(_xlpm.IncomeData,CON_IncomeRowQ,_xlpm.ColumnRef)))</f>
        <v>4600</v>
      </c>
      <c r="H24" s="81" cm="1">
        <f t="array" ref="H24">_xlfn.LET(_xlpm.IncomeData,E10:P23,_xlpm.ColumnRef,COLUMNS(E24:H24),SUM(INDEX(_xlpm.IncomeData,1,_xlpm.ColumnRef):INDEX(_xlpm.IncomeData,CON_IncomeRowQ,_xlpm.ColumnRef)))</f>
        <v>5650</v>
      </c>
      <c r="I24" s="81" cm="1">
        <f t="array" ref="I24">_xlfn.LET(_xlpm.IncomeData,E10:P23,_xlpm.ColumnRef,COLUMNS(E24:I24),SUM(INDEX(_xlpm.IncomeData,1,_xlpm.ColumnRef):INDEX(_xlpm.IncomeData,CON_IncomeRowQ,_xlpm.ColumnRef)))</f>
        <v>5550</v>
      </c>
      <c r="J24" s="81" cm="1">
        <f t="array" ref="J24">_xlfn.LET(_xlpm.IncomeData,E10:P23,_xlpm.ColumnRef,COLUMNS(E24:J24),SUM(INDEX(_xlpm.IncomeData,1,_xlpm.ColumnRef):INDEX(_xlpm.IncomeData,CON_IncomeRowQ,_xlpm.ColumnRef)))</f>
        <v>5600</v>
      </c>
      <c r="K24" s="81" cm="1">
        <f t="array" ref="K24">_xlfn.LET(_xlpm.IncomeData,E10:P23,_xlpm.ColumnRef,COLUMNS(E24:K24),SUM(INDEX(_xlpm.IncomeData,1,_xlpm.ColumnRef):INDEX(_xlpm.IncomeData,CON_IncomeRowQ,_xlpm.ColumnRef)))</f>
        <v>5650</v>
      </c>
      <c r="L24" s="81" cm="1">
        <f t="array" ref="L24">_xlfn.LET(_xlpm.IncomeData,E10:P23,_xlpm.ColumnRef,COLUMNS(E24:L24),SUM(INDEX(_xlpm.IncomeData,1,_xlpm.ColumnRef):INDEX(_xlpm.IncomeData,CON_IncomeRowQ,_xlpm.ColumnRef)))</f>
        <v>5550</v>
      </c>
      <c r="M24" s="81" cm="1">
        <f t="array" ref="M24">_xlfn.LET(_xlpm.IncomeData,E10:P23,_xlpm.ColumnRef,COLUMNS(E24:M24),SUM(INDEX(_xlpm.IncomeData,1,_xlpm.ColumnRef):INDEX(_xlpm.IncomeData,CON_IncomeRowQ,_xlpm.ColumnRef)))</f>
        <v>5600</v>
      </c>
      <c r="N24" s="81" cm="1">
        <f t="array" ref="N24">_xlfn.LET(_xlpm.IncomeData,E10:P23,_xlpm.ColumnRef,COLUMNS(E24:N24),SUM(INDEX(_xlpm.IncomeData,1,_xlpm.ColumnRef):INDEX(_xlpm.IncomeData,CON_IncomeRowQ,_xlpm.ColumnRef)))</f>
        <v>5650</v>
      </c>
      <c r="O24" s="81" cm="1">
        <f t="array" ref="O24">_xlfn.LET(_xlpm.IncomeData,E10:P23,_xlpm.ColumnRef,COLUMNS(E24:O24),SUM(INDEX(_xlpm.IncomeData,1,_xlpm.ColumnRef):INDEX(_xlpm.IncomeData,CON_IncomeRowQ,_xlpm.ColumnRef)))</f>
        <v>5550</v>
      </c>
      <c r="P24" s="81" cm="1">
        <f t="array" ref="P24">_xlfn.LET(_xlpm.IncomeData,E10:P23,_xlpm.ColumnRef,COLUMNS(E24:P24),SUM(INDEX(_xlpm.IncomeData,1,_xlpm.ColumnRef):INDEX(_xlpm.IncomeData,CON_IncomeRowQ,_xlpm.ColumnRef)))</f>
        <v>5600</v>
      </c>
      <c r="Q24" s="81">
        <f t="shared" si="238"/>
        <v>64200</v>
      </c>
      <c r="S24" s="81" cm="1">
        <f t="array" ref="S24">_xlfn.LET(_xlpm.Data,S10:AD23,_xlpm.ColumnRef,COLUMNS(S24:S24),SUM(INDEX(_xlpm.Data,1,_xlpm.ColumnRef):INDEX(_xlpm.Data,CON_IncomeRowQ,_xlpm.ColumnRef)))</f>
        <v>0</v>
      </c>
      <c r="T24" s="81" cm="1">
        <f t="array" ref="T24">_xlfn.LET(_xlpm.IncomeData,S10:AD23,_xlpm.ColumnRef,COLUMNS(S24:T24),SUM(INDEX(_xlpm.IncomeData,1,_xlpm.ColumnRef):INDEX(_xlpm.IncomeData,CON_IncomeRowQ,_xlpm.ColumnRef)))</f>
        <v>0</v>
      </c>
      <c r="U24" s="81" cm="1">
        <f t="array" ref="U24">_xlfn.LET(_xlpm.IncomeData,S10:AD23,_xlpm.ColumnRef,COLUMNS(S24:U24),SUM(INDEX(_xlpm.IncomeData,1,_xlpm.ColumnRef):INDEX(_xlpm.IncomeData,CON_IncomeRowQ,_xlpm.ColumnRef)))</f>
        <v>0</v>
      </c>
      <c r="V24" s="81" cm="1">
        <f t="array" ref="V24">_xlfn.LET(_xlpm.IncomeData,S10:AD23,_xlpm.ColumnRef,COLUMNS(S24:V24),SUM(INDEX(_xlpm.IncomeData,1,_xlpm.ColumnRef):INDEX(_xlpm.IncomeData,CON_IncomeRowQ,_xlpm.ColumnRef)))</f>
        <v>0</v>
      </c>
      <c r="W24" s="81" cm="1">
        <f t="array" ref="W24">_xlfn.LET(_xlpm.IncomeData,S10:AD23,_xlpm.ColumnRef,COLUMNS(S24:W24),SUM(INDEX(_xlpm.IncomeData,1,_xlpm.ColumnRef):INDEX(_xlpm.IncomeData,CON_IncomeRowQ,_xlpm.ColumnRef)))</f>
        <v>0</v>
      </c>
      <c r="X24" s="81" cm="1">
        <f t="array" ref="X24">_xlfn.LET(_xlpm.IncomeData,S10:AD23,_xlpm.ColumnRef,COLUMNS(S24:X24),SUM(INDEX(_xlpm.IncomeData,1,_xlpm.ColumnRef):INDEX(_xlpm.IncomeData,CON_IncomeRowQ,_xlpm.ColumnRef)))</f>
        <v>0</v>
      </c>
      <c r="Y24" s="81" cm="1">
        <f t="array" ref="Y24">_xlfn.LET(_xlpm.IncomeData,S10:AD23,_xlpm.ColumnRef,COLUMNS(S24:Y24),SUM(INDEX(_xlpm.IncomeData,1,_xlpm.ColumnRef):INDEX(_xlpm.IncomeData,CON_IncomeRowQ,_xlpm.ColumnRef)))</f>
        <v>0</v>
      </c>
      <c r="Z24" s="81" cm="1">
        <f t="array" ref="Z24">_xlfn.LET(_xlpm.IncomeData,S10:AD23,_xlpm.ColumnRef,COLUMNS(S24:Z24),SUM(INDEX(_xlpm.IncomeData,1,_xlpm.ColumnRef):INDEX(_xlpm.IncomeData,CON_IncomeRowQ,_xlpm.ColumnRef)))</f>
        <v>0</v>
      </c>
      <c r="AA24" s="81" cm="1">
        <f t="array" ref="AA24">_xlfn.LET(_xlpm.IncomeData,S10:AD23,_xlpm.ColumnRef,COLUMNS(S24:AA24),SUM(INDEX(_xlpm.IncomeData,1,_xlpm.ColumnRef):INDEX(_xlpm.IncomeData,CON_IncomeRowQ,_xlpm.ColumnRef)))</f>
        <v>0</v>
      </c>
      <c r="AB24" s="81" cm="1">
        <f t="array" ref="AB24">_xlfn.LET(_xlpm.IncomeData,S10:AD23,_xlpm.ColumnRef,COLUMNS(S24:AB24),SUM(INDEX(_xlpm.IncomeData,1,_xlpm.ColumnRef):INDEX(_xlpm.IncomeData,CON_IncomeRowQ,_xlpm.ColumnRef)))</f>
        <v>0</v>
      </c>
      <c r="AC24" s="81" cm="1">
        <f t="array" ref="AC24">_xlfn.LET(_xlpm.IncomeData,S10:AD23,_xlpm.ColumnRef,COLUMNS(S24:AC24),SUM(INDEX(_xlpm.IncomeData,1,_xlpm.ColumnRef):INDEX(_xlpm.IncomeData,CON_IncomeRowQ,_xlpm.ColumnRef)))</f>
        <v>0</v>
      </c>
      <c r="AD24" s="81" cm="1">
        <f t="array" ref="AD24">_xlfn.LET(_xlpm.IncomeData,S10:AD23,_xlpm.ColumnRef,COLUMNS(S24:AD24),SUM(INDEX(_xlpm.IncomeData,1,_xlpm.ColumnRef):INDEX(_xlpm.IncomeData,CON_IncomeRowQ,_xlpm.ColumnRef)))</f>
        <v>0</v>
      </c>
      <c r="AE24" s="81">
        <f t="shared" si="239"/>
        <v>0</v>
      </c>
      <c r="AG24" s="81" cm="1">
        <f t="array" ref="AG24">_xlfn.LET(_xlpm.Data,AG10:AR23,_xlpm.ColumnRef,COLUMNS(AG24:AG24),SUM(INDEX(_xlpm.Data,1,_xlpm.ColumnRef):INDEX(_xlpm.Data,CON_IncomeRowQ,_xlpm.ColumnRef)))</f>
        <v>0</v>
      </c>
      <c r="AH24" s="81" cm="1">
        <f t="array" ref="AH24">_xlfn.LET(_xlpm.IncomeData,AG10:AR23,_xlpm.ColumnRef,COLUMNS(AG24:AH24),SUM(INDEX(_xlpm.IncomeData,1,_xlpm.ColumnRef):INDEX(_xlpm.IncomeData,CON_IncomeRowQ,_xlpm.ColumnRef)))</f>
        <v>0</v>
      </c>
      <c r="AI24" s="81" cm="1">
        <f t="array" ref="AI24">_xlfn.LET(_xlpm.IncomeData,AG10:AR23,_xlpm.ColumnRef,COLUMNS(AG24:AI24),SUM(INDEX(_xlpm.IncomeData,1,_xlpm.ColumnRef):INDEX(_xlpm.IncomeData,CON_IncomeRowQ,_xlpm.ColumnRef)))</f>
        <v>0</v>
      </c>
      <c r="AJ24" s="81" cm="1">
        <f t="array" ref="AJ24">_xlfn.LET(_xlpm.IncomeData,AG10:AR23,_xlpm.ColumnRef,COLUMNS(AG24:AJ24),SUM(INDEX(_xlpm.IncomeData,1,_xlpm.ColumnRef):INDEX(_xlpm.IncomeData,CON_IncomeRowQ,_xlpm.ColumnRef)))</f>
        <v>0</v>
      </c>
      <c r="AK24" s="81" cm="1">
        <f t="array" ref="AK24">_xlfn.LET(_xlpm.IncomeData,AG10:AR23,_xlpm.ColumnRef,COLUMNS(AG24:AK24),SUM(INDEX(_xlpm.IncomeData,1,_xlpm.ColumnRef):INDEX(_xlpm.IncomeData,CON_IncomeRowQ,_xlpm.ColumnRef)))</f>
        <v>0</v>
      </c>
      <c r="AL24" s="81" cm="1">
        <f t="array" ref="AL24">_xlfn.LET(_xlpm.IncomeData,AG10:AR23,_xlpm.ColumnRef,COLUMNS(AG24:AL24),SUM(INDEX(_xlpm.IncomeData,1,_xlpm.ColumnRef):INDEX(_xlpm.IncomeData,CON_IncomeRowQ,_xlpm.ColumnRef)))</f>
        <v>0</v>
      </c>
      <c r="AM24" s="81" cm="1">
        <f t="array" ref="AM24">_xlfn.LET(_xlpm.IncomeData,AG10:AR23,_xlpm.ColumnRef,COLUMNS(AG24:AM24),SUM(INDEX(_xlpm.IncomeData,1,_xlpm.ColumnRef):INDEX(_xlpm.IncomeData,CON_IncomeRowQ,_xlpm.ColumnRef)))</f>
        <v>0</v>
      </c>
      <c r="AN24" s="81" cm="1">
        <f t="array" ref="AN24">_xlfn.LET(_xlpm.IncomeData,AG10:AR23,_xlpm.ColumnRef,COLUMNS(AG24:AN24),SUM(INDEX(_xlpm.IncomeData,1,_xlpm.ColumnRef):INDEX(_xlpm.IncomeData,CON_IncomeRowQ,_xlpm.ColumnRef)))</f>
        <v>0</v>
      </c>
      <c r="AO24" s="81" cm="1">
        <f t="array" ref="AO24">_xlfn.LET(_xlpm.IncomeData,AG10:AR23,_xlpm.ColumnRef,COLUMNS(AG24:AO24),SUM(INDEX(_xlpm.IncomeData,1,_xlpm.ColumnRef):INDEX(_xlpm.IncomeData,CON_IncomeRowQ,_xlpm.ColumnRef)))</f>
        <v>0</v>
      </c>
      <c r="AP24" s="81" cm="1">
        <f t="array" ref="AP24">_xlfn.LET(_xlpm.IncomeData,AG10:AR23,_xlpm.ColumnRef,COLUMNS(AG24:AP24),SUM(INDEX(_xlpm.IncomeData,1,_xlpm.ColumnRef):INDEX(_xlpm.IncomeData,CON_IncomeRowQ,_xlpm.ColumnRef)))</f>
        <v>0</v>
      </c>
      <c r="AQ24" s="81" cm="1">
        <f t="array" ref="AQ24">_xlfn.LET(_xlpm.IncomeData,AG10:AR23,_xlpm.ColumnRef,COLUMNS(AG24:AQ24),SUM(INDEX(_xlpm.IncomeData,1,_xlpm.ColumnRef):INDEX(_xlpm.IncomeData,CON_IncomeRowQ,_xlpm.ColumnRef)))</f>
        <v>0</v>
      </c>
      <c r="AR24" s="81" cm="1">
        <f t="array" ref="AR24">_xlfn.LET(_xlpm.IncomeData,AG10:AR23,_xlpm.ColumnRef,COLUMNS(AG24:AR24),SUM(INDEX(_xlpm.IncomeData,1,_xlpm.ColumnRef):INDEX(_xlpm.IncomeData,CON_IncomeRowQ,_xlpm.ColumnRef)))</f>
        <v>0</v>
      </c>
      <c r="AS24" s="81">
        <f t="shared" si="230"/>
        <v>0</v>
      </c>
      <c r="AU24" s="81" cm="1">
        <f t="array" ref="AU24">_xlfn.LET(_xlpm.Data,AU10:BF23,_xlpm.ColumnRef,COLUMNS(AU24:AU24),SUM(INDEX(_xlpm.Data,1,_xlpm.ColumnRef):INDEX(_xlpm.Data,CON_IncomeRowQ,_xlpm.ColumnRef)))</f>
        <v>0</v>
      </c>
      <c r="AV24" s="81" cm="1">
        <f t="array" ref="AV24">_xlfn.LET(_xlpm.IncomeData,AU10:BF23,_xlpm.ColumnRef,COLUMNS(AU24:AV24),SUM(INDEX(_xlpm.IncomeData,1,_xlpm.ColumnRef):INDEX(_xlpm.IncomeData,CON_IncomeRowQ,_xlpm.ColumnRef)))</f>
        <v>0</v>
      </c>
      <c r="AW24" s="81" cm="1">
        <f t="array" ref="AW24">_xlfn.LET(_xlpm.IncomeData,AU10:BF23,_xlpm.ColumnRef,COLUMNS(AU24:AW24),SUM(INDEX(_xlpm.IncomeData,1,_xlpm.ColumnRef):INDEX(_xlpm.IncomeData,CON_IncomeRowQ,_xlpm.ColumnRef)))</f>
        <v>0</v>
      </c>
      <c r="AX24" s="81" cm="1">
        <f t="array" ref="AX24">_xlfn.LET(_xlpm.IncomeData,AU10:BF23,_xlpm.ColumnRef,COLUMNS(AU24:AX24),SUM(INDEX(_xlpm.IncomeData,1,_xlpm.ColumnRef):INDEX(_xlpm.IncomeData,CON_IncomeRowQ,_xlpm.ColumnRef)))</f>
        <v>0</v>
      </c>
      <c r="AY24" s="81" cm="1">
        <f t="array" ref="AY24">_xlfn.LET(_xlpm.IncomeData,AU10:BF23,_xlpm.ColumnRef,COLUMNS(AU24:AY24),SUM(INDEX(_xlpm.IncomeData,1,_xlpm.ColumnRef):INDEX(_xlpm.IncomeData,CON_IncomeRowQ,_xlpm.ColumnRef)))</f>
        <v>0</v>
      </c>
      <c r="AZ24" s="81" cm="1">
        <f t="array" ref="AZ24">_xlfn.LET(_xlpm.IncomeData,AU10:BF23,_xlpm.ColumnRef,COLUMNS(AU24:AZ24),SUM(INDEX(_xlpm.IncomeData,1,_xlpm.ColumnRef):INDEX(_xlpm.IncomeData,CON_IncomeRowQ,_xlpm.ColumnRef)))</f>
        <v>0</v>
      </c>
      <c r="BA24" s="81" cm="1">
        <f t="array" ref="BA24">_xlfn.LET(_xlpm.IncomeData,AU10:BF23,_xlpm.ColumnRef,COLUMNS(AU24:BA24),SUM(INDEX(_xlpm.IncomeData,1,_xlpm.ColumnRef):INDEX(_xlpm.IncomeData,CON_IncomeRowQ,_xlpm.ColumnRef)))</f>
        <v>0</v>
      </c>
      <c r="BB24" s="81" cm="1">
        <f t="array" ref="BB24">_xlfn.LET(_xlpm.IncomeData,AU10:BF23,_xlpm.ColumnRef,COLUMNS(AU24:BB24),SUM(INDEX(_xlpm.IncomeData,1,_xlpm.ColumnRef):INDEX(_xlpm.IncomeData,CON_IncomeRowQ,_xlpm.ColumnRef)))</f>
        <v>0</v>
      </c>
      <c r="BC24" s="81" cm="1">
        <f t="array" ref="BC24">_xlfn.LET(_xlpm.IncomeData,AU10:BF23,_xlpm.ColumnRef,COLUMNS(AU24:BC24),SUM(INDEX(_xlpm.IncomeData,1,_xlpm.ColumnRef):INDEX(_xlpm.IncomeData,CON_IncomeRowQ,_xlpm.ColumnRef)))</f>
        <v>0</v>
      </c>
      <c r="BD24" s="81" cm="1">
        <f t="array" ref="BD24">_xlfn.LET(_xlpm.IncomeData,AU10:BF23,_xlpm.ColumnRef,COLUMNS(AU24:BD24),SUM(INDEX(_xlpm.IncomeData,1,_xlpm.ColumnRef):INDEX(_xlpm.IncomeData,CON_IncomeRowQ,_xlpm.ColumnRef)))</f>
        <v>0</v>
      </c>
      <c r="BE24" s="81" cm="1">
        <f t="array" ref="BE24">_xlfn.LET(_xlpm.IncomeData,AU10:BF23,_xlpm.ColumnRef,COLUMNS(AU24:BE24),SUM(INDEX(_xlpm.IncomeData,1,_xlpm.ColumnRef):INDEX(_xlpm.IncomeData,CON_IncomeRowQ,_xlpm.ColumnRef)))</f>
        <v>0</v>
      </c>
      <c r="BF24" s="81" cm="1">
        <f t="array" ref="BF24">_xlfn.LET(_xlpm.IncomeData,AU10:BF23,_xlpm.ColumnRef,COLUMNS(AU24:BF24),SUM(INDEX(_xlpm.IncomeData,1,_xlpm.ColumnRef):INDEX(_xlpm.IncomeData,CON_IncomeRowQ,_xlpm.ColumnRef)))</f>
        <v>0</v>
      </c>
      <c r="BG24" s="81">
        <f t="shared" si="231"/>
        <v>0</v>
      </c>
      <c r="BI24" s="81" cm="1">
        <f t="array" ref="BI24">_xlfn.LET(_xlpm.Data,BI10:BT23,_xlpm.ColumnRef,COLUMNS(BI24:BI24),SUM(INDEX(_xlpm.Data,1,_xlpm.ColumnRef):INDEX(_xlpm.Data,CON_IncomeRowQ,_xlpm.ColumnRef)))</f>
        <v>0</v>
      </c>
      <c r="BJ24" s="81" cm="1">
        <f t="array" ref="BJ24">_xlfn.LET(_xlpm.IncomeData,BI10:BT23,_xlpm.ColumnRef,COLUMNS(BI24:BJ24),SUM(INDEX(_xlpm.IncomeData,1,_xlpm.ColumnRef):INDEX(_xlpm.IncomeData,CON_IncomeRowQ,_xlpm.ColumnRef)))</f>
        <v>0</v>
      </c>
      <c r="BK24" s="81" cm="1">
        <f t="array" ref="BK24">_xlfn.LET(_xlpm.IncomeData,BI10:BT23,_xlpm.ColumnRef,COLUMNS(BI24:BK24),SUM(INDEX(_xlpm.IncomeData,1,_xlpm.ColumnRef):INDEX(_xlpm.IncomeData,CON_IncomeRowQ,_xlpm.ColumnRef)))</f>
        <v>0</v>
      </c>
      <c r="BL24" s="81" cm="1">
        <f t="array" ref="BL24">_xlfn.LET(_xlpm.IncomeData,BI10:BT23,_xlpm.ColumnRef,COLUMNS(BI24:BL24),SUM(INDEX(_xlpm.IncomeData,1,_xlpm.ColumnRef):INDEX(_xlpm.IncomeData,CON_IncomeRowQ,_xlpm.ColumnRef)))</f>
        <v>0</v>
      </c>
      <c r="BM24" s="81" cm="1">
        <f t="array" ref="BM24">_xlfn.LET(_xlpm.IncomeData,BI10:BT23,_xlpm.ColumnRef,COLUMNS(BI24:BM24),SUM(INDEX(_xlpm.IncomeData,1,_xlpm.ColumnRef):INDEX(_xlpm.IncomeData,CON_IncomeRowQ,_xlpm.ColumnRef)))</f>
        <v>0</v>
      </c>
      <c r="BN24" s="81" cm="1">
        <f t="array" ref="BN24">_xlfn.LET(_xlpm.IncomeData,BI10:BT23,_xlpm.ColumnRef,COLUMNS(BI24:BN24),SUM(INDEX(_xlpm.IncomeData,1,_xlpm.ColumnRef):INDEX(_xlpm.IncomeData,CON_IncomeRowQ,_xlpm.ColumnRef)))</f>
        <v>0</v>
      </c>
      <c r="BO24" s="81" cm="1">
        <f t="array" ref="BO24">_xlfn.LET(_xlpm.IncomeData,BI10:BT23,_xlpm.ColumnRef,COLUMNS(BI24:BO24),SUM(INDEX(_xlpm.IncomeData,1,_xlpm.ColumnRef):INDEX(_xlpm.IncomeData,CON_IncomeRowQ,_xlpm.ColumnRef)))</f>
        <v>0</v>
      </c>
      <c r="BP24" s="81" cm="1">
        <f t="array" ref="BP24">_xlfn.LET(_xlpm.IncomeData,BI10:BT23,_xlpm.ColumnRef,COLUMNS(BI24:BP24),SUM(INDEX(_xlpm.IncomeData,1,_xlpm.ColumnRef):INDEX(_xlpm.IncomeData,CON_IncomeRowQ,_xlpm.ColumnRef)))</f>
        <v>0</v>
      </c>
      <c r="BQ24" s="81" cm="1">
        <f t="array" ref="BQ24">_xlfn.LET(_xlpm.IncomeData,BI10:BT23,_xlpm.ColumnRef,COLUMNS(BI24:BQ24),SUM(INDEX(_xlpm.IncomeData,1,_xlpm.ColumnRef):INDEX(_xlpm.IncomeData,CON_IncomeRowQ,_xlpm.ColumnRef)))</f>
        <v>0</v>
      </c>
      <c r="BR24" s="81" cm="1">
        <f t="array" ref="BR24">_xlfn.LET(_xlpm.IncomeData,BI10:BT23,_xlpm.ColumnRef,COLUMNS(BI24:BR24),SUM(INDEX(_xlpm.IncomeData,1,_xlpm.ColumnRef):INDEX(_xlpm.IncomeData,CON_IncomeRowQ,_xlpm.ColumnRef)))</f>
        <v>0</v>
      </c>
      <c r="BS24" s="81" cm="1">
        <f t="array" ref="BS24">_xlfn.LET(_xlpm.IncomeData,BI10:BT23,_xlpm.ColumnRef,COLUMNS(BI24:BS24),SUM(INDEX(_xlpm.IncomeData,1,_xlpm.ColumnRef):INDEX(_xlpm.IncomeData,CON_IncomeRowQ,_xlpm.ColumnRef)))</f>
        <v>0</v>
      </c>
      <c r="BT24" s="81" cm="1">
        <f t="array" ref="BT24">_xlfn.LET(_xlpm.IncomeData,BI10:BT23,_xlpm.ColumnRef,COLUMNS(BI24:BT24),SUM(INDEX(_xlpm.IncomeData,1,_xlpm.ColumnRef):INDEX(_xlpm.IncomeData,CON_IncomeRowQ,_xlpm.ColumnRef)))</f>
        <v>0</v>
      </c>
      <c r="BU24" s="81">
        <f t="shared" si="232"/>
        <v>0</v>
      </c>
      <c r="BW24" s="81" cm="1">
        <f t="array" ref="BW24">_xlfn.LET(_xlpm.Data,BW10:CH23,_xlpm.ColumnRef,COLUMNS(BW24:BW24),SUM(INDEX(_xlpm.Data,1,_xlpm.ColumnRef):INDEX(_xlpm.Data,CON_IncomeRowQ,_xlpm.ColumnRef)))</f>
        <v>0</v>
      </c>
      <c r="BX24" s="81" cm="1">
        <f t="array" ref="BX24">_xlfn.LET(_xlpm.IncomeData,BW10:CH23,_xlpm.ColumnRef,COLUMNS(BW24:BX24),SUM(INDEX(_xlpm.IncomeData,1,_xlpm.ColumnRef):INDEX(_xlpm.IncomeData,CON_IncomeRowQ,_xlpm.ColumnRef)))</f>
        <v>0</v>
      </c>
      <c r="BY24" s="81" cm="1">
        <f t="array" ref="BY24">_xlfn.LET(_xlpm.IncomeData,BW10:CH23,_xlpm.ColumnRef,COLUMNS(BW24:BY24),SUM(INDEX(_xlpm.IncomeData,1,_xlpm.ColumnRef):INDEX(_xlpm.IncomeData,CON_IncomeRowQ,_xlpm.ColumnRef)))</f>
        <v>0</v>
      </c>
      <c r="BZ24" s="81" cm="1">
        <f t="array" ref="BZ24">_xlfn.LET(_xlpm.IncomeData,BW10:CH23,_xlpm.ColumnRef,COLUMNS(BW24:BZ24),SUM(INDEX(_xlpm.IncomeData,1,_xlpm.ColumnRef):INDEX(_xlpm.IncomeData,CON_IncomeRowQ,_xlpm.ColumnRef)))</f>
        <v>0</v>
      </c>
      <c r="CA24" s="81" cm="1">
        <f t="array" ref="CA24">_xlfn.LET(_xlpm.IncomeData,BW10:CH23,_xlpm.ColumnRef,COLUMNS(BW24:CA24),SUM(INDEX(_xlpm.IncomeData,1,_xlpm.ColumnRef):INDEX(_xlpm.IncomeData,CON_IncomeRowQ,_xlpm.ColumnRef)))</f>
        <v>0</v>
      </c>
      <c r="CB24" s="81" cm="1">
        <f t="array" ref="CB24">_xlfn.LET(_xlpm.IncomeData,BW10:CH23,_xlpm.ColumnRef,COLUMNS(BW24:CB24),SUM(INDEX(_xlpm.IncomeData,1,_xlpm.ColumnRef):INDEX(_xlpm.IncomeData,CON_IncomeRowQ,_xlpm.ColumnRef)))</f>
        <v>0</v>
      </c>
      <c r="CC24" s="81" cm="1">
        <f t="array" ref="CC24">_xlfn.LET(_xlpm.IncomeData,BW10:CH23,_xlpm.ColumnRef,COLUMNS(BW24:CC24),SUM(INDEX(_xlpm.IncomeData,1,_xlpm.ColumnRef):INDEX(_xlpm.IncomeData,CON_IncomeRowQ,_xlpm.ColumnRef)))</f>
        <v>0</v>
      </c>
      <c r="CD24" s="81" cm="1">
        <f t="array" ref="CD24">_xlfn.LET(_xlpm.IncomeData,BW10:CH23,_xlpm.ColumnRef,COLUMNS(BW24:CD24),SUM(INDEX(_xlpm.IncomeData,1,_xlpm.ColumnRef):INDEX(_xlpm.IncomeData,CON_IncomeRowQ,_xlpm.ColumnRef)))</f>
        <v>0</v>
      </c>
      <c r="CE24" s="81" cm="1">
        <f t="array" ref="CE24">_xlfn.LET(_xlpm.IncomeData,BW10:CH23,_xlpm.ColumnRef,COLUMNS(BW24:CE24),SUM(INDEX(_xlpm.IncomeData,1,_xlpm.ColumnRef):INDEX(_xlpm.IncomeData,CON_IncomeRowQ,_xlpm.ColumnRef)))</f>
        <v>0</v>
      </c>
      <c r="CF24" s="81" cm="1">
        <f t="array" ref="CF24">_xlfn.LET(_xlpm.IncomeData,BW10:CH23,_xlpm.ColumnRef,COLUMNS(BW24:CF24),SUM(INDEX(_xlpm.IncomeData,1,_xlpm.ColumnRef):INDEX(_xlpm.IncomeData,CON_IncomeRowQ,_xlpm.ColumnRef)))</f>
        <v>0</v>
      </c>
      <c r="CG24" s="81" cm="1">
        <f t="array" ref="CG24">_xlfn.LET(_xlpm.IncomeData,BW10:CH23,_xlpm.ColumnRef,COLUMNS(BW24:CG24),SUM(INDEX(_xlpm.IncomeData,1,_xlpm.ColumnRef):INDEX(_xlpm.IncomeData,CON_IncomeRowQ,_xlpm.ColumnRef)))</f>
        <v>0</v>
      </c>
      <c r="CH24" s="81" cm="1">
        <f t="array" ref="CH24">_xlfn.LET(_xlpm.IncomeData,BW10:CH23,_xlpm.ColumnRef,COLUMNS(BW24:CH24),SUM(INDEX(_xlpm.IncomeData,1,_xlpm.ColumnRef):INDEX(_xlpm.IncomeData,CON_IncomeRowQ,_xlpm.ColumnRef)))</f>
        <v>0</v>
      </c>
      <c r="CI24" s="81">
        <f t="shared" si="233"/>
        <v>0</v>
      </c>
      <c r="CK24" s="81" cm="1">
        <f t="array" ref="CK24">_xlfn.LET(_xlpm.Data,CK10:CV23,_xlpm.ColumnRef,COLUMNS(CK24:CK24),SUM(INDEX(_xlpm.Data,1,_xlpm.ColumnRef):INDEX(_xlpm.Data,CON_IncomeRowQ,_xlpm.ColumnRef)))</f>
        <v>0</v>
      </c>
      <c r="CL24" s="81" cm="1">
        <f t="array" ref="CL24">_xlfn.LET(_xlpm.IncomeData,CK10:CV23,_xlpm.ColumnRef,COLUMNS(CK24:CL24),SUM(INDEX(_xlpm.IncomeData,1,_xlpm.ColumnRef):INDEX(_xlpm.IncomeData,CON_IncomeRowQ,_xlpm.ColumnRef)))</f>
        <v>0</v>
      </c>
      <c r="CM24" s="81" cm="1">
        <f t="array" ref="CM24">_xlfn.LET(_xlpm.IncomeData,CK10:CV23,_xlpm.ColumnRef,COLUMNS(CK24:CM24),SUM(INDEX(_xlpm.IncomeData,1,_xlpm.ColumnRef):INDEX(_xlpm.IncomeData,CON_IncomeRowQ,_xlpm.ColumnRef)))</f>
        <v>0</v>
      </c>
      <c r="CN24" s="81" cm="1">
        <f t="array" ref="CN24">_xlfn.LET(_xlpm.IncomeData,CK10:CV23,_xlpm.ColumnRef,COLUMNS(CK24:CN24),SUM(INDEX(_xlpm.IncomeData,1,_xlpm.ColumnRef):INDEX(_xlpm.IncomeData,CON_IncomeRowQ,_xlpm.ColumnRef)))</f>
        <v>0</v>
      </c>
      <c r="CO24" s="81" cm="1">
        <f t="array" ref="CO24">_xlfn.LET(_xlpm.IncomeData,CK10:CV23,_xlpm.ColumnRef,COLUMNS(CK24:CO24),SUM(INDEX(_xlpm.IncomeData,1,_xlpm.ColumnRef):INDEX(_xlpm.IncomeData,CON_IncomeRowQ,_xlpm.ColumnRef)))</f>
        <v>0</v>
      </c>
      <c r="CP24" s="81" cm="1">
        <f t="array" ref="CP24">_xlfn.LET(_xlpm.IncomeData,CK10:CV23,_xlpm.ColumnRef,COLUMNS(CK24:CP24),SUM(INDEX(_xlpm.IncomeData,1,_xlpm.ColumnRef):INDEX(_xlpm.IncomeData,CON_IncomeRowQ,_xlpm.ColumnRef)))</f>
        <v>0</v>
      </c>
      <c r="CQ24" s="81" cm="1">
        <f t="array" ref="CQ24">_xlfn.LET(_xlpm.IncomeData,CK10:CV23,_xlpm.ColumnRef,COLUMNS(CK24:CQ24),SUM(INDEX(_xlpm.IncomeData,1,_xlpm.ColumnRef):INDEX(_xlpm.IncomeData,CON_IncomeRowQ,_xlpm.ColumnRef)))</f>
        <v>0</v>
      </c>
      <c r="CR24" s="81" cm="1">
        <f t="array" ref="CR24">_xlfn.LET(_xlpm.IncomeData,CK10:CV23,_xlpm.ColumnRef,COLUMNS(CK24:CR24),SUM(INDEX(_xlpm.IncomeData,1,_xlpm.ColumnRef):INDEX(_xlpm.IncomeData,CON_IncomeRowQ,_xlpm.ColumnRef)))</f>
        <v>0</v>
      </c>
      <c r="CS24" s="81" cm="1">
        <f t="array" ref="CS24">_xlfn.LET(_xlpm.IncomeData,CK10:CV23,_xlpm.ColumnRef,COLUMNS(CK24:CS24),SUM(INDEX(_xlpm.IncomeData,1,_xlpm.ColumnRef):INDEX(_xlpm.IncomeData,CON_IncomeRowQ,_xlpm.ColumnRef)))</f>
        <v>0</v>
      </c>
      <c r="CT24" s="81" cm="1">
        <f t="array" ref="CT24">_xlfn.LET(_xlpm.IncomeData,CK10:CV23,_xlpm.ColumnRef,COLUMNS(CK24:CT24),SUM(INDEX(_xlpm.IncomeData,1,_xlpm.ColumnRef):INDEX(_xlpm.IncomeData,CON_IncomeRowQ,_xlpm.ColumnRef)))</f>
        <v>0</v>
      </c>
      <c r="CU24" s="81" cm="1">
        <f t="array" ref="CU24">_xlfn.LET(_xlpm.IncomeData,CK10:CV23,_xlpm.ColumnRef,COLUMNS(CK24:CU24),SUM(INDEX(_xlpm.IncomeData,1,_xlpm.ColumnRef):INDEX(_xlpm.IncomeData,CON_IncomeRowQ,_xlpm.ColumnRef)))</f>
        <v>0</v>
      </c>
      <c r="CV24" s="81" cm="1">
        <f t="array" ref="CV24">_xlfn.LET(_xlpm.IncomeData,CK10:CV23,_xlpm.ColumnRef,COLUMNS(CK24:CV24),SUM(INDEX(_xlpm.IncomeData,1,_xlpm.ColumnRef):INDEX(_xlpm.IncomeData,CON_IncomeRowQ,_xlpm.ColumnRef)))</f>
        <v>0</v>
      </c>
      <c r="CW24" s="81">
        <f t="shared" si="234"/>
        <v>0</v>
      </c>
      <c r="CY24" s="81" cm="1">
        <f t="array" ref="CY24">_xlfn.LET(_xlpm.Data,CY10:DJ23,_xlpm.ColumnRef,COLUMNS(CY24:CY24),SUM(INDEX(_xlpm.Data,1,_xlpm.ColumnRef):INDEX(_xlpm.Data,CON_IncomeRowQ,_xlpm.ColumnRef)))</f>
        <v>0</v>
      </c>
      <c r="CZ24" s="81" cm="1">
        <f t="array" ref="CZ24">_xlfn.LET(_xlpm.IncomeData,CY10:DJ23,_xlpm.ColumnRef,COLUMNS(CY24:CZ24),SUM(INDEX(_xlpm.IncomeData,1,_xlpm.ColumnRef):INDEX(_xlpm.IncomeData,CON_IncomeRowQ,_xlpm.ColumnRef)))</f>
        <v>0</v>
      </c>
      <c r="DA24" s="81" cm="1">
        <f t="array" ref="DA24">_xlfn.LET(_xlpm.IncomeData,CY10:DJ23,_xlpm.ColumnRef,COLUMNS(CY24:DA24),SUM(INDEX(_xlpm.IncomeData,1,_xlpm.ColumnRef):INDEX(_xlpm.IncomeData,CON_IncomeRowQ,_xlpm.ColumnRef)))</f>
        <v>0</v>
      </c>
      <c r="DB24" s="81" cm="1">
        <f t="array" ref="DB24">_xlfn.LET(_xlpm.IncomeData,CY10:DJ23,_xlpm.ColumnRef,COLUMNS(CY24:DB24),SUM(INDEX(_xlpm.IncomeData,1,_xlpm.ColumnRef):INDEX(_xlpm.IncomeData,CON_IncomeRowQ,_xlpm.ColumnRef)))</f>
        <v>0</v>
      </c>
      <c r="DC24" s="81" cm="1">
        <f t="array" ref="DC24">_xlfn.LET(_xlpm.IncomeData,CY10:DJ23,_xlpm.ColumnRef,COLUMNS(CY24:DC24),SUM(INDEX(_xlpm.IncomeData,1,_xlpm.ColumnRef):INDEX(_xlpm.IncomeData,CON_IncomeRowQ,_xlpm.ColumnRef)))</f>
        <v>0</v>
      </c>
      <c r="DD24" s="81" cm="1">
        <f t="array" ref="DD24">_xlfn.LET(_xlpm.IncomeData,CY10:DJ23,_xlpm.ColumnRef,COLUMNS(CY24:DD24),SUM(INDEX(_xlpm.IncomeData,1,_xlpm.ColumnRef):INDEX(_xlpm.IncomeData,CON_IncomeRowQ,_xlpm.ColumnRef)))</f>
        <v>0</v>
      </c>
      <c r="DE24" s="81" cm="1">
        <f t="array" ref="DE24">_xlfn.LET(_xlpm.IncomeData,CY10:DJ23,_xlpm.ColumnRef,COLUMNS(CY24:DE24),SUM(INDEX(_xlpm.IncomeData,1,_xlpm.ColumnRef):INDEX(_xlpm.IncomeData,CON_IncomeRowQ,_xlpm.ColumnRef)))</f>
        <v>0</v>
      </c>
      <c r="DF24" s="81" cm="1">
        <f t="array" ref="DF24">_xlfn.LET(_xlpm.IncomeData,CY10:DJ23,_xlpm.ColumnRef,COLUMNS(CY24:DF24),SUM(INDEX(_xlpm.IncomeData,1,_xlpm.ColumnRef):INDEX(_xlpm.IncomeData,CON_IncomeRowQ,_xlpm.ColumnRef)))</f>
        <v>0</v>
      </c>
      <c r="DG24" s="81" cm="1">
        <f t="array" ref="DG24">_xlfn.LET(_xlpm.IncomeData,CY10:DJ23,_xlpm.ColumnRef,COLUMNS(CY24:DG24),SUM(INDEX(_xlpm.IncomeData,1,_xlpm.ColumnRef):INDEX(_xlpm.IncomeData,CON_IncomeRowQ,_xlpm.ColumnRef)))</f>
        <v>0</v>
      </c>
      <c r="DH24" s="81" cm="1">
        <f t="array" ref="DH24">_xlfn.LET(_xlpm.IncomeData,CY10:DJ23,_xlpm.ColumnRef,COLUMNS(CY24:DH24),SUM(INDEX(_xlpm.IncomeData,1,_xlpm.ColumnRef):INDEX(_xlpm.IncomeData,CON_IncomeRowQ,_xlpm.ColumnRef)))</f>
        <v>0</v>
      </c>
      <c r="DI24" s="81" cm="1">
        <f t="array" ref="DI24">_xlfn.LET(_xlpm.IncomeData,CY10:DJ23,_xlpm.ColumnRef,COLUMNS(CY24:DI24),SUM(INDEX(_xlpm.IncomeData,1,_xlpm.ColumnRef):INDEX(_xlpm.IncomeData,CON_IncomeRowQ,_xlpm.ColumnRef)))</f>
        <v>0</v>
      </c>
      <c r="DJ24" s="81" cm="1">
        <f t="array" ref="DJ24">_xlfn.LET(_xlpm.IncomeData,CY10:DJ23,_xlpm.ColumnRef,COLUMNS(CY24:DJ24),SUM(INDEX(_xlpm.IncomeData,1,_xlpm.ColumnRef):INDEX(_xlpm.IncomeData,CON_IncomeRowQ,_xlpm.ColumnRef)))</f>
        <v>0</v>
      </c>
      <c r="DK24" s="81">
        <f t="shared" si="235"/>
        <v>0</v>
      </c>
      <c r="DM24" s="81" cm="1">
        <f t="array" ref="DM24">_xlfn.LET(_xlpm.Data,DM10:DX23,_xlpm.ColumnRef,COLUMNS(DM24:DM24),SUM(INDEX(_xlpm.Data,1,_xlpm.ColumnRef):INDEX(_xlpm.Data,CON_IncomeRowQ,_xlpm.ColumnRef)))</f>
        <v>0</v>
      </c>
      <c r="DN24" s="81" cm="1">
        <f t="array" ref="DN24">_xlfn.LET(_xlpm.IncomeData,DM10:DX23,_xlpm.ColumnRef,COLUMNS(DM24:DN24),SUM(INDEX(_xlpm.IncomeData,1,_xlpm.ColumnRef):INDEX(_xlpm.IncomeData,CON_IncomeRowQ,_xlpm.ColumnRef)))</f>
        <v>0</v>
      </c>
      <c r="DO24" s="81" cm="1">
        <f t="array" ref="DO24">_xlfn.LET(_xlpm.IncomeData,DM10:DX23,_xlpm.ColumnRef,COLUMNS(DM24:DO24),SUM(INDEX(_xlpm.IncomeData,1,_xlpm.ColumnRef):INDEX(_xlpm.IncomeData,CON_IncomeRowQ,_xlpm.ColumnRef)))</f>
        <v>0</v>
      </c>
      <c r="DP24" s="81" cm="1">
        <f t="array" ref="DP24">_xlfn.LET(_xlpm.IncomeData,DM10:DX23,_xlpm.ColumnRef,COLUMNS(DM24:DP24),SUM(INDEX(_xlpm.IncomeData,1,_xlpm.ColumnRef):INDEX(_xlpm.IncomeData,CON_IncomeRowQ,_xlpm.ColumnRef)))</f>
        <v>0</v>
      </c>
      <c r="DQ24" s="81" cm="1">
        <f t="array" ref="DQ24">_xlfn.LET(_xlpm.IncomeData,DM10:DX23,_xlpm.ColumnRef,COLUMNS(DM24:DQ24),SUM(INDEX(_xlpm.IncomeData,1,_xlpm.ColumnRef):INDEX(_xlpm.IncomeData,CON_IncomeRowQ,_xlpm.ColumnRef)))</f>
        <v>0</v>
      </c>
      <c r="DR24" s="81" cm="1">
        <f t="array" ref="DR24">_xlfn.LET(_xlpm.IncomeData,DM10:DX23,_xlpm.ColumnRef,COLUMNS(DM24:DR24),SUM(INDEX(_xlpm.IncomeData,1,_xlpm.ColumnRef):INDEX(_xlpm.IncomeData,CON_IncomeRowQ,_xlpm.ColumnRef)))</f>
        <v>0</v>
      </c>
      <c r="DS24" s="81" cm="1">
        <f t="array" ref="DS24">_xlfn.LET(_xlpm.IncomeData,DM10:DX23,_xlpm.ColumnRef,COLUMNS(DM24:DS24),SUM(INDEX(_xlpm.IncomeData,1,_xlpm.ColumnRef):INDEX(_xlpm.IncomeData,CON_IncomeRowQ,_xlpm.ColumnRef)))</f>
        <v>0</v>
      </c>
      <c r="DT24" s="81" cm="1">
        <f t="array" ref="DT24">_xlfn.LET(_xlpm.IncomeData,DM10:DX23,_xlpm.ColumnRef,COLUMNS(DM24:DT24),SUM(INDEX(_xlpm.IncomeData,1,_xlpm.ColumnRef):INDEX(_xlpm.IncomeData,CON_IncomeRowQ,_xlpm.ColumnRef)))</f>
        <v>0</v>
      </c>
      <c r="DU24" s="81" cm="1">
        <f t="array" ref="DU24">_xlfn.LET(_xlpm.IncomeData,DM10:DX23,_xlpm.ColumnRef,COLUMNS(DM24:DU24),SUM(INDEX(_xlpm.IncomeData,1,_xlpm.ColumnRef):INDEX(_xlpm.IncomeData,CON_IncomeRowQ,_xlpm.ColumnRef)))</f>
        <v>0</v>
      </c>
      <c r="DV24" s="81" cm="1">
        <f t="array" ref="DV24">_xlfn.LET(_xlpm.IncomeData,DM10:DX23,_xlpm.ColumnRef,COLUMNS(DM24:DV24),SUM(INDEX(_xlpm.IncomeData,1,_xlpm.ColumnRef):INDEX(_xlpm.IncomeData,CON_IncomeRowQ,_xlpm.ColumnRef)))</f>
        <v>0</v>
      </c>
      <c r="DW24" s="81" cm="1">
        <f t="array" ref="DW24">_xlfn.LET(_xlpm.IncomeData,DM10:DX23,_xlpm.ColumnRef,COLUMNS(DM24:DW24),SUM(INDEX(_xlpm.IncomeData,1,_xlpm.ColumnRef):INDEX(_xlpm.IncomeData,CON_IncomeRowQ,_xlpm.ColumnRef)))</f>
        <v>0</v>
      </c>
      <c r="DX24" s="81" cm="1">
        <f t="array" ref="DX24">_xlfn.LET(_xlpm.IncomeData,DM10:DX23,_xlpm.ColumnRef,COLUMNS(DM24:DX24),SUM(INDEX(_xlpm.IncomeData,1,_xlpm.ColumnRef):INDEX(_xlpm.IncomeData,CON_IncomeRowQ,_xlpm.ColumnRef)))</f>
        <v>0</v>
      </c>
      <c r="DY24" s="81">
        <f t="shared" si="236"/>
        <v>0</v>
      </c>
      <c r="EA24" s="81" cm="1">
        <f t="array" ref="EA24">_xlfn.LET(_xlpm.Data,EA10:EL23,_xlpm.ColumnRef,COLUMNS(EA24:EA24),SUM(INDEX(_xlpm.Data,1,_xlpm.ColumnRef):INDEX(_xlpm.Data,CON_IncomeRowQ,_xlpm.ColumnRef)))</f>
        <v>0</v>
      </c>
      <c r="EB24" s="81" cm="1">
        <f t="array" ref="EB24">_xlfn.LET(_xlpm.IncomeData,EA10:EL23,_xlpm.ColumnRef,COLUMNS(EA24:EB24),SUM(INDEX(_xlpm.IncomeData,1,_xlpm.ColumnRef):INDEX(_xlpm.IncomeData,CON_IncomeRowQ,_xlpm.ColumnRef)))</f>
        <v>0</v>
      </c>
      <c r="EC24" s="81" cm="1">
        <f t="array" ref="EC24">_xlfn.LET(_xlpm.IncomeData,EA10:EL23,_xlpm.ColumnRef,COLUMNS(EA24:EC24),SUM(INDEX(_xlpm.IncomeData,1,_xlpm.ColumnRef):INDEX(_xlpm.IncomeData,CON_IncomeRowQ,_xlpm.ColumnRef)))</f>
        <v>0</v>
      </c>
      <c r="ED24" s="81" cm="1">
        <f t="array" ref="ED24">_xlfn.LET(_xlpm.IncomeData,EA10:EL23,_xlpm.ColumnRef,COLUMNS(EA24:ED24),SUM(INDEX(_xlpm.IncomeData,1,_xlpm.ColumnRef):INDEX(_xlpm.IncomeData,CON_IncomeRowQ,_xlpm.ColumnRef)))</f>
        <v>0</v>
      </c>
      <c r="EE24" s="81" cm="1">
        <f t="array" ref="EE24">_xlfn.LET(_xlpm.IncomeData,EA10:EL23,_xlpm.ColumnRef,COLUMNS(EA24:EE24),SUM(INDEX(_xlpm.IncomeData,1,_xlpm.ColumnRef):INDEX(_xlpm.IncomeData,CON_IncomeRowQ,_xlpm.ColumnRef)))</f>
        <v>0</v>
      </c>
      <c r="EF24" s="81" cm="1">
        <f t="array" ref="EF24">_xlfn.LET(_xlpm.IncomeData,EA10:EL23,_xlpm.ColumnRef,COLUMNS(EA24:EF24),SUM(INDEX(_xlpm.IncomeData,1,_xlpm.ColumnRef):INDEX(_xlpm.IncomeData,CON_IncomeRowQ,_xlpm.ColumnRef)))</f>
        <v>0</v>
      </c>
      <c r="EG24" s="81" cm="1">
        <f t="array" ref="EG24">_xlfn.LET(_xlpm.IncomeData,EA10:EL23,_xlpm.ColumnRef,COLUMNS(EA24:EG24),SUM(INDEX(_xlpm.IncomeData,1,_xlpm.ColumnRef):INDEX(_xlpm.IncomeData,CON_IncomeRowQ,_xlpm.ColumnRef)))</f>
        <v>0</v>
      </c>
      <c r="EH24" s="81" cm="1">
        <f t="array" ref="EH24">_xlfn.LET(_xlpm.IncomeData,EA10:EL23,_xlpm.ColumnRef,COLUMNS(EA24:EH24),SUM(INDEX(_xlpm.IncomeData,1,_xlpm.ColumnRef):INDEX(_xlpm.IncomeData,CON_IncomeRowQ,_xlpm.ColumnRef)))</f>
        <v>0</v>
      </c>
      <c r="EI24" s="81" cm="1">
        <f t="array" ref="EI24">_xlfn.LET(_xlpm.IncomeData,EA10:EL23,_xlpm.ColumnRef,COLUMNS(EA24:EI24),SUM(INDEX(_xlpm.IncomeData,1,_xlpm.ColumnRef):INDEX(_xlpm.IncomeData,CON_IncomeRowQ,_xlpm.ColumnRef)))</f>
        <v>0</v>
      </c>
      <c r="EJ24" s="81" cm="1">
        <f t="array" ref="EJ24">_xlfn.LET(_xlpm.IncomeData,EA10:EL23,_xlpm.ColumnRef,COLUMNS(EA24:EJ24),SUM(INDEX(_xlpm.IncomeData,1,_xlpm.ColumnRef):INDEX(_xlpm.IncomeData,CON_IncomeRowQ,_xlpm.ColumnRef)))</f>
        <v>0</v>
      </c>
      <c r="EK24" s="81" cm="1">
        <f t="array" ref="EK24">_xlfn.LET(_xlpm.IncomeData,EA10:EL23,_xlpm.ColumnRef,COLUMNS(EA24:EK24),SUM(INDEX(_xlpm.IncomeData,1,_xlpm.ColumnRef):INDEX(_xlpm.IncomeData,CON_IncomeRowQ,_xlpm.ColumnRef)))</f>
        <v>0</v>
      </c>
      <c r="EL24" s="81" cm="1">
        <f t="array" ref="EL24">_xlfn.LET(_xlpm.IncomeData,EA10:EL23,_xlpm.ColumnRef,COLUMNS(EA24:EL24),SUM(INDEX(_xlpm.IncomeData,1,_xlpm.ColumnRef):INDEX(_xlpm.IncomeData,CON_IncomeRowQ,_xlpm.ColumnRef)))</f>
        <v>0</v>
      </c>
      <c r="EM24" s="81">
        <f t="shared" si="237"/>
        <v>0</v>
      </c>
    </row>
    <row r="26" spans="3:143" ht="12" x14ac:dyDescent="0.2">
      <c r="C26" s="27" t="s">
        <v>204</v>
      </c>
      <c r="E26" s="85">
        <f>DATE(E$5,COLUMNS(E26:E26),1)</f>
        <v>45658</v>
      </c>
      <c r="F26" s="85">
        <f>DATE(E$5,COLUMNS(E26:F26),1)</f>
        <v>45689</v>
      </c>
      <c r="G26" s="85">
        <f>DATE(E$5,COLUMNS(E26:G26),1)</f>
        <v>45717</v>
      </c>
      <c r="H26" s="85">
        <f>DATE(E$5,COLUMNS(E26:H26),1)</f>
        <v>45748</v>
      </c>
      <c r="I26" s="85">
        <f>DATE(E$5,COLUMNS(E26:I26),1)</f>
        <v>45778</v>
      </c>
      <c r="J26" s="85">
        <f>DATE(E$5,COLUMNS(E26:J26),1)</f>
        <v>45809</v>
      </c>
      <c r="K26" s="85">
        <f>DATE(E$5,COLUMNS(E26:K26),1)</f>
        <v>45839</v>
      </c>
      <c r="L26" s="85">
        <f>DATE(E$5,COLUMNS(E26:L26),1)</f>
        <v>45870</v>
      </c>
      <c r="M26" s="85">
        <f>DATE(E$5,COLUMNS(E26:M26),1)</f>
        <v>45901</v>
      </c>
      <c r="N26" s="85">
        <f>DATE(E$5,COLUMNS(E26:N26),1)</f>
        <v>45931</v>
      </c>
      <c r="O26" s="85">
        <f>DATE(E$5,COLUMNS(E26:O26),1)</f>
        <v>45962</v>
      </c>
      <c r="P26" s="85">
        <f>DATE(E$5,COLUMNS(E26:P26),1)</f>
        <v>45992</v>
      </c>
      <c r="Q26" s="86">
        <f>E5</f>
        <v>2025</v>
      </c>
      <c r="S26" s="85">
        <f>DATE(S$5,COLUMNS(S26:S26),1)</f>
        <v>46023</v>
      </c>
      <c r="T26" s="85">
        <f>DATE(S$5,COLUMNS(S26:T26),1)</f>
        <v>46054</v>
      </c>
      <c r="U26" s="85">
        <f>DATE(S$5,COLUMNS(S26:U26),1)</f>
        <v>46082</v>
      </c>
      <c r="V26" s="85">
        <f>DATE(S$5,COLUMNS(S26:V26),1)</f>
        <v>46113</v>
      </c>
      <c r="W26" s="85">
        <f>DATE(S$5,COLUMNS(S26:W26),1)</f>
        <v>46143</v>
      </c>
      <c r="X26" s="85">
        <f>DATE(S$5,COLUMNS(S26:X26),1)</f>
        <v>46174</v>
      </c>
      <c r="Y26" s="85">
        <f>DATE(S$5,COLUMNS(S26:Y26),1)</f>
        <v>46204</v>
      </c>
      <c r="Z26" s="85">
        <f>DATE(S$5,COLUMNS(S26:Z26),1)</f>
        <v>46235</v>
      </c>
      <c r="AA26" s="85">
        <f>DATE(S$5,COLUMNS(S26:AA26),1)</f>
        <v>46266</v>
      </c>
      <c r="AB26" s="85">
        <f>DATE(S$5,COLUMNS(S26:AB26),1)</f>
        <v>46296</v>
      </c>
      <c r="AC26" s="85">
        <f>DATE(S$5,COLUMNS(S26:AC26),1)</f>
        <v>46327</v>
      </c>
      <c r="AD26" s="85">
        <f>DATE(S$5,COLUMNS(S26:AD26),1)</f>
        <v>46357</v>
      </c>
      <c r="AE26" s="86">
        <f>S5</f>
        <v>2026</v>
      </c>
      <c r="AG26" s="85">
        <f>DATE(AG$5,COLUMNS(AG26:AG26),1)</f>
        <v>46388</v>
      </c>
      <c r="AH26" s="85">
        <f>DATE(AG$5,COLUMNS(AG26:AH26),1)</f>
        <v>46419</v>
      </c>
      <c r="AI26" s="85">
        <f>DATE(AG$5,COLUMNS(AG26:AI26),1)</f>
        <v>46447</v>
      </c>
      <c r="AJ26" s="85">
        <f>DATE(AG$5,COLUMNS(AG26:AJ26),1)</f>
        <v>46478</v>
      </c>
      <c r="AK26" s="85">
        <f>DATE(AG$5,COLUMNS(AG26:AK26),1)</f>
        <v>46508</v>
      </c>
      <c r="AL26" s="85">
        <f>DATE(AG$5,COLUMNS(AG26:AL26),1)</f>
        <v>46539</v>
      </c>
      <c r="AM26" s="85">
        <f>DATE(AG$5,COLUMNS(AG26:AM26),1)</f>
        <v>46569</v>
      </c>
      <c r="AN26" s="85">
        <f>DATE(AG$5,COLUMNS(AG26:AN26),1)</f>
        <v>46600</v>
      </c>
      <c r="AO26" s="85">
        <f>DATE(AG$5,COLUMNS(AG26:AO26),1)</f>
        <v>46631</v>
      </c>
      <c r="AP26" s="85">
        <f>DATE(AG$5,COLUMNS(AG26:AP26),1)</f>
        <v>46661</v>
      </c>
      <c r="AQ26" s="85">
        <f>DATE(AG$5,COLUMNS(AG26:AQ26),1)</f>
        <v>46692</v>
      </c>
      <c r="AR26" s="85">
        <f>DATE(AG$5,COLUMNS(AG26:AR26),1)</f>
        <v>46722</v>
      </c>
      <c r="AS26" s="86">
        <f>AG5</f>
        <v>2027</v>
      </c>
      <c r="AU26" s="85">
        <f>DATE(AU$5,COLUMNS(AU26:AU26),1)</f>
        <v>46753</v>
      </c>
      <c r="AV26" s="85">
        <f>DATE(AU$5,COLUMNS(AU26:AV26),1)</f>
        <v>46784</v>
      </c>
      <c r="AW26" s="85">
        <f>DATE(AU$5,COLUMNS(AU26:AW26),1)</f>
        <v>46813</v>
      </c>
      <c r="AX26" s="85">
        <f>DATE(AU$5,COLUMNS(AU26:AX26),1)</f>
        <v>46844</v>
      </c>
      <c r="AY26" s="85">
        <f>DATE(AU$5,COLUMNS(AU26:AY26),1)</f>
        <v>46874</v>
      </c>
      <c r="AZ26" s="85">
        <f>DATE(AU$5,COLUMNS(AU26:AZ26),1)</f>
        <v>46905</v>
      </c>
      <c r="BA26" s="85">
        <f>DATE(AU$5,COLUMNS(AU26:BA26),1)</f>
        <v>46935</v>
      </c>
      <c r="BB26" s="85">
        <f>DATE(AU$5,COLUMNS(AU26:BB26),1)</f>
        <v>46966</v>
      </c>
      <c r="BC26" s="85">
        <f>DATE(AU$5,COLUMNS(AU26:BC26),1)</f>
        <v>46997</v>
      </c>
      <c r="BD26" s="85">
        <f>DATE(AU$5,COLUMNS(AU26:BD26),1)</f>
        <v>47027</v>
      </c>
      <c r="BE26" s="85">
        <f>DATE(AU$5,COLUMNS(AU26:BE26),1)</f>
        <v>47058</v>
      </c>
      <c r="BF26" s="85">
        <f>DATE(AU$5,COLUMNS(AU26:BF26),1)</f>
        <v>47088</v>
      </c>
      <c r="BG26" s="86">
        <f>AU5</f>
        <v>2028</v>
      </c>
      <c r="BI26" s="85">
        <f>DATE(BI$5,COLUMNS(BI26:BI26),1)</f>
        <v>47119</v>
      </c>
      <c r="BJ26" s="85">
        <f>DATE(BI$5,COLUMNS(BI26:BJ26),1)</f>
        <v>47150</v>
      </c>
      <c r="BK26" s="85">
        <f>DATE(BI$5,COLUMNS(BI26:BK26),1)</f>
        <v>47178</v>
      </c>
      <c r="BL26" s="85">
        <f>DATE(BI$5,COLUMNS(BI26:BL26),1)</f>
        <v>47209</v>
      </c>
      <c r="BM26" s="85">
        <f>DATE(BI$5,COLUMNS(BI26:BM26),1)</f>
        <v>47239</v>
      </c>
      <c r="BN26" s="85">
        <f>DATE(BI$5,COLUMNS(BI26:BN26),1)</f>
        <v>47270</v>
      </c>
      <c r="BO26" s="85">
        <f>DATE(BI$5,COLUMNS(BI26:BO26),1)</f>
        <v>47300</v>
      </c>
      <c r="BP26" s="85">
        <f>DATE(BI$5,COLUMNS(BI26:BP26),1)</f>
        <v>47331</v>
      </c>
      <c r="BQ26" s="85">
        <f>DATE(BI$5,COLUMNS(BI26:BQ26),1)</f>
        <v>47362</v>
      </c>
      <c r="BR26" s="85">
        <f>DATE(BI$5,COLUMNS(BI26:BR26),1)</f>
        <v>47392</v>
      </c>
      <c r="BS26" s="85">
        <f>DATE(BI$5,COLUMNS(BI26:BS26),1)</f>
        <v>47423</v>
      </c>
      <c r="BT26" s="85">
        <f>DATE(BI$5,COLUMNS(BI26:BT26),1)</f>
        <v>47453</v>
      </c>
      <c r="BU26" s="86">
        <f>BI5</f>
        <v>2029</v>
      </c>
      <c r="BW26" s="85">
        <f>DATE(BW$5,COLUMNS(BW26:BW26),1)</f>
        <v>47484</v>
      </c>
      <c r="BX26" s="85">
        <f>DATE(BW$5,COLUMNS(BW26:BX26),1)</f>
        <v>47515</v>
      </c>
      <c r="BY26" s="85">
        <f>DATE(BW$5,COLUMNS(BW26:BY26),1)</f>
        <v>47543</v>
      </c>
      <c r="BZ26" s="85">
        <f>DATE(BW$5,COLUMNS(BW26:BZ26),1)</f>
        <v>47574</v>
      </c>
      <c r="CA26" s="85">
        <f>DATE(BW$5,COLUMNS(BW26:CA26),1)</f>
        <v>47604</v>
      </c>
      <c r="CB26" s="85">
        <f>DATE(BW$5,COLUMNS(BW26:CB26),1)</f>
        <v>47635</v>
      </c>
      <c r="CC26" s="85">
        <f>DATE(BW$5,COLUMNS(BW26:CC26),1)</f>
        <v>47665</v>
      </c>
      <c r="CD26" s="85">
        <f>DATE(BW$5,COLUMNS(BW26:CD26),1)</f>
        <v>47696</v>
      </c>
      <c r="CE26" s="85">
        <f>DATE(BW$5,COLUMNS(BW26:CE26),1)</f>
        <v>47727</v>
      </c>
      <c r="CF26" s="85">
        <f>DATE(BW$5,COLUMNS(BW26:CF26),1)</f>
        <v>47757</v>
      </c>
      <c r="CG26" s="85">
        <f>DATE(BW$5,COLUMNS(BW26:CG26),1)</f>
        <v>47788</v>
      </c>
      <c r="CH26" s="85">
        <f>DATE(BW$5,COLUMNS(BW26:CH26),1)</f>
        <v>47818</v>
      </c>
      <c r="CI26" s="86">
        <f>BW5</f>
        <v>2030</v>
      </c>
      <c r="CK26" s="85">
        <f>DATE(CK$5,COLUMNS(CK26:CK26),1)</f>
        <v>47849</v>
      </c>
      <c r="CL26" s="85">
        <f>DATE(CK$5,COLUMNS(CK26:CL26),1)</f>
        <v>47880</v>
      </c>
      <c r="CM26" s="85">
        <f>DATE(CK$5,COLUMNS(CK26:CM26),1)</f>
        <v>47908</v>
      </c>
      <c r="CN26" s="85">
        <f>DATE(CK$5,COLUMNS(CK26:CN26),1)</f>
        <v>47939</v>
      </c>
      <c r="CO26" s="85">
        <f>DATE(CK$5,COLUMNS(CK26:CO26),1)</f>
        <v>47969</v>
      </c>
      <c r="CP26" s="85">
        <f>DATE(CK$5,COLUMNS(CK26:CP26),1)</f>
        <v>48000</v>
      </c>
      <c r="CQ26" s="85">
        <f>DATE(CK$5,COLUMNS(CK26:CQ26),1)</f>
        <v>48030</v>
      </c>
      <c r="CR26" s="85">
        <f>DATE(CK$5,COLUMNS(CK26:CR26),1)</f>
        <v>48061</v>
      </c>
      <c r="CS26" s="85">
        <f>DATE(CK$5,COLUMNS(CK26:CS26),1)</f>
        <v>48092</v>
      </c>
      <c r="CT26" s="85">
        <f>DATE(CK$5,COLUMNS(CK26:CT26),1)</f>
        <v>48122</v>
      </c>
      <c r="CU26" s="85">
        <f>DATE(CK$5,COLUMNS(CK26:CU26),1)</f>
        <v>48153</v>
      </c>
      <c r="CV26" s="85">
        <f>DATE(CK$5,COLUMNS(CK26:CV26),1)</f>
        <v>48183</v>
      </c>
      <c r="CW26" s="86">
        <f>CK5</f>
        <v>2031</v>
      </c>
      <c r="CY26" s="85">
        <f>DATE(CY$5,COLUMNS(CY26:CY26),1)</f>
        <v>48214</v>
      </c>
      <c r="CZ26" s="85">
        <f>DATE(CY$5,COLUMNS(CY26:CZ26),1)</f>
        <v>48245</v>
      </c>
      <c r="DA26" s="85">
        <f>DATE(CY$5,COLUMNS(CY26:DA26),1)</f>
        <v>48274</v>
      </c>
      <c r="DB26" s="85">
        <f>DATE(CY$5,COLUMNS(CY26:DB26),1)</f>
        <v>48305</v>
      </c>
      <c r="DC26" s="85">
        <f>DATE(CY$5,COLUMNS(CY26:DC26),1)</f>
        <v>48335</v>
      </c>
      <c r="DD26" s="85">
        <f>DATE(CY$5,COLUMNS(CY26:DD26),1)</f>
        <v>48366</v>
      </c>
      <c r="DE26" s="85">
        <f>DATE(CY$5,COLUMNS(CY26:DE26),1)</f>
        <v>48396</v>
      </c>
      <c r="DF26" s="85">
        <f>DATE(CY$5,COLUMNS(CY26:DF26),1)</f>
        <v>48427</v>
      </c>
      <c r="DG26" s="85">
        <f>DATE(CY$5,COLUMNS(CY26:DG26),1)</f>
        <v>48458</v>
      </c>
      <c r="DH26" s="85">
        <f>DATE(CY$5,COLUMNS(CY26:DH26),1)</f>
        <v>48488</v>
      </c>
      <c r="DI26" s="85">
        <f>DATE(CY$5,COLUMNS(CY26:DI26),1)</f>
        <v>48519</v>
      </c>
      <c r="DJ26" s="85">
        <f>DATE(CY$5,COLUMNS(CY26:DJ26),1)</f>
        <v>48549</v>
      </c>
      <c r="DK26" s="86">
        <f>CY5</f>
        <v>2032</v>
      </c>
      <c r="DM26" s="85">
        <f>DATE(DM$5,COLUMNS(DM26:DM26),1)</f>
        <v>48580</v>
      </c>
      <c r="DN26" s="85">
        <f>DATE(DM$5,COLUMNS(DM26:DN26),1)</f>
        <v>48611</v>
      </c>
      <c r="DO26" s="85">
        <f>DATE(DM$5,COLUMNS(DM26:DO26),1)</f>
        <v>48639</v>
      </c>
      <c r="DP26" s="85">
        <f>DATE(DM$5,COLUMNS(DM26:DP26),1)</f>
        <v>48670</v>
      </c>
      <c r="DQ26" s="85">
        <f>DATE(DM$5,COLUMNS(DM26:DQ26),1)</f>
        <v>48700</v>
      </c>
      <c r="DR26" s="85">
        <f>DATE(DM$5,COLUMNS(DM26:DR26),1)</f>
        <v>48731</v>
      </c>
      <c r="DS26" s="85">
        <f>DATE(DM$5,COLUMNS(DM26:DS26),1)</f>
        <v>48761</v>
      </c>
      <c r="DT26" s="85">
        <f>DATE(DM$5,COLUMNS(DM26:DT26),1)</f>
        <v>48792</v>
      </c>
      <c r="DU26" s="85">
        <f>DATE(DM$5,COLUMNS(DM26:DU26),1)</f>
        <v>48823</v>
      </c>
      <c r="DV26" s="85">
        <f>DATE(DM$5,COLUMNS(DM26:DV26),1)</f>
        <v>48853</v>
      </c>
      <c r="DW26" s="85">
        <f>DATE(DM$5,COLUMNS(DM26:DW26),1)</f>
        <v>48884</v>
      </c>
      <c r="DX26" s="85">
        <f>DATE(DM$5,COLUMNS(DM26:DX26),1)</f>
        <v>48914</v>
      </c>
      <c r="DY26" s="86">
        <f>DM5</f>
        <v>2033</v>
      </c>
      <c r="EA26" s="85">
        <f>DATE(EA$5,COLUMNS(EA26:EA26),1)</f>
        <v>48945</v>
      </c>
      <c r="EB26" s="85">
        <f>DATE(EA$5,COLUMNS(EA26:EB26),1)</f>
        <v>48976</v>
      </c>
      <c r="EC26" s="85">
        <f>DATE(EA$5,COLUMNS(EA26:EC26),1)</f>
        <v>49004</v>
      </c>
      <c r="ED26" s="85">
        <f>DATE(EA$5,COLUMNS(EA26:ED26),1)</f>
        <v>49035</v>
      </c>
      <c r="EE26" s="85">
        <f>DATE(EA$5,COLUMNS(EA26:EE26),1)</f>
        <v>49065</v>
      </c>
      <c r="EF26" s="85">
        <f>DATE(EA$5,COLUMNS(EA26:EF26),1)</f>
        <v>49096</v>
      </c>
      <c r="EG26" s="85">
        <f>DATE(EA$5,COLUMNS(EA26:EG26),1)</f>
        <v>49126</v>
      </c>
      <c r="EH26" s="85">
        <f>DATE(EA$5,COLUMNS(EA26:EH26),1)</f>
        <v>49157</v>
      </c>
      <c r="EI26" s="85">
        <f>DATE(EA$5,COLUMNS(EA26:EI26),1)</f>
        <v>49188</v>
      </c>
      <c r="EJ26" s="85">
        <f>DATE(EA$5,COLUMNS(EA26:EJ26),1)</f>
        <v>49218</v>
      </c>
      <c r="EK26" s="85">
        <f>DATE(EA$5,COLUMNS(EA26:EK26),1)</f>
        <v>49249</v>
      </c>
      <c r="EL26" s="85">
        <f>DATE(EA$5,COLUMNS(EA26:EL26),1)</f>
        <v>49279</v>
      </c>
      <c r="EM26" s="86">
        <f>EA5</f>
        <v>2034</v>
      </c>
    </row>
    <row r="27" spans="3:143" ht="12" x14ac:dyDescent="0.2">
      <c r="C27" s="75" t="s">
        <v>205</v>
      </c>
      <c r="E27" s="80">
        <v>1200</v>
      </c>
      <c r="F27" s="80">
        <v>1200</v>
      </c>
      <c r="G27" s="80">
        <v>1200</v>
      </c>
      <c r="H27" s="80">
        <v>1200</v>
      </c>
      <c r="I27" s="80">
        <v>1200</v>
      </c>
      <c r="J27" s="80">
        <v>1200</v>
      </c>
      <c r="K27" s="80">
        <v>1200</v>
      </c>
      <c r="L27" s="80">
        <v>1200</v>
      </c>
      <c r="M27" s="80">
        <v>1200</v>
      </c>
      <c r="N27" s="80">
        <v>1200</v>
      </c>
      <c r="O27" s="80">
        <v>1200</v>
      </c>
      <c r="P27" s="80">
        <v>1200</v>
      </c>
      <c r="Q27" s="82">
        <f>SUM(E27:P27)</f>
        <v>14400</v>
      </c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2">
        <f>SUM(S27:AD27)</f>
        <v>0</v>
      </c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2">
        <f t="shared" ref="AS27:AS41" si="240">SUM(AG27:AR27)</f>
        <v>0</v>
      </c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2">
        <f t="shared" ref="BG27:BG41" si="241">SUM(AU27:BF27)</f>
        <v>0</v>
      </c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2">
        <f t="shared" ref="BU27:BU41" si="242">SUM(BI27:BT27)</f>
        <v>0</v>
      </c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2">
        <f t="shared" ref="CI27:CI41" si="243">SUM(BW27:CH27)</f>
        <v>0</v>
      </c>
      <c r="CK27" s="80"/>
      <c r="CL27" s="80"/>
      <c r="CM27" s="80"/>
      <c r="CN27" s="80"/>
      <c r="CO27" s="80"/>
      <c r="CP27" s="80"/>
      <c r="CQ27" s="80"/>
      <c r="CR27" s="80"/>
      <c r="CS27" s="80"/>
      <c r="CT27" s="80"/>
      <c r="CU27" s="80"/>
      <c r="CV27" s="80"/>
      <c r="CW27" s="82">
        <f t="shared" ref="CW27:CW41" si="244">SUM(CK27:CV27)</f>
        <v>0</v>
      </c>
      <c r="CY27" s="80"/>
      <c r="CZ27" s="80"/>
      <c r="DA27" s="80"/>
      <c r="DB27" s="80"/>
      <c r="DC27" s="80"/>
      <c r="DD27" s="80"/>
      <c r="DE27" s="80"/>
      <c r="DF27" s="80"/>
      <c r="DG27" s="80"/>
      <c r="DH27" s="80"/>
      <c r="DI27" s="80"/>
      <c r="DJ27" s="80"/>
      <c r="DK27" s="82">
        <f t="shared" ref="DK27:DK41" si="245">SUM(CY27:DJ27)</f>
        <v>0</v>
      </c>
      <c r="DM27" s="80"/>
      <c r="DN27" s="80"/>
      <c r="DO27" s="80"/>
      <c r="DP27" s="80"/>
      <c r="DQ27" s="80"/>
      <c r="DR27" s="80"/>
      <c r="DS27" s="80"/>
      <c r="DT27" s="80"/>
      <c r="DU27" s="80"/>
      <c r="DV27" s="80"/>
      <c r="DW27" s="80"/>
      <c r="DX27" s="80"/>
      <c r="DY27" s="82">
        <f t="shared" ref="DY27:DY41" si="246">SUM(DM27:DX27)</f>
        <v>0</v>
      </c>
      <c r="EA27" s="80"/>
      <c r="EB27" s="80"/>
      <c r="EC27" s="80"/>
      <c r="ED27" s="80"/>
      <c r="EE27" s="80"/>
      <c r="EF27" s="80"/>
      <c r="EG27" s="80"/>
      <c r="EH27" s="80"/>
      <c r="EI27" s="80"/>
      <c r="EJ27" s="80"/>
      <c r="EK27" s="80"/>
      <c r="EL27" s="80"/>
      <c r="EM27" s="82">
        <f t="shared" ref="EM27:EM41" si="247">SUM(EA27:EL27)</f>
        <v>0</v>
      </c>
    </row>
    <row r="28" spans="3:143" ht="12" x14ac:dyDescent="0.2">
      <c r="C28" s="75" t="s">
        <v>206</v>
      </c>
      <c r="E28" s="80">
        <v>300</v>
      </c>
      <c r="F28" s="80">
        <v>300</v>
      </c>
      <c r="G28" s="80">
        <v>300</v>
      </c>
      <c r="H28" s="80">
        <v>300</v>
      </c>
      <c r="I28" s="80">
        <v>300</v>
      </c>
      <c r="J28" s="80">
        <v>300</v>
      </c>
      <c r="K28" s="80">
        <v>300</v>
      </c>
      <c r="L28" s="80">
        <v>300</v>
      </c>
      <c r="M28" s="80">
        <v>300</v>
      </c>
      <c r="N28" s="80">
        <v>300</v>
      </c>
      <c r="O28" s="80">
        <v>300</v>
      </c>
      <c r="P28" s="80">
        <v>300</v>
      </c>
      <c r="Q28" s="82">
        <f t="shared" ref="Q28:Q41" si="248">SUM(E28:P28)</f>
        <v>3600</v>
      </c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2">
        <f t="shared" ref="AE28:AE41" si="249">SUM(S28:AD28)</f>
        <v>0</v>
      </c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2">
        <f t="shared" si="240"/>
        <v>0</v>
      </c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2">
        <f t="shared" si="241"/>
        <v>0</v>
      </c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2">
        <f t="shared" si="242"/>
        <v>0</v>
      </c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2">
        <f t="shared" si="243"/>
        <v>0</v>
      </c>
      <c r="CK28" s="80"/>
      <c r="CL28" s="80"/>
      <c r="CM28" s="80"/>
      <c r="CN28" s="80"/>
      <c r="CO28" s="80"/>
      <c r="CP28" s="80"/>
      <c r="CQ28" s="80"/>
      <c r="CR28" s="80"/>
      <c r="CS28" s="80"/>
      <c r="CT28" s="80"/>
      <c r="CU28" s="80"/>
      <c r="CV28" s="80"/>
      <c r="CW28" s="82">
        <f t="shared" si="244"/>
        <v>0</v>
      </c>
      <c r="CY28" s="80"/>
      <c r="CZ28" s="80"/>
      <c r="DA28" s="80"/>
      <c r="DB28" s="80"/>
      <c r="DC28" s="80"/>
      <c r="DD28" s="80"/>
      <c r="DE28" s="80"/>
      <c r="DF28" s="80"/>
      <c r="DG28" s="80"/>
      <c r="DH28" s="80"/>
      <c r="DI28" s="80"/>
      <c r="DJ28" s="80"/>
      <c r="DK28" s="82">
        <f t="shared" si="245"/>
        <v>0</v>
      </c>
      <c r="DM28" s="80"/>
      <c r="DN28" s="80"/>
      <c r="DO28" s="80"/>
      <c r="DP28" s="80"/>
      <c r="DQ28" s="80"/>
      <c r="DR28" s="80"/>
      <c r="DS28" s="80"/>
      <c r="DT28" s="80"/>
      <c r="DU28" s="80"/>
      <c r="DV28" s="80"/>
      <c r="DW28" s="80"/>
      <c r="DX28" s="80"/>
      <c r="DY28" s="82">
        <f t="shared" si="246"/>
        <v>0</v>
      </c>
      <c r="EA28" s="80"/>
      <c r="EB28" s="80"/>
      <c r="EC28" s="80"/>
      <c r="ED28" s="80"/>
      <c r="EE28" s="80"/>
      <c r="EF28" s="80"/>
      <c r="EG28" s="80"/>
      <c r="EH28" s="80"/>
      <c r="EI28" s="80"/>
      <c r="EJ28" s="80"/>
      <c r="EK28" s="80"/>
      <c r="EL28" s="80"/>
      <c r="EM28" s="82">
        <f t="shared" si="247"/>
        <v>0</v>
      </c>
    </row>
    <row r="29" spans="3:143" ht="12" x14ac:dyDescent="0.2">
      <c r="C29" s="75" t="s">
        <v>207</v>
      </c>
      <c r="E29" s="80">
        <v>350</v>
      </c>
      <c r="F29" s="80">
        <v>350</v>
      </c>
      <c r="G29" s="80">
        <v>350</v>
      </c>
      <c r="H29" s="80">
        <v>350</v>
      </c>
      <c r="I29" s="80">
        <v>350</v>
      </c>
      <c r="J29" s="80">
        <v>350</v>
      </c>
      <c r="K29" s="80">
        <v>350</v>
      </c>
      <c r="L29" s="80">
        <v>350</v>
      </c>
      <c r="M29" s="80">
        <v>350</v>
      </c>
      <c r="N29" s="80">
        <v>350</v>
      </c>
      <c r="O29" s="80">
        <v>350</v>
      </c>
      <c r="P29" s="80">
        <v>350</v>
      </c>
      <c r="Q29" s="82">
        <f t="shared" si="248"/>
        <v>4200</v>
      </c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2">
        <f t="shared" si="249"/>
        <v>0</v>
      </c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2">
        <f t="shared" si="240"/>
        <v>0</v>
      </c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2">
        <f t="shared" si="241"/>
        <v>0</v>
      </c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2">
        <f t="shared" si="242"/>
        <v>0</v>
      </c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2">
        <f t="shared" si="243"/>
        <v>0</v>
      </c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  <c r="CW29" s="82">
        <f t="shared" si="244"/>
        <v>0</v>
      </c>
      <c r="CY29" s="80"/>
      <c r="CZ29" s="80"/>
      <c r="DA29" s="80"/>
      <c r="DB29" s="80"/>
      <c r="DC29" s="80"/>
      <c r="DD29" s="80"/>
      <c r="DE29" s="80"/>
      <c r="DF29" s="80"/>
      <c r="DG29" s="80"/>
      <c r="DH29" s="80"/>
      <c r="DI29" s="80"/>
      <c r="DJ29" s="80"/>
      <c r="DK29" s="82">
        <f t="shared" si="245"/>
        <v>0</v>
      </c>
      <c r="DM29" s="80"/>
      <c r="DN29" s="80"/>
      <c r="DO29" s="80"/>
      <c r="DP29" s="80"/>
      <c r="DQ29" s="80"/>
      <c r="DR29" s="80"/>
      <c r="DS29" s="80"/>
      <c r="DT29" s="80"/>
      <c r="DU29" s="80"/>
      <c r="DV29" s="80"/>
      <c r="DW29" s="80"/>
      <c r="DX29" s="80"/>
      <c r="DY29" s="82">
        <f t="shared" si="246"/>
        <v>0</v>
      </c>
      <c r="EA29" s="80"/>
      <c r="EB29" s="80"/>
      <c r="EC29" s="80"/>
      <c r="ED29" s="80"/>
      <c r="EE29" s="80"/>
      <c r="EF29" s="80"/>
      <c r="EG29" s="80"/>
      <c r="EH29" s="80"/>
      <c r="EI29" s="80"/>
      <c r="EJ29" s="80"/>
      <c r="EK29" s="80"/>
      <c r="EL29" s="80"/>
      <c r="EM29" s="82">
        <f t="shared" si="247"/>
        <v>0</v>
      </c>
    </row>
    <row r="30" spans="3:143" ht="12.75" x14ac:dyDescent="0.2">
      <c r="C30" s="79" t="s">
        <v>213</v>
      </c>
      <c r="E30" s="80">
        <v>300</v>
      </c>
      <c r="F30" s="80">
        <v>300</v>
      </c>
      <c r="G30" s="80">
        <v>300</v>
      </c>
      <c r="H30" s="80">
        <v>300</v>
      </c>
      <c r="I30" s="80">
        <v>300</v>
      </c>
      <c r="J30" s="80">
        <v>300</v>
      </c>
      <c r="K30" s="80">
        <v>300</v>
      </c>
      <c r="L30" s="80">
        <v>300</v>
      </c>
      <c r="M30" s="80">
        <v>300</v>
      </c>
      <c r="N30" s="80">
        <v>300</v>
      </c>
      <c r="O30" s="80">
        <v>300</v>
      </c>
      <c r="P30" s="80">
        <v>300</v>
      </c>
      <c r="Q30" s="82">
        <f t="shared" si="248"/>
        <v>3600</v>
      </c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2">
        <f t="shared" si="249"/>
        <v>0</v>
      </c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2">
        <f t="shared" si="240"/>
        <v>0</v>
      </c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2">
        <f t="shared" si="241"/>
        <v>0</v>
      </c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2">
        <f t="shared" si="242"/>
        <v>0</v>
      </c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2">
        <f t="shared" si="243"/>
        <v>0</v>
      </c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2">
        <f t="shared" si="244"/>
        <v>0</v>
      </c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2">
        <f t="shared" si="245"/>
        <v>0</v>
      </c>
      <c r="DM30" s="80"/>
      <c r="DN30" s="80"/>
      <c r="DO30" s="80"/>
      <c r="DP30" s="80"/>
      <c r="DQ30" s="80"/>
      <c r="DR30" s="80"/>
      <c r="DS30" s="80"/>
      <c r="DT30" s="80"/>
      <c r="DU30" s="80"/>
      <c r="DV30" s="80"/>
      <c r="DW30" s="80"/>
      <c r="DX30" s="80"/>
      <c r="DY30" s="82">
        <f t="shared" si="246"/>
        <v>0</v>
      </c>
      <c r="EA30" s="80"/>
      <c r="EB30" s="80"/>
      <c r="EC30" s="80"/>
      <c r="ED30" s="80"/>
      <c r="EE30" s="80"/>
      <c r="EF30" s="80"/>
      <c r="EG30" s="80"/>
      <c r="EH30" s="80"/>
      <c r="EI30" s="80"/>
      <c r="EJ30" s="80"/>
      <c r="EK30" s="80"/>
      <c r="EL30" s="80"/>
      <c r="EM30" s="82">
        <f t="shared" si="247"/>
        <v>0</v>
      </c>
    </row>
    <row r="31" spans="3:143" ht="12.75" x14ac:dyDescent="0.2">
      <c r="C31" s="79" t="s">
        <v>214</v>
      </c>
      <c r="E31" s="80"/>
      <c r="F31" s="80"/>
      <c r="G31" s="80">
        <v>150</v>
      </c>
      <c r="H31" s="80"/>
      <c r="I31" s="80"/>
      <c r="J31" s="80">
        <v>150</v>
      </c>
      <c r="K31" s="80"/>
      <c r="L31" s="80"/>
      <c r="M31" s="80">
        <v>150</v>
      </c>
      <c r="N31" s="80"/>
      <c r="O31" s="80"/>
      <c r="P31" s="80">
        <v>150</v>
      </c>
      <c r="Q31" s="82">
        <f t="shared" ref="Q31:Q34" si="250">SUM(E31:P31)</f>
        <v>600</v>
      </c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2">
        <f t="shared" ref="AE31:AE34" si="251">SUM(S31:AD31)</f>
        <v>0</v>
      </c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2">
        <f t="shared" ref="AS31:AS34" si="252">SUM(AG31:AR31)</f>
        <v>0</v>
      </c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2">
        <f t="shared" ref="BG31:BG34" si="253">SUM(AU31:BF31)</f>
        <v>0</v>
      </c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2">
        <f t="shared" ref="BU31:BU34" si="254">SUM(BI31:BT31)</f>
        <v>0</v>
      </c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2">
        <f t="shared" ref="CI31:CI34" si="255">SUM(BW31:CH31)</f>
        <v>0</v>
      </c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2">
        <f t="shared" ref="CW31:CW34" si="256">SUM(CK31:CV31)</f>
        <v>0</v>
      </c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2">
        <f t="shared" ref="DK31:DK34" si="257">SUM(CY31:DJ31)</f>
        <v>0</v>
      </c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2">
        <f t="shared" ref="DY31:DY34" si="258">SUM(DM31:DX31)</f>
        <v>0</v>
      </c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2">
        <f t="shared" ref="EM31:EM34" si="259">SUM(EA31:EL31)</f>
        <v>0</v>
      </c>
    </row>
    <row r="32" spans="3:143" ht="12.75" x14ac:dyDescent="0.2">
      <c r="C32" s="79" t="s">
        <v>215</v>
      </c>
      <c r="E32" s="80">
        <v>200</v>
      </c>
      <c r="F32" s="80">
        <v>200</v>
      </c>
      <c r="G32" s="80">
        <v>200</v>
      </c>
      <c r="H32" s="80">
        <v>200</v>
      </c>
      <c r="I32" s="80">
        <v>200</v>
      </c>
      <c r="J32" s="80">
        <v>200</v>
      </c>
      <c r="K32" s="80">
        <v>200</v>
      </c>
      <c r="L32" s="80">
        <v>200</v>
      </c>
      <c r="M32" s="80">
        <v>200</v>
      </c>
      <c r="N32" s="80">
        <v>200</v>
      </c>
      <c r="O32" s="80">
        <v>200</v>
      </c>
      <c r="P32" s="80">
        <v>200</v>
      </c>
      <c r="Q32" s="82">
        <f t="shared" si="250"/>
        <v>2400</v>
      </c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2">
        <f t="shared" si="251"/>
        <v>0</v>
      </c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2">
        <f t="shared" si="252"/>
        <v>0</v>
      </c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2">
        <f t="shared" si="253"/>
        <v>0</v>
      </c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2">
        <f t="shared" si="254"/>
        <v>0</v>
      </c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2">
        <f t="shared" si="255"/>
        <v>0</v>
      </c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2">
        <f t="shared" si="256"/>
        <v>0</v>
      </c>
      <c r="CY32" s="80"/>
      <c r="CZ32" s="80"/>
      <c r="DA32" s="80"/>
      <c r="DB32" s="80"/>
      <c r="DC32" s="80"/>
      <c r="DD32" s="80"/>
      <c r="DE32" s="80"/>
      <c r="DF32" s="80"/>
      <c r="DG32" s="80"/>
      <c r="DH32" s="80"/>
      <c r="DI32" s="80"/>
      <c r="DJ32" s="80"/>
      <c r="DK32" s="82">
        <f t="shared" si="257"/>
        <v>0</v>
      </c>
      <c r="DM32" s="80"/>
      <c r="DN32" s="80"/>
      <c r="DO32" s="80"/>
      <c r="DP32" s="80"/>
      <c r="DQ32" s="80"/>
      <c r="DR32" s="80"/>
      <c r="DS32" s="80"/>
      <c r="DT32" s="80"/>
      <c r="DU32" s="80"/>
      <c r="DV32" s="80"/>
      <c r="DW32" s="80"/>
      <c r="DX32" s="80"/>
      <c r="DY32" s="82">
        <f t="shared" si="258"/>
        <v>0</v>
      </c>
      <c r="EA32" s="80"/>
      <c r="EB32" s="80"/>
      <c r="EC32" s="80"/>
      <c r="ED32" s="80"/>
      <c r="EE32" s="80"/>
      <c r="EF32" s="80"/>
      <c r="EG32" s="80"/>
      <c r="EH32" s="80"/>
      <c r="EI32" s="80"/>
      <c r="EJ32" s="80"/>
      <c r="EK32" s="80"/>
      <c r="EL32" s="80"/>
      <c r="EM32" s="82">
        <f t="shared" si="259"/>
        <v>0</v>
      </c>
    </row>
    <row r="33" spans="3:143" ht="12.75" x14ac:dyDescent="0.2">
      <c r="C33" s="79" t="s">
        <v>216</v>
      </c>
      <c r="E33" s="80">
        <v>200</v>
      </c>
      <c r="F33" s="80">
        <v>200</v>
      </c>
      <c r="G33" s="80">
        <v>200</v>
      </c>
      <c r="H33" s="80">
        <v>200</v>
      </c>
      <c r="I33" s="80">
        <v>200</v>
      </c>
      <c r="J33" s="80">
        <v>200</v>
      </c>
      <c r="K33" s="80">
        <v>200</v>
      </c>
      <c r="L33" s="80">
        <v>200</v>
      </c>
      <c r="M33" s="80">
        <v>200</v>
      </c>
      <c r="N33" s="80">
        <v>200</v>
      </c>
      <c r="O33" s="80">
        <v>200</v>
      </c>
      <c r="P33" s="80">
        <v>200</v>
      </c>
      <c r="Q33" s="82">
        <f t="shared" si="250"/>
        <v>2400</v>
      </c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2">
        <f t="shared" si="251"/>
        <v>0</v>
      </c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2">
        <f t="shared" si="252"/>
        <v>0</v>
      </c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2">
        <f t="shared" si="253"/>
        <v>0</v>
      </c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2">
        <f t="shared" si="254"/>
        <v>0</v>
      </c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2">
        <f t="shared" si="255"/>
        <v>0</v>
      </c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  <c r="CW33" s="82">
        <f t="shared" si="256"/>
        <v>0</v>
      </c>
      <c r="CY33" s="80"/>
      <c r="CZ33" s="80"/>
      <c r="DA33" s="80"/>
      <c r="DB33" s="80"/>
      <c r="DC33" s="80"/>
      <c r="DD33" s="80"/>
      <c r="DE33" s="80"/>
      <c r="DF33" s="80"/>
      <c r="DG33" s="80"/>
      <c r="DH33" s="80"/>
      <c r="DI33" s="80"/>
      <c r="DJ33" s="80"/>
      <c r="DK33" s="82">
        <f t="shared" si="257"/>
        <v>0</v>
      </c>
      <c r="DM33" s="80"/>
      <c r="DN33" s="80"/>
      <c r="DO33" s="80"/>
      <c r="DP33" s="80"/>
      <c r="DQ33" s="80"/>
      <c r="DR33" s="80"/>
      <c r="DS33" s="80"/>
      <c r="DT33" s="80"/>
      <c r="DU33" s="80"/>
      <c r="DV33" s="80"/>
      <c r="DW33" s="80"/>
      <c r="DX33" s="80"/>
      <c r="DY33" s="82">
        <f t="shared" si="258"/>
        <v>0</v>
      </c>
      <c r="EA33" s="80"/>
      <c r="EB33" s="80"/>
      <c r="EC33" s="80"/>
      <c r="ED33" s="80"/>
      <c r="EE33" s="80"/>
      <c r="EF33" s="80"/>
      <c r="EG33" s="80"/>
      <c r="EH33" s="80"/>
      <c r="EI33" s="80"/>
      <c r="EJ33" s="80"/>
      <c r="EK33" s="80"/>
      <c r="EL33" s="80"/>
      <c r="EM33" s="82">
        <f t="shared" si="259"/>
        <v>0</v>
      </c>
    </row>
    <row r="34" spans="3:143" ht="12.75" x14ac:dyDescent="0.2">
      <c r="C34" s="79" t="s">
        <v>217</v>
      </c>
      <c r="E34" s="80">
        <v>50</v>
      </c>
      <c r="F34" s="80">
        <v>50</v>
      </c>
      <c r="G34" s="80">
        <v>50</v>
      </c>
      <c r="H34" s="80">
        <v>50</v>
      </c>
      <c r="I34" s="80">
        <v>50</v>
      </c>
      <c r="J34" s="80">
        <v>50</v>
      </c>
      <c r="K34" s="80">
        <v>50</v>
      </c>
      <c r="L34" s="80">
        <v>50</v>
      </c>
      <c r="M34" s="80">
        <v>50</v>
      </c>
      <c r="N34" s="80">
        <v>50</v>
      </c>
      <c r="O34" s="80">
        <v>50</v>
      </c>
      <c r="P34" s="80">
        <v>50</v>
      </c>
      <c r="Q34" s="82">
        <f t="shared" si="250"/>
        <v>600</v>
      </c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2">
        <f t="shared" si="251"/>
        <v>0</v>
      </c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2">
        <f t="shared" si="252"/>
        <v>0</v>
      </c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2">
        <f t="shared" si="253"/>
        <v>0</v>
      </c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2">
        <f t="shared" si="254"/>
        <v>0</v>
      </c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2">
        <f t="shared" si="255"/>
        <v>0</v>
      </c>
      <c r="CK34" s="80"/>
      <c r="CL34" s="80"/>
      <c r="CM34" s="80"/>
      <c r="CN34" s="80"/>
      <c r="CO34" s="80"/>
      <c r="CP34" s="80"/>
      <c r="CQ34" s="80"/>
      <c r="CR34" s="80"/>
      <c r="CS34" s="80"/>
      <c r="CT34" s="80"/>
      <c r="CU34" s="80"/>
      <c r="CV34" s="80"/>
      <c r="CW34" s="82">
        <f t="shared" si="256"/>
        <v>0</v>
      </c>
      <c r="CY34" s="80"/>
      <c r="CZ34" s="80"/>
      <c r="DA34" s="80"/>
      <c r="DB34" s="80"/>
      <c r="DC34" s="80"/>
      <c r="DD34" s="80"/>
      <c r="DE34" s="80"/>
      <c r="DF34" s="80"/>
      <c r="DG34" s="80"/>
      <c r="DH34" s="80"/>
      <c r="DI34" s="80"/>
      <c r="DJ34" s="80"/>
      <c r="DK34" s="82">
        <f t="shared" si="257"/>
        <v>0</v>
      </c>
      <c r="DM34" s="80"/>
      <c r="DN34" s="80"/>
      <c r="DO34" s="80"/>
      <c r="DP34" s="80"/>
      <c r="DQ34" s="80"/>
      <c r="DR34" s="80"/>
      <c r="DS34" s="80"/>
      <c r="DT34" s="80"/>
      <c r="DU34" s="80"/>
      <c r="DV34" s="80"/>
      <c r="DW34" s="80"/>
      <c r="DX34" s="80"/>
      <c r="DY34" s="82">
        <f t="shared" si="258"/>
        <v>0</v>
      </c>
      <c r="EA34" s="80"/>
      <c r="EB34" s="80"/>
      <c r="EC34" s="80"/>
      <c r="ED34" s="80"/>
      <c r="EE34" s="80"/>
      <c r="EF34" s="80"/>
      <c r="EG34" s="80"/>
      <c r="EH34" s="80"/>
      <c r="EI34" s="80"/>
      <c r="EJ34" s="80"/>
      <c r="EK34" s="80"/>
      <c r="EL34" s="80"/>
      <c r="EM34" s="82">
        <f t="shared" si="259"/>
        <v>0</v>
      </c>
    </row>
    <row r="35" spans="3:143" ht="12.75" x14ac:dyDescent="0.2">
      <c r="C35" s="79" t="s">
        <v>218</v>
      </c>
      <c r="E35" s="80">
        <v>300</v>
      </c>
      <c r="F35" s="80">
        <v>300</v>
      </c>
      <c r="G35" s="80">
        <v>300</v>
      </c>
      <c r="H35" s="80">
        <v>1200</v>
      </c>
      <c r="I35" s="80">
        <v>300</v>
      </c>
      <c r="J35" s="80">
        <v>300</v>
      </c>
      <c r="K35" s="80">
        <v>300</v>
      </c>
      <c r="L35" s="80">
        <v>1500</v>
      </c>
      <c r="M35" s="80">
        <v>300</v>
      </c>
      <c r="N35" s="80">
        <v>300</v>
      </c>
      <c r="O35" s="80">
        <v>300</v>
      </c>
      <c r="P35" s="80">
        <v>600</v>
      </c>
      <c r="Q35" s="82">
        <f t="shared" si="248"/>
        <v>6000</v>
      </c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2">
        <f t="shared" si="249"/>
        <v>0</v>
      </c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2">
        <f t="shared" si="240"/>
        <v>0</v>
      </c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2">
        <f t="shared" si="241"/>
        <v>0</v>
      </c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2">
        <f t="shared" si="242"/>
        <v>0</v>
      </c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2">
        <f t="shared" si="243"/>
        <v>0</v>
      </c>
      <c r="CK35" s="80"/>
      <c r="CL35" s="80"/>
      <c r="CM35" s="80"/>
      <c r="CN35" s="80"/>
      <c r="CO35" s="80"/>
      <c r="CP35" s="80"/>
      <c r="CQ35" s="80"/>
      <c r="CR35" s="80"/>
      <c r="CS35" s="80"/>
      <c r="CT35" s="80"/>
      <c r="CU35" s="80"/>
      <c r="CV35" s="80"/>
      <c r="CW35" s="82">
        <f t="shared" si="244"/>
        <v>0</v>
      </c>
      <c r="CY35" s="80"/>
      <c r="CZ35" s="80"/>
      <c r="DA35" s="80"/>
      <c r="DB35" s="80"/>
      <c r="DC35" s="80"/>
      <c r="DD35" s="80"/>
      <c r="DE35" s="80"/>
      <c r="DF35" s="80"/>
      <c r="DG35" s="80"/>
      <c r="DH35" s="80"/>
      <c r="DI35" s="80"/>
      <c r="DJ35" s="80"/>
      <c r="DK35" s="82">
        <f t="shared" si="245"/>
        <v>0</v>
      </c>
      <c r="DM35" s="80"/>
      <c r="DN35" s="80"/>
      <c r="DO35" s="80"/>
      <c r="DP35" s="80"/>
      <c r="DQ35" s="80"/>
      <c r="DR35" s="80"/>
      <c r="DS35" s="80"/>
      <c r="DT35" s="80"/>
      <c r="DU35" s="80"/>
      <c r="DV35" s="80"/>
      <c r="DW35" s="80"/>
      <c r="DX35" s="80"/>
      <c r="DY35" s="82">
        <f t="shared" si="246"/>
        <v>0</v>
      </c>
      <c r="EA35" s="80"/>
      <c r="EB35" s="80"/>
      <c r="EC35" s="80"/>
      <c r="ED35" s="80"/>
      <c r="EE35" s="80"/>
      <c r="EF35" s="80"/>
      <c r="EG35" s="80"/>
      <c r="EH35" s="80"/>
      <c r="EI35" s="80"/>
      <c r="EJ35" s="80"/>
      <c r="EK35" s="80"/>
      <c r="EL35" s="80"/>
      <c r="EM35" s="82">
        <f t="shared" si="247"/>
        <v>0</v>
      </c>
    </row>
    <row r="36" spans="3:143" ht="12.75" hidden="1" x14ac:dyDescent="0.2">
      <c r="C36" s="79" t="s">
        <v>203</v>
      </c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2">
        <f t="shared" si="248"/>
        <v>0</v>
      </c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2">
        <f t="shared" si="249"/>
        <v>0</v>
      </c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2">
        <f t="shared" si="240"/>
        <v>0</v>
      </c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2">
        <f t="shared" si="241"/>
        <v>0</v>
      </c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2">
        <f t="shared" si="242"/>
        <v>0</v>
      </c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2">
        <f t="shared" si="243"/>
        <v>0</v>
      </c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2">
        <f t="shared" si="244"/>
        <v>0</v>
      </c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2">
        <f t="shared" si="245"/>
        <v>0</v>
      </c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2">
        <f t="shared" si="246"/>
        <v>0</v>
      </c>
      <c r="EA36" s="80"/>
      <c r="EB36" s="80"/>
      <c r="EC36" s="80"/>
      <c r="ED36" s="80"/>
      <c r="EE36" s="80"/>
      <c r="EF36" s="80"/>
      <c r="EG36" s="80"/>
      <c r="EH36" s="80"/>
      <c r="EI36" s="80"/>
      <c r="EJ36" s="80"/>
      <c r="EK36" s="80"/>
      <c r="EL36" s="80"/>
      <c r="EM36" s="82">
        <f t="shared" si="247"/>
        <v>0</v>
      </c>
    </row>
    <row r="37" spans="3:143" ht="12.75" hidden="1" x14ac:dyDescent="0.2">
      <c r="C37" s="79" t="s">
        <v>203</v>
      </c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2">
        <f t="shared" si="248"/>
        <v>0</v>
      </c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2">
        <f t="shared" si="249"/>
        <v>0</v>
      </c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2">
        <f t="shared" si="240"/>
        <v>0</v>
      </c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2">
        <f t="shared" si="241"/>
        <v>0</v>
      </c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2">
        <f t="shared" si="242"/>
        <v>0</v>
      </c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2">
        <f t="shared" si="243"/>
        <v>0</v>
      </c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  <c r="CW37" s="82">
        <f t="shared" si="244"/>
        <v>0</v>
      </c>
      <c r="CY37" s="80"/>
      <c r="CZ37" s="80"/>
      <c r="DA37" s="80"/>
      <c r="DB37" s="80"/>
      <c r="DC37" s="80"/>
      <c r="DD37" s="80"/>
      <c r="DE37" s="80"/>
      <c r="DF37" s="80"/>
      <c r="DG37" s="80"/>
      <c r="DH37" s="80"/>
      <c r="DI37" s="80"/>
      <c r="DJ37" s="80"/>
      <c r="DK37" s="82">
        <f t="shared" si="245"/>
        <v>0</v>
      </c>
      <c r="DM37" s="80"/>
      <c r="DN37" s="80"/>
      <c r="DO37" s="80"/>
      <c r="DP37" s="80"/>
      <c r="DQ37" s="80"/>
      <c r="DR37" s="80"/>
      <c r="DS37" s="80"/>
      <c r="DT37" s="80"/>
      <c r="DU37" s="80"/>
      <c r="DV37" s="80"/>
      <c r="DW37" s="80"/>
      <c r="DX37" s="80"/>
      <c r="DY37" s="82">
        <f t="shared" si="246"/>
        <v>0</v>
      </c>
      <c r="EA37" s="80"/>
      <c r="EB37" s="80"/>
      <c r="EC37" s="80"/>
      <c r="ED37" s="80"/>
      <c r="EE37" s="80"/>
      <c r="EF37" s="80"/>
      <c r="EG37" s="80"/>
      <c r="EH37" s="80"/>
      <c r="EI37" s="80"/>
      <c r="EJ37" s="80"/>
      <c r="EK37" s="80"/>
      <c r="EL37" s="80"/>
      <c r="EM37" s="82">
        <f t="shared" si="247"/>
        <v>0</v>
      </c>
    </row>
    <row r="38" spans="3:143" ht="12.75" hidden="1" x14ac:dyDescent="0.2">
      <c r="C38" s="79" t="s">
        <v>203</v>
      </c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2">
        <f t="shared" si="248"/>
        <v>0</v>
      </c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2">
        <f t="shared" si="249"/>
        <v>0</v>
      </c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2">
        <f t="shared" si="240"/>
        <v>0</v>
      </c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2">
        <f t="shared" si="241"/>
        <v>0</v>
      </c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2">
        <f t="shared" si="242"/>
        <v>0</v>
      </c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/>
      <c r="CH38" s="80"/>
      <c r="CI38" s="82">
        <f t="shared" si="243"/>
        <v>0</v>
      </c>
      <c r="CK38" s="80"/>
      <c r="CL38" s="80"/>
      <c r="CM38" s="80"/>
      <c r="CN38" s="80"/>
      <c r="CO38" s="80"/>
      <c r="CP38" s="80"/>
      <c r="CQ38" s="80"/>
      <c r="CR38" s="80"/>
      <c r="CS38" s="80"/>
      <c r="CT38" s="80"/>
      <c r="CU38" s="80"/>
      <c r="CV38" s="80"/>
      <c r="CW38" s="82">
        <f t="shared" si="244"/>
        <v>0</v>
      </c>
      <c r="CY38" s="80"/>
      <c r="CZ38" s="80"/>
      <c r="DA38" s="80"/>
      <c r="DB38" s="80"/>
      <c r="DC38" s="80"/>
      <c r="DD38" s="80"/>
      <c r="DE38" s="80"/>
      <c r="DF38" s="80"/>
      <c r="DG38" s="80"/>
      <c r="DH38" s="80"/>
      <c r="DI38" s="80"/>
      <c r="DJ38" s="80"/>
      <c r="DK38" s="82">
        <f t="shared" si="245"/>
        <v>0</v>
      </c>
      <c r="DM38" s="80"/>
      <c r="DN38" s="80"/>
      <c r="DO38" s="80"/>
      <c r="DP38" s="80"/>
      <c r="DQ38" s="80"/>
      <c r="DR38" s="80"/>
      <c r="DS38" s="80"/>
      <c r="DT38" s="80"/>
      <c r="DU38" s="80"/>
      <c r="DV38" s="80"/>
      <c r="DW38" s="80"/>
      <c r="DX38" s="80"/>
      <c r="DY38" s="82">
        <f t="shared" si="246"/>
        <v>0</v>
      </c>
      <c r="EA38" s="80"/>
      <c r="EB38" s="80"/>
      <c r="EC38" s="80"/>
      <c r="ED38" s="80"/>
      <c r="EE38" s="80"/>
      <c r="EF38" s="80"/>
      <c r="EG38" s="80"/>
      <c r="EH38" s="80"/>
      <c r="EI38" s="80"/>
      <c r="EJ38" s="80"/>
      <c r="EK38" s="80"/>
      <c r="EL38" s="80"/>
      <c r="EM38" s="82">
        <f t="shared" si="247"/>
        <v>0</v>
      </c>
    </row>
    <row r="39" spans="3:143" ht="12.75" hidden="1" x14ac:dyDescent="0.2">
      <c r="C39" s="79" t="s">
        <v>203</v>
      </c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2">
        <f t="shared" si="248"/>
        <v>0</v>
      </c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2">
        <f t="shared" si="249"/>
        <v>0</v>
      </c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2">
        <f t="shared" si="240"/>
        <v>0</v>
      </c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2">
        <f t="shared" si="241"/>
        <v>0</v>
      </c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2">
        <f t="shared" si="242"/>
        <v>0</v>
      </c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2">
        <f t="shared" si="243"/>
        <v>0</v>
      </c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2">
        <f t="shared" si="244"/>
        <v>0</v>
      </c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2">
        <f t="shared" si="245"/>
        <v>0</v>
      </c>
      <c r="DM39" s="80"/>
      <c r="DN39" s="80"/>
      <c r="DO39" s="80"/>
      <c r="DP39" s="80"/>
      <c r="DQ39" s="80"/>
      <c r="DR39" s="80"/>
      <c r="DS39" s="80"/>
      <c r="DT39" s="80"/>
      <c r="DU39" s="80"/>
      <c r="DV39" s="80"/>
      <c r="DW39" s="80"/>
      <c r="DX39" s="80"/>
      <c r="DY39" s="82">
        <f t="shared" si="246"/>
        <v>0</v>
      </c>
      <c r="EA39" s="80"/>
      <c r="EB39" s="80"/>
      <c r="EC39" s="80"/>
      <c r="ED39" s="80"/>
      <c r="EE39" s="80"/>
      <c r="EF39" s="80"/>
      <c r="EG39" s="80"/>
      <c r="EH39" s="80"/>
      <c r="EI39" s="80"/>
      <c r="EJ39" s="80"/>
      <c r="EK39" s="80"/>
      <c r="EL39" s="80"/>
      <c r="EM39" s="82">
        <f t="shared" si="247"/>
        <v>0</v>
      </c>
    </row>
    <row r="40" spans="3:143" ht="12.75" hidden="1" x14ac:dyDescent="0.2">
      <c r="C40" s="79" t="s">
        <v>203</v>
      </c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2">
        <f t="shared" si="248"/>
        <v>0</v>
      </c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2">
        <f t="shared" si="249"/>
        <v>0</v>
      </c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2">
        <f t="shared" si="240"/>
        <v>0</v>
      </c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2">
        <f t="shared" si="241"/>
        <v>0</v>
      </c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2">
        <f t="shared" si="242"/>
        <v>0</v>
      </c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2">
        <f t="shared" si="243"/>
        <v>0</v>
      </c>
      <c r="CK40" s="80"/>
      <c r="CL40" s="80"/>
      <c r="CM40" s="80"/>
      <c r="CN40" s="80"/>
      <c r="CO40" s="80"/>
      <c r="CP40" s="80"/>
      <c r="CQ40" s="80"/>
      <c r="CR40" s="80"/>
      <c r="CS40" s="80"/>
      <c r="CT40" s="80"/>
      <c r="CU40" s="80"/>
      <c r="CV40" s="80"/>
      <c r="CW40" s="82">
        <f t="shared" si="244"/>
        <v>0</v>
      </c>
      <c r="CY40" s="80"/>
      <c r="CZ40" s="80"/>
      <c r="DA40" s="80"/>
      <c r="DB40" s="80"/>
      <c r="DC40" s="80"/>
      <c r="DD40" s="80"/>
      <c r="DE40" s="80"/>
      <c r="DF40" s="80"/>
      <c r="DG40" s="80"/>
      <c r="DH40" s="80"/>
      <c r="DI40" s="80"/>
      <c r="DJ40" s="80"/>
      <c r="DK40" s="82">
        <f t="shared" si="245"/>
        <v>0</v>
      </c>
      <c r="DM40" s="80"/>
      <c r="DN40" s="80"/>
      <c r="DO40" s="80"/>
      <c r="DP40" s="80"/>
      <c r="DQ40" s="80"/>
      <c r="DR40" s="80"/>
      <c r="DS40" s="80"/>
      <c r="DT40" s="80"/>
      <c r="DU40" s="80"/>
      <c r="DV40" s="80"/>
      <c r="DW40" s="80"/>
      <c r="DX40" s="80"/>
      <c r="DY40" s="82">
        <f t="shared" si="246"/>
        <v>0</v>
      </c>
      <c r="EA40" s="80"/>
      <c r="EB40" s="80"/>
      <c r="EC40" s="80"/>
      <c r="ED40" s="80"/>
      <c r="EE40" s="80"/>
      <c r="EF40" s="80"/>
      <c r="EG40" s="80"/>
      <c r="EH40" s="80"/>
      <c r="EI40" s="80"/>
      <c r="EJ40" s="80"/>
      <c r="EK40" s="80"/>
      <c r="EL40" s="80"/>
      <c r="EM40" s="82">
        <f t="shared" si="247"/>
        <v>0</v>
      </c>
    </row>
    <row r="41" spans="3:143" ht="12.75" x14ac:dyDescent="0.2">
      <c r="C41" s="83" t="s">
        <v>199</v>
      </c>
      <c r="E41" s="81" cm="1">
        <f t="array" ref="E41">_xlfn.LET(_xlpm.Data,E27:P40,_xlpm.ColumnRef,COLUMNS(E41:E41),SUM(INDEX(_xlpm.Data,1,_xlpm.ColumnRef):INDEX(_xlpm.Data,CON_ExpenseRowQ,_xlpm.ColumnRef)))</f>
        <v>2900</v>
      </c>
      <c r="F41" s="81" cm="1">
        <f t="array" ref="F41">_xlfn.LET(_xlpm.ExpenseData,E27:P40,_xlpm.ColumnRef,COLUMNS(E41:F41),SUM(INDEX(_xlpm.ExpenseData,1,_xlpm.ColumnRef):INDEX(_xlpm.ExpenseData,CON_ExpenseRowQ,_xlpm.ColumnRef)))</f>
        <v>2900</v>
      </c>
      <c r="G41" s="81" cm="1">
        <f t="array" ref="G41">_xlfn.LET(_xlpm.ExpenseData,E27:P40,_xlpm.ColumnRef,COLUMNS(E41:G41),SUM(INDEX(_xlpm.ExpenseData,1,_xlpm.ColumnRef):INDEX(_xlpm.ExpenseData,CON_ExpenseRowQ,_xlpm.ColumnRef)))</f>
        <v>3050</v>
      </c>
      <c r="H41" s="81" cm="1">
        <f t="array" ref="H41">_xlfn.LET(_xlpm.ExpenseData,E27:P40,_xlpm.ColumnRef,COLUMNS(E41:H41),SUM(INDEX(_xlpm.ExpenseData,1,_xlpm.ColumnRef):INDEX(_xlpm.ExpenseData,CON_ExpenseRowQ,_xlpm.ColumnRef)))</f>
        <v>3800</v>
      </c>
      <c r="I41" s="81" cm="1">
        <f t="array" ref="I41">_xlfn.LET(_xlpm.ExpenseData,E27:P40,_xlpm.ColumnRef,COLUMNS(E41:I41),SUM(INDEX(_xlpm.ExpenseData,1,_xlpm.ColumnRef):INDEX(_xlpm.ExpenseData,CON_ExpenseRowQ,_xlpm.ColumnRef)))</f>
        <v>2900</v>
      </c>
      <c r="J41" s="81" cm="1">
        <f t="array" ref="J41">_xlfn.LET(_xlpm.ExpenseData,E27:P40,_xlpm.ColumnRef,COLUMNS(E41:J41),SUM(INDEX(_xlpm.ExpenseData,1,_xlpm.ColumnRef):INDEX(_xlpm.ExpenseData,CON_ExpenseRowQ,_xlpm.ColumnRef)))</f>
        <v>3050</v>
      </c>
      <c r="K41" s="81" cm="1">
        <f t="array" ref="K41">_xlfn.LET(_xlpm.ExpenseData,E27:P40,_xlpm.ColumnRef,COLUMNS(E41:K41),SUM(INDEX(_xlpm.ExpenseData,1,_xlpm.ColumnRef):INDEX(_xlpm.ExpenseData,CON_ExpenseRowQ,_xlpm.ColumnRef)))</f>
        <v>2900</v>
      </c>
      <c r="L41" s="81" cm="1">
        <f t="array" ref="L41">_xlfn.LET(_xlpm.ExpenseData,E27:P40,_xlpm.ColumnRef,COLUMNS(E41:L41),SUM(INDEX(_xlpm.ExpenseData,1,_xlpm.ColumnRef):INDEX(_xlpm.ExpenseData,CON_ExpenseRowQ,_xlpm.ColumnRef)))</f>
        <v>4100</v>
      </c>
      <c r="M41" s="81" cm="1">
        <f t="array" ref="M41">_xlfn.LET(_xlpm.ExpenseData,E27:P40,_xlpm.ColumnRef,COLUMNS(E41:M41),SUM(INDEX(_xlpm.ExpenseData,1,_xlpm.ColumnRef):INDEX(_xlpm.ExpenseData,CON_ExpenseRowQ,_xlpm.ColumnRef)))</f>
        <v>3050</v>
      </c>
      <c r="N41" s="81" cm="1">
        <f t="array" ref="N41">_xlfn.LET(_xlpm.ExpenseData,E27:P40,_xlpm.ColumnRef,COLUMNS(E41:N41),SUM(INDEX(_xlpm.ExpenseData,1,_xlpm.ColumnRef):INDEX(_xlpm.ExpenseData,CON_ExpenseRowQ,_xlpm.ColumnRef)))</f>
        <v>2900</v>
      </c>
      <c r="O41" s="81" cm="1">
        <f t="array" ref="O41">_xlfn.LET(_xlpm.ExpenseData,E27:P40,_xlpm.ColumnRef,COLUMNS(E41:O41),SUM(INDEX(_xlpm.ExpenseData,1,_xlpm.ColumnRef):INDEX(_xlpm.ExpenseData,CON_ExpenseRowQ,_xlpm.ColumnRef)))</f>
        <v>2900</v>
      </c>
      <c r="P41" s="81" cm="1">
        <f t="array" ref="P41">_xlfn.LET(_xlpm.ExpenseData,E27:P40,_xlpm.ColumnRef,COLUMNS(E41:P41),SUM(INDEX(_xlpm.ExpenseData,1,_xlpm.ColumnRef):INDEX(_xlpm.ExpenseData,CON_ExpenseRowQ,_xlpm.ColumnRef)))</f>
        <v>3350</v>
      </c>
      <c r="Q41" s="81">
        <f t="shared" si="248"/>
        <v>37800</v>
      </c>
      <c r="S41" s="81" cm="1">
        <f t="array" ref="S41">_xlfn.LET(_xlpm.Data,S27:AD40,_xlpm.ColumnRef,COLUMNS(S41:S41),SUM(INDEX(_xlpm.Data,1,_xlpm.ColumnRef):INDEX(_xlpm.Data,CON_ExpenseRowQ,_xlpm.ColumnRef)))</f>
        <v>0</v>
      </c>
      <c r="T41" s="81" cm="1">
        <f t="array" ref="T41">_xlfn.LET(_xlpm.ExpenseData,S27:AD40,_xlpm.ColumnRef,COLUMNS(S41:T41),SUM(INDEX(_xlpm.ExpenseData,1,_xlpm.ColumnRef):INDEX(_xlpm.ExpenseData,CON_ExpenseRowQ,_xlpm.ColumnRef)))</f>
        <v>0</v>
      </c>
      <c r="U41" s="81" cm="1">
        <f t="array" ref="U41">_xlfn.LET(_xlpm.ExpenseData,S27:AD40,_xlpm.ColumnRef,COLUMNS(S41:U41),SUM(INDEX(_xlpm.ExpenseData,1,_xlpm.ColumnRef):INDEX(_xlpm.ExpenseData,CON_ExpenseRowQ,_xlpm.ColumnRef)))</f>
        <v>0</v>
      </c>
      <c r="V41" s="81" cm="1">
        <f t="array" ref="V41">_xlfn.LET(_xlpm.ExpenseData,S27:AD40,_xlpm.ColumnRef,COLUMNS(S41:V41),SUM(INDEX(_xlpm.ExpenseData,1,_xlpm.ColumnRef):INDEX(_xlpm.ExpenseData,CON_ExpenseRowQ,_xlpm.ColumnRef)))</f>
        <v>0</v>
      </c>
      <c r="W41" s="81" cm="1">
        <f t="array" ref="W41">_xlfn.LET(_xlpm.ExpenseData,S27:AD40,_xlpm.ColumnRef,COLUMNS(S41:W41),SUM(INDEX(_xlpm.ExpenseData,1,_xlpm.ColumnRef):INDEX(_xlpm.ExpenseData,CON_ExpenseRowQ,_xlpm.ColumnRef)))</f>
        <v>0</v>
      </c>
      <c r="X41" s="81" cm="1">
        <f t="array" ref="X41">_xlfn.LET(_xlpm.ExpenseData,S27:AD40,_xlpm.ColumnRef,COLUMNS(S41:X41),SUM(INDEX(_xlpm.ExpenseData,1,_xlpm.ColumnRef):INDEX(_xlpm.ExpenseData,CON_ExpenseRowQ,_xlpm.ColumnRef)))</f>
        <v>0</v>
      </c>
      <c r="Y41" s="81" cm="1">
        <f t="array" ref="Y41">_xlfn.LET(_xlpm.ExpenseData,S27:AD40,_xlpm.ColumnRef,COLUMNS(S41:Y41),SUM(INDEX(_xlpm.ExpenseData,1,_xlpm.ColumnRef):INDEX(_xlpm.ExpenseData,CON_ExpenseRowQ,_xlpm.ColumnRef)))</f>
        <v>0</v>
      </c>
      <c r="Z41" s="81" cm="1">
        <f t="array" ref="Z41">_xlfn.LET(_xlpm.ExpenseData,S27:AD40,_xlpm.ColumnRef,COLUMNS(S41:Z41),SUM(INDEX(_xlpm.ExpenseData,1,_xlpm.ColumnRef):INDEX(_xlpm.ExpenseData,CON_ExpenseRowQ,_xlpm.ColumnRef)))</f>
        <v>0</v>
      </c>
      <c r="AA41" s="81" cm="1">
        <f t="array" ref="AA41">_xlfn.LET(_xlpm.ExpenseData,S27:AD40,_xlpm.ColumnRef,COLUMNS(S41:AA41),SUM(INDEX(_xlpm.ExpenseData,1,_xlpm.ColumnRef):INDEX(_xlpm.ExpenseData,CON_ExpenseRowQ,_xlpm.ColumnRef)))</f>
        <v>0</v>
      </c>
      <c r="AB41" s="81" cm="1">
        <f t="array" ref="AB41">_xlfn.LET(_xlpm.ExpenseData,S27:AD40,_xlpm.ColumnRef,COLUMNS(S41:AB41),SUM(INDEX(_xlpm.ExpenseData,1,_xlpm.ColumnRef):INDEX(_xlpm.ExpenseData,CON_ExpenseRowQ,_xlpm.ColumnRef)))</f>
        <v>0</v>
      </c>
      <c r="AC41" s="81" cm="1">
        <f t="array" ref="AC41">_xlfn.LET(_xlpm.ExpenseData,S27:AD40,_xlpm.ColumnRef,COLUMNS(S41:AC41),SUM(INDEX(_xlpm.ExpenseData,1,_xlpm.ColumnRef):INDEX(_xlpm.ExpenseData,CON_ExpenseRowQ,_xlpm.ColumnRef)))</f>
        <v>0</v>
      </c>
      <c r="AD41" s="81" cm="1">
        <f t="array" ref="AD41">_xlfn.LET(_xlpm.ExpenseData,S27:AD40,_xlpm.ColumnRef,COLUMNS(S41:AD41),SUM(INDEX(_xlpm.ExpenseData,1,_xlpm.ColumnRef):INDEX(_xlpm.ExpenseData,CON_ExpenseRowQ,_xlpm.ColumnRef)))</f>
        <v>0</v>
      </c>
      <c r="AE41" s="81">
        <f t="shared" si="249"/>
        <v>0</v>
      </c>
      <c r="AG41" s="81" cm="1">
        <f t="array" ref="AG41">_xlfn.LET(_xlpm.Data,AG27:AR40,_xlpm.ColumnRef,COLUMNS(AG41:AG41),SUM(INDEX(_xlpm.Data,1,_xlpm.ColumnRef):INDEX(_xlpm.Data,CON_ExpenseRowQ,_xlpm.ColumnRef)))</f>
        <v>0</v>
      </c>
      <c r="AH41" s="81" cm="1">
        <f t="array" ref="AH41">_xlfn.LET(_xlpm.ExpenseData,AG27:AR40,_xlpm.ColumnRef,COLUMNS(AG41:AH41),SUM(INDEX(_xlpm.ExpenseData,1,_xlpm.ColumnRef):INDEX(_xlpm.ExpenseData,CON_ExpenseRowQ,_xlpm.ColumnRef)))</f>
        <v>0</v>
      </c>
      <c r="AI41" s="81" cm="1">
        <f t="array" ref="AI41">_xlfn.LET(_xlpm.ExpenseData,AG27:AR40,_xlpm.ColumnRef,COLUMNS(AG41:AI41),SUM(INDEX(_xlpm.ExpenseData,1,_xlpm.ColumnRef):INDEX(_xlpm.ExpenseData,CON_ExpenseRowQ,_xlpm.ColumnRef)))</f>
        <v>0</v>
      </c>
      <c r="AJ41" s="81" cm="1">
        <f t="array" ref="AJ41">_xlfn.LET(_xlpm.ExpenseData,AG27:AR40,_xlpm.ColumnRef,COLUMNS(AG41:AJ41),SUM(INDEX(_xlpm.ExpenseData,1,_xlpm.ColumnRef):INDEX(_xlpm.ExpenseData,CON_ExpenseRowQ,_xlpm.ColumnRef)))</f>
        <v>0</v>
      </c>
      <c r="AK41" s="81" cm="1">
        <f t="array" ref="AK41">_xlfn.LET(_xlpm.ExpenseData,AG27:AR40,_xlpm.ColumnRef,COLUMNS(AG41:AK41),SUM(INDEX(_xlpm.ExpenseData,1,_xlpm.ColumnRef):INDEX(_xlpm.ExpenseData,CON_ExpenseRowQ,_xlpm.ColumnRef)))</f>
        <v>0</v>
      </c>
      <c r="AL41" s="81" cm="1">
        <f t="array" ref="AL41">_xlfn.LET(_xlpm.ExpenseData,AG27:AR40,_xlpm.ColumnRef,COLUMNS(AG41:AL41),SUM(INDEX(_xlpm.ExpenseData,1,_xlpm.ColumnRef):INDEX(_xlpm.ExpenseData,CON_ExpenseRowQ,_xlpm.ColumnRef)))</f>
        <v>0</v>
      </c>
      <c r="AM41" s="81" cm="1">
        <f t="array" ref="AM41">_xlfn.LET(_xlpm.ExpenseData,AG27:AR40,_xlpm.ColumnRef,COLUMNS(AG41:AM41),SUM(INDEX(_xlpm.ExpenseData,1,_xlpm.ColumnRef):INDEX(_xlpm.ExpenseData,CON_ExpenseRowQ,_xlpm.ColumnRef)))</f>
        <v>0</v>
      </c>
      <c r="AN41" s="81" cm="1">
        <f t="array" ref="AN41">_xlfn.LET(_xlpm.ExpenseData,AG27:AR40,_xlpm.ColumnRef,COLUMNS(AG41:AN41),SUM(INDEX(_xlpm.ExpenseData,1,_xlpm.ColumnRef):INDEX(_xlpm.ExpenseData,CON_ExpenseRowQ,_xlpm.ColumnRef)))</f>
        <v>0</v>
      </c>
      <c r="AO41" s="81" cm="1">
        <f t="array" ref="AO41">_xlfn.LET(_xlpm.ExpenseData,AG27:AR40,_xlpm.ColumnRef,COLUMNS(AG41:AO41),SUM(INDEX(_xlpm.ExpenseData,1,_xlpm.ColumnRef):INDEX(_xlpm.ExpenseData,CON_ExpenseRowQ,_xlpm.ColumnRef)))</f>
        <v>0</v>
      </c>
      <c r="AP41" s="81" cm="1">
        <f t="array" ref="AP41">_xlfn.LET(_xlpm.ExpenseData,AG27:AR40,_xlpm.ColumnRef,COLUMNS(AG41:AP41),SUM(INDEX(_xlpm.ExpenseData,1,_xlpm.ColumnRef):INDEX(_xlpm.ExpenseData,CON_ExpenseRowQ,_xlpm.ColumnRef)))</f>
        <v>0</v>
      </c>
      <c r="AQ41" s="81" cm="1">
        <f t="array" ref="AQ41">_xlfn.LET(_xlpm.ExpenseData,AG27:AR40,_xlpm.ColumnRef,COLUMNS(AG41:AQ41),SUM(INDEX(_xlpm.ExpenseData,1,_xlpm.ColumnRef):INDEX(_xlpm.ExpenseData,CON_ExpenseRowQ,_xlpm.ColumnRef)))</f>
        <v>0</v>
      </c>
      <c r="AR41" s="81" cm="1">
        <f t="array" ref="AR41">_xlfn.LET(_xlpm.ExpenseData,AG27:AR40,_xlpm.ColumnRef,COLUMNS(AG41:AR41),SUM(INDEX(_xlpm.ExpenseData,1,_xlpm.ColumnRef):INDEX(_xlpm.ExpenseData,CON_ExpenseRowQ,_xlpm.ColumnRef)))</f>
        <v>0</v>
      </c>
      <c r="AS41" s="81">
        <f t="shared" si="240"/>
        <v>0</v>
      </c>
      <c r="AU41" s="81" cm="1">
        <f t="array" ref="AU41">_xlfn.LET(_xlpm.Data,AU27:BF40,_xlpm.ColumnRef,COLUMNS(AU41:AU41),SUM(INDEX(_xlpm.Data,1,_xlpm.ColumnRef):INDEX(_xlpm.Data,CON_ExpenseRowQ,_xlpm.ColumnRef)))</f>
        <v>0</v>
      </c>
      <c r="AV41" s="81" cm="1">
        <f t="array" ref="AV41">_xlfn.LET(_xlpm.ExpenseData,AU27:BF40,_xlpm.ColumnRef,COLUMNS(AU41:AV41),SUM(INDEX(_xlpm.ExpenseData,1,_xlpm.ColumnRef):INDEX(_xlpm.ExpenseData,CON_ExpenseRowQ,_xlpm.ColumnRef)))</f>
        <v>0</v>
      </c>
      <c r="AW41" s="81" cm="1">
        <f t="array" ref="AW41">_xlfn.LET(_xlpm.ExpenseData,AU27:BF40,_xlpm.ColumnRef,COLUMNS(AU41:AW41),SUM(INDEX(_xlpm.ExpenseData,1,_xlpm.ColumnRef):INDEX(_xlpm.ExpenseData,CON_ExpenseRowQ,_xlpm.ColumnRef)))</f>
        <v>0</v>
      </c>
      <c r="AX41" s="81" cm="1">
        <f t="array" ref="AX41">_xlfn.LET(_xlpm.ExpenseData,AU27:BF40,_xlpm.ColumnRef,COLUMNS(AU41:AX41),SUM(INDEX(_xlpm.ExpenseData,1,_xlpm.ColumnRef):INDEX(_xlpm.ExpenseData,CON_ExpenseRowQ,_xlpm.ColumnRef)))</f>
        <v>0</v>
      </c>
      <c r="AY41" s="81" cm="1">
        <f t="array" ref="AY41">_xlfn.LET(_xlpm.ExpenseData,AU27:BF40,_xlpm.ColumnRef,COLUMNS(AU41:AY41),SUM(INDEX(_xlpm.ExpenseData,1,_xlpm.ColumnRef):INDEX(_xlpm.ExpenseData,CON_ExpenseRowQ,_xlpm.ColumnRef)))</f>
        <v>0</v>
      </c>
      <c r="AZ41" s="81" cm="1">
        <f t="array" ref="AZ41">_xlfn.LET(_xlpm.ExpenseData,AU27:BF40,_xlpm.ColumnRef,COLUMNS(AU41:AZ41),SUM(INDEX(_xlpm.ExpenseData,1,_xlpm.ColumnRef):INDEX(_xlpm.ExpenseData,CON_ExpenseRowQ,_xlpm.ColumnRef)))</f>
        <v>0</v>
      </c>
      <c r="BA41" s="81" cm="1">
        <f t="array" ref="BA41">_xlfn.LET(_xlpm.ExpenseData,AU27:BF40,_xlpm.ColumnRef,COLUMNS(AU41:BA41),SUM(INDEX(_xlpm.ExpenseData,1,_xlpm.ColumnRef):INDEX(_xlpm.ExpenseData,CON_ExpenseRowQ,_xlpm.ColumnRef)))</f>
        <v>0</v>
      </c>
      <c r="BB41" s="81" cm="1">
        <f t="array" ref="BB41">_xlfn.LET(_xlpm.ExpenseData,AU27:BF40,_xlpm.ColumnRef,COLUMNS(AU41:BB41),SUM(INDEX(_xlpm.ExpenseData,1,_xlpm.ColumnRef):INDEX(_xlpm.ExpenseData,CON_ExpenseRowQ,_xlpm.ColumnRef)))</f>
        <v>0</v>
      </c>
      <c r="BC41" s="81" cm="1">
        <f t="array" ref="BC41">_xlfn.LET(_xlpm.ExpenseData,AU27:BF40,_xlpm.ColumnRef,COLUMNS(AU41:BC41),SUM(INDEX(_xlpm.ExpenseData,1,_xlpm.ColumnRef):INDEX(_xlpm.ExpenseData,CON_ExpenseRowQ,_xlpm.ColumnRef)))</f>
        <v>0</v>
      </c>
      <c r="BD41" s="81" cm="1">
        <f t="array" ref="BD41">_xlfn.LET(_xlpm.ExpenseData,AU27:BF40,_xlpm.ColumnRef,COLUMNS(AU41:BD41),SUM(INDEX(_xlpm.ExpenseData,1,_xlpm.ColumnRef):INDEX(_xlpm.ExpenseData,CON_ExpenseRowQ,_xlpm.ColumnRef)))</f>
        <v>0</v>
      </c>
      <c r="BE41" s="81" cm="1">
        <f t="array" ref="BE41">_xlfn.LET(_xlpm.ExpenseData,AU27:BF40,_xlpm.ColumnRef,COLUMNS(AU41:BE41),SUM(INDEX(_xlpm.ExpenseData,1,_xlpm.ColumnRef):INDEX(_xlpm.ExpenseData,CON_ExpenseRowQ,_xlpm.ColumnRef)))</f>
        <v>0</v>
      </c>
      <c r="BF41" s="81" cm="1">
        <f t="array" ref="BF41">_xlfn.LET(_xlpm.ExpenseData,AU27:BF40,_xlpm.ColumnRef,COLUMNS(AU41:BF41),SUM(INDEX(_xlpm.ExpenseData,1,_xlpm.ColumnRef):INDEX(_xlpm.ExpenseData,CON_ExpenseRowQ,_xlpm.ColumnRef)))</f>
        <v>0</v>
      </c>
      <c r="BG41" s="81">
        <f t="shared" si="241"/>
        <v>0</v>
      </c>
      <c r="BI41" s="81" cm="1">
        <f t="array" ref="BI41">_xlfn.LET(_xlpm.Data,BI27:BT40,_xlpm.ColumnRef,COLUMNS(BI41:BI41),SUM(INDEX(_xlpm.Data,1,_xlpm.ColumnRef):INDEX(_xlpm.Data,CON_ExpenseRowQ,_xlpm.ColumnRef)))</f>
        <v>0</v>
      </c>
      <c r="BJ41" s="81" cm="1">
        <f t="array" ref="BJ41">_xlfn.LET(_xlpm.ExpenseData,BI27:BT40,_xlpm.ColumnRef,COLUMNS(BI41:BJ41),SUM(INDEX(_xlpm.ExpenseData,1,_xlpm.ColumnRef):INDEX(_xlpm.ExpenseData,CON_ExpenseRowQ,_xlpm.ColumnRef)))</f>
        <v>0</v>
      </c>
      <c r="BK41" s="81" cm="1">
        <f t="array" ref="BK41">_xlfn.LET(_xlpm.ExpenseData,BI27:BT40,_xlpm.ColumnRef,COLUMNS(BI41:BK41),SUM(INDEX(_xlpm.ExpenseData,1,_xlpm.ColumnRef):INDEX(_xlpm.ExpenseData,CON_ExpenseRowQ,_xlpm.ColumnRef)))</f>
        <v>0</v>
      </c>
      <c r="BL41" s="81" cm="1">
        <f t="array" ref="BL41">_xlfn.LET(_xlpm.ExpenseData,BI27:BT40,_xlpm.ColumnRef,COLUMNS(BI41:BL41),SUM(INDEX(_xlpm.ExpenseData,1,_xlpm.ColumnRef):INDEX(_xlpm.ExpenseData,CON_ExpenseRowQ,_xlpm.ColumnRef)))</f>
        <v>0</v>
      </c>
      <c r="BM41" s="81" cm="1">
        <f t="array" ref="BM41">_xlfn.LET(_xlpm.ExpenseData,BI27:BT40,_xlpm.ColumnRef,COLUMNS(BI41:BM41),SUM(INDEX(_xlpm.ExpenseData,1,_xlpm.ColumnRef):INDEX(_xlpm.ExpenseData,CON_ExpenseRowQ,_xlpm.ColumnRef)))</f>
        <v>0</v>
      </c>
      <c r="BN41" s="81" cm="1">
        <f t="array" ref="BN41">_xlfn.LET(_xlpm.ExpenseData,BI27:BT40,_xlpm.ColumnRef,COLUMNS(BI41:BN41),SUM(INDEX(_xlpm.ExpenseData,1,_xlpm.ColumnRef):INDEX(_xlpm.ExpenseData,CON_ExpenseRowQ,_xlpm.ColumnRef)))</f>
        <v>0</v>
      </c>
      <c r="BO41" s="81" cm="1">
        <f t="array" ref="BO41">_xlfn.LET(_xlpm.ExpenseData,BI27:BT40,_xlpm.ColumnRef,COLUMNS(BI41:BO41),SUM(INDEX(_xlpm.ExpenseData,1,_xlpm.ColumnRef):INDEX(_xlpm.ExpenseData,CON_ExpenseRowQ,_xlpm.ColumnRef)))</f>
        <v>0</v>
      </c>
      <c r="BP41" s="81" cm="1">
        <f t="array" ref="BP41">_xlfn.LET(_xlpm.ExpenseData,BI27:BT40,_xlpm.ColumnRef,COLUMNS(BI41:BP41),SUM(INDEX(_xlpm.ExpenseData,1,_xlpm.ColumnRef):INDEX(_xlpm.ExpenseData,CON_ExpenseRowQ,_xlpm.ColumnRef)))</f>
        <v>0</v>
      </c>
      <c r="BQ41" s="81" cm="1">
        <f t="array" ref="BQ41">_xlfn.LET(_xlpm.ExpenseData,BI27:BT40,_xlpm.ColumnRef,COLUMNS(BI41:BQ41),SUM(INDEX(_xlpm.ExpenseData,1,_xlpm.ColumnRef):INDEX(_xlpm.ExpenseData,CON_ExpenseRowQ,_xlpm.ColumnRef)))</f>
        <v>0</v>
      </c>
      <c r="BR41" s="81" cm="1">
        <f t="array" ref="BR41">_xlfn.LET(_xlpm.ExpenseData,BI27:BT40,_xlpm.ColumnRef,COLUMNS(BI41:BR41),SUM(INDEX(_xlpm.ExpenseData,1,_xlpm.ColumnRef):INDEX(_xlpm.ExpenseData,CON_ExpenseRowQ,_xlpm.ColumnRef)))</f>
        <v>0</v>
      </c>
      <c r="BS41" s="81" cm="1">
        <f t="array" ref="BS41">_xlfn.LET(_xlpm.ExpenseData,BI27:BT40,_xlpm.ColumnRef,COLUMNS(BI41:BS41),SUM(INDEX(_xlpm.ExpenseData,1,_xlpm.ColumnRef):INDEX(_xlpm.ExpenseData,CON_ExpenseRowQ,_xlpm.ColumnRef)))</f>
        <v>0</v>
      </c>
      <c r="BT41" s="81" cm="1">
        <f t="array" ref="BT41">_xlfn.LET(_xlpm.ExpenseData,BI27:BT40,_xlpm.ColumnRef,COLUMNS(BI41:BT41),SUM(INDEX(_xlpm.ExpenseData,1,_xlpm.ColumnRef):INDEX(_xlpm.ExpenseData,CON_ExpenseRowQ,_xlpm.ColumnRef)))</f>
        <v>0</v>
      </c>
      <c r="BU41" s="81">
        <f t="shared" si="242"/>
        <v>0</v>
      </c>
      <c r="BW41" s="81" cm="1">
        <f t="array" ref="BW41">_xlfn.LET(_xlpm.Data,BW27:CH40,_xlpm.ColumnRef,COLUMNS(BW41:BW41),SUM(INDEX(_xlpm.Data,1,_xlpm.ColumnRef):INDEX(_xlpm.Data,CON_ExpenseRowQ,_xlpm.ColumnRef)))</f>
        <v>0</v>
      </c>
      <c r="BX41" s="81" cm="1">
        <f t="array" ref="BX41">_xlfn.LET(_xlpm.ExpenseData,BW27:CH40,_xlpm.ColumnRef,COLUMNS(BW41:BX41),SUM(INDEX(_xlpm.ExpenseData,1,_xlpm.ColumnRef):INDEX(_xlpm.ExpenseData,CON_ExpenseRowQ,_xlpm.ColumnRef)))</f>
        <v>0</v>
      </c>
      <c r="BY41" s="81" cm="1">
        <f t="array" ref="BY41">_xlfn.LET(_xlpm.ExpenseData,BW27:CH40,_xlpm.ColumnRef,COLUMNS(BW41:BY41),SUM(INDEX(_xlpm.ExpenseData,1,_xlpm.ColumnRef):INDEX(_xlpm.ExpenseData,CON_ExpenseRowQ,_xlpm.ColumnRef)))</f>
        <v>0</v>
      </c>
      <c r="BZ41" s="81" cm="1">
        <f t="array" ref="BZ41">_xlfn.LET(_xlpm.ExpenseData,BW27:CH40,_xlpm.ColumnRef,COLUMNS(BW41:BZ41),SUM(INDEX(_xlpm.ExpenseData,1,_xlpm.ColumnRef):INDEX(_xlpm.ExpenseData,CON_ExpenseRowQ,_xlpm.ColumnRef)))</f>
        <v>0</v>
      </c>
      <c r="CA41" s="81" cm="1">
        <f t="array" ref="CA41">_xlfn.LET(_xlpm.ExpenseData,BW27:CH40,_xlpm.ColumnRef,COLUMNS(BW41:CA41),SUM(INDEX(_xlpm.ExpenseData,1,_xlpm.ColumnRef):INDEX(_xlpm.ExpenseData,CON_ExpenseRowQ,_xlpm.ColumnRef)))</f>
        <v>0</v>
      </c>
      <c r="CB41" s="81" cm="1">
        <f t="array" ref="CB41">_xlfn.LET(_xlpm.ExpenseData,BW27:CH40,_xlpm.ColumnRef,COLUMNS(BW41:CB41),SUM(INDEX(_xlpm.ExpenseData,1,_xlpm.ColumnRef):INDEX(_xlpm.ExpenseData,CON_ExpenseRowQ,_xlpm.ColumnRef)))</f>
        <v>0</v>
      </c>
      <c r="CC41" s="81" cm="1">
        <f t="array" ref="CC41">_xlfn.LET(_xlpm.ExpenseData,BW27:CH40,_xlpm.ColumnRef,COLUMNS(BW41:CC41),SUM(INDEX(_xlpm.ExpenseData,1,_xlpm.ColumnRef):INDEX(_xlpm.ExpenseData,CON_ExpenseRowQ,_xlpm.ColumnRef)))</f>
        <v>0</v>
      </c>
      <c r="CD41" s="81" cm="1">
        <f t="array" ref="CD41">_xlfn.LET(_xlpm.ExpenseData,BW27:CH40,_xlpm.ColumnRef,COLUMNS(BW41:CD41),SUM(INDEX(_xlpm.ExpenseData,1,_xlpm.ColumnRef):INDEX(_xlpm.ExpenseData,CON_ExpenseRowQ,_xlpm.ColumnRef)))</f>
        <v>0</v>
      </c>
      <c r="CE41" s="81" cm="1">
        <f t="array" ref="CE41">_xlfn.LET(_xlpm.ExpenseData,BW27:CH40,_xlpm.ColumnRef,COLUMNS(BW41:CE41),SUM(INDEX(_xlpm.ExpenseData,1,_xlpm.ColumnRef):INDEX(_xlpm.ExpenseData,CON_ExpenseRowQ,_xlpm.ColumnRef)))</f>
        <v>0</v>
      </c>
      <c r="CF41" s="81" cm="1">
        <f t="array" ref="CF41">_xlfn.LET(_xlpm.ExpenseData,BW27:CH40,_xlpm.ColumnRef,COLUMNS(BW41:CF41),SUM(INDEX(_xlpm.ExpenseData,1,_xlpm.ColumnRef):INDEX(_xlpm.ExpenseData,CON_ExpenseRowQ,_xlpm.ColumnRef)))</f>
        <v>0</v>
      </c>
      <c r="CG41" s="81" cm="1">
        <f t="array" ref="CG41">_xlfn.LET(_xlpm.ExpenseData,BW27:CH40,_xlpm.ColumnRef,COLUMNS(BW41:CG41),SUM(INDEX(_xlpm.ExpenseData,1,_xlpm.ColumnRef):INDEX(_xlpm.ExpenseData,CON_ExpenseRowQ,_xlpm.ColumnRef)))</f>
        <v>0</v>
      </c>
      <c r="CH41" s="81" cm="1">
        <f t="array" ref="CH41">_xlfn.LET(_xlpm.ExpenseData,BW27:CH40,_xlpm.ColumnRef,COLUMNS(BW41:CH41),SUM(INDEX(_xlpm.ExpenseData,1,_xlpm.ColumnRef):INDEX(_xlpm.ExpenseData,CON_ExpenseRowQ,_xlpm.ColumnRef)))</f>
        <v>0</v>
      </c>
      <c r="CI41" s="81">
        <f t="shared" si="243"/>
        <v>0</v>
      </c>
      <c r="CK41" s="81" cm="1">
        <f t="array" ref="CK41">_xlfn.LET(_xlpm.Data,CK27:CV40,_xlpm.ColumnRef,COLUMNS(CK41:CK41),SUM(INDEX(_xlpm.Data,1,_xlpm.ColumnRef):INDEX(_xlpm.Data,CON_ExpenseRowQ,_xlpm.ColumnRef)))</f>
        <v>0</v>
      </c>
      <c r="CL41" s="81" cm="1">
        <f t="array" ref="CL41">_xlfn.LET(_xlpm.ExpenseData,CK27:CV40,_xlpm.ColumnRef,COLUMNS(CK41:CL41),SUM(INDEX(_xlpm.ExpenseData,1,_xlpm.ColumnRef):INDEX(_xlpm.ExpenseData,CON_ExpenseRowQ,_xlpm.ColumnRef)))</f>
        <v>0</v>
      </c>
      <c r="CM41" s="81" cm="1">
        <f t="array" ref="CM41">_xlfn.LET(_xlpm.ExpenseData,CK27:CV40,_xlpm.ColumnRef,COLUMNS(CK41:CM41),SUM(INDEX(_xlpm.ExpenseData,1,_xlpm.ColumnRef):INDEX(_xlpm.ExpenseData,CON_ExpenseRowQ,_xlpm.ColumnRef)))</f>
        <v>0</v>
      </c>
      <c r="CN41" s="81" cm="1">
        <f t="array" ref="CN41">_xlfn.LET(_xlpm.ExpenseData,CK27:CV40,_xlpm.ColumnRef,COLUMNS(CK41:CN41),SUM(INDEX(_xlpm.ExpenseData,1,_xlpm.ColumnRef):INDEX(_xlpm.ExpenseData,CON_ExpenseRowQ,_xlpm.ColumnRef)))</f>
        <v>0</v>
      </c>
      <c r="CO41" s="81" cm="1">
        <f t="array" ref="CO41">_xlfn.LET(_xlpm.ExpenseData,CK27:CV40,_xlpm.ColumnRef,COLUMNS(CK41:CO41),SUM(INDEX(_xlpm.ExpenseData,1,_xlpm.ColumnRef):INDEX(_xlpm.ExpenseData,CON_ExpenseRowQ,_xlpm.ColumnRef)))</f>
        <v>0</v>
      </c>
      <c r="CP41" s="81" cm="1">
        <f t="array" ref="CP41">_xlfn.LET(_xlpm.ExpenseData,CK27:CV40,_xlpm.ColumnRef,COLUMNS(CK41:CP41),SUM(INDEX(_xlpm.ExpenseData,1,_xlpm.ColumnRef):INDEX(_xlpm.ExpenseData,CON_ExpenseRowQ,_xlpm.ColumnRef)))</f>
        <v>0</v>
      </c>
      <c r="CQ41" s="81" cm="1">
        <f t="array" ref="CQ41">_xlfn.LET(_xlpm.ExpenseData,CK27:CV40,_xlpm.ColumnRef,COLUMNS(CK41:CQ41),SUM(INDEX(_xlpm.ExpenseData,1,_xlpm.ColumnRef):INDEX(_xlpm.ExpenseData,CON_ExpenseRowQ,_xlpm.ColumnRef)))</f>
        <v>0</v>
      </c>
      <c r="CR41" s="81" cm="1">
        <f t="array" ref="CR41">_xlfn.LET(_xlpm.ExpenseData,CK27:CV40,_xlpm.ColumnRef,COLUMNS(CK41:CR41),SUM(INDEX(_xlpm.ExpenseData,1,_xlpm.ColumnRef):INDEX(_xlpm.ExpenseData,CON_ExpenseRowQ,_xlpm.ColumnRef)))</f>
        <v>0</v>
      </c>
      <c r="CS41" s="81" cm="1">
        <f t="array" ref="CS41">_xlfn.LET(_xlpm.ExpenseData,CK27:CV40,_xlpm.ColumnRef,COLUMNS(CK41:CS41),SUM(INDEX(_xlpm.ExpenseData,1,_xlpm.ColumnRef):INDEX(_xlpm.ExpenseData,CON_ExpenseRowQ,_xlpm.ColumnRef)))</f>
        <v>0</v>
      </c>
      <c r="CT41" s="81" cm="1">
        <f t="array" ref="CT41">_xlfn.LET(_xlpm.ExpenseData,CK27:CV40,_xlpm.ColumnRef,COLUMNS(CK41:CT41),SUM(INDEX(_xlpm.ExpenseData,1,_xlpm.ColumnRef):INDEX(_xlpm.ExpenseData,CON_ExpenseRowQ,_xlpm.ColumnRef)))</f>
        <v>0</v>
      </c>
      <c r="CU41" s="81" cm="1">
        <f t="array" ref="CU41">_xlfn.LET(_xlpm.ExpenseData,CK27:CV40,_xlpm.ColumnRef,COLUMNS(CK41:CU41),SUM(INDEX(_xlpm.ExpenseData,1,_xlpm.ColumnRef):INDEX(_xlpm.ExpenseData,CON_ExpenseRowQ,_xlpm.ColumnRef)))</f>
        <v>0</v>
      </c>
      <c r="CV41" s="81" cm="1">
        <f t="array" ref="CV41">_xlfn.LET(_xlpm.ExpenseData,CK27:CV40,_xlpm.ColumnRef,COLUMNS(CK41:CV41),SUM(INDEX(_xlpm.ExpenseData,1,_xlpm.ColumnRef):INDEX(_xlpm.ExpenseData,CON_ExpenseRowQ,_xlpm.ColumnRef)))</f>
        <v>0</v>
      </c>
      <c r="CW41" s="81">
        <f t="shared" si="244"/>
        <v>0</v>
      </c>
      <c r="CY41" s="81" cm="1">
        <f t="array" ref="CY41">_xlfn.LET(_xlpm.Data,CY27:DJ40,_xlpm.ColumnRef,COLUMNS(CY41:CY41),SUM(INDEX(_xlpm.Data,1,_xlpm.ColumnRef):INDEX(_xlpm.Data,CON_ExpenseRowQ,_xlpm.ColumnRef)))</f>
        <v>0</v>
      </c>
      <c r="CZ41" s="81" cm="1">
        <f t="array" ref="CZ41">_xlfn.LET(_xlpm.ExpenseData,CY27:DJ40,_xlpm.ColumnRef,COLUMNS(CY41:CZ41),SUM(INDEX(_xlpm.ExpenseData,1,_xlpm.ColumnRef):INDEX(_xlpm.ExpenseData,CON_ExpenseRowQ,_xlpm.ColumnRef)))</f>
        <v>0</v>
      </c>
      <c r="DA41" s="81" cm="1">
        <f t="array" ref="DA41">_xlfn.LET(_xlpm.ExpenseData,CY27:DJ40,_xlpm.ColumnRef,COLUMNS(CY41:DA41),SUM(INDEX(_xlpm.ExpenseData,1,_xlpm.ColumnRef):INDEX(_xlpm.ExpenseData,CON_ExpenseRowQ,_xlpm.ColumnRef)))</f>
        <v>0</v>
      </c>
      <c r="DB41" s="81" cm="1">
        <f t="array" ref="DB41">_xlfn.LET(_xlpm.ExpenseData,CY27:DJ40,_xlpm.ColumnRef,COLUMNS(CY41:DB41),SUM(INDEX(_xlpm.ExpenseData,1,_xlpm.ColumnRef):INDEX(_xlpm.ExpenseData,CON_ExpenseRowQ,_xlpm.ColumnRef)))</f>
        <v>0</v>
      </c>
      <c r="DC41" s="81" cm="1">
        <f t="array" ref="DC41">_xlfn.LET(_xlpm.ExpenseData,CY27:DJ40,_xlpm.ColumnRef,COLUMNS(CY41:DC41),SUM(INDEX(_xlpm.ExpenseData,1,_xlpm.ColumnRef):INDEX(_xlpm.ExpenseData,CON_ExpenseRowQ,_xlpm.ColumnRef)))</f>
        <v>0</v>
      </c>
      <c r="DD41" s="81" cm="1">
        <f t="array" ref="DD41">_xlfn.LET(_xlpm.ExpenseData,CY27:DJ40,_xlpm.ColumnRef,COLUMNS(CY41:DD41),SUM(INDEX(_xlpm.ExpenseData,1,_xlpm.ColumnRef):INDEX(_xlpm.ExpenseData,CON_ExpenseRowQ,_xlpm.ColumnRef)))</f>
        <v>0</v>
      </c>
      <c r="DE41" s="81" cm="1">
        <f t="array" ref="DE41">_xlfn.LET(_xlpm.ExpenseData,CY27:DJ40,_xlpm.ColumnRef,COLUMNS(CY41:DE41),SUM(INDEX(_xlpm.ExpenseData,1,_xlpm.ColumnRef):INDEX(_xlpm.ExpenseData,CON_ExpenseRowQ,_xlpm.ColumnRef)))</f>
        <v>0</v>
      </c>
      <c r="DF41" s="81" cm="1">
        <f t="array" ref="DF41">_xlfn.LET(_xlpm.ExpenseData,CY27:DJ40,_xlpm.ColumnRef,COLUMNS(CY41:DF41),SUM(INDEX(_xlpm.ExpenseData,1,_xlpm.ColumnRef):INDEX(_xlpm.ExpenseData,CON_ExpenseRowQ,_xlpm.ColumnRef)))</f>
        <v>0</v>
      </c>
      <c r="DG41" s="81" cm="1">
        <f t="array" ref="DG41">_xlfn.LET(_xlpm.ExpenseData,CY27:DJ40,_xlpm.ColumnRef,COLUMNS(CY41:DG41),SUM(INDEX(_xlpm.ExpenseData,1,_xlpm.ColumnRef):INDEX(_xlpm.ExpenseData,CON_ExpenseRowQ,_xlpm.ColumnRef)))</f>
        <v>0</v>
      </c>
      <c r="DH41" s="81" cm="1">
        <f t="array" ref="DH41">_xlfn.LET(_xlpm.ExpenseData,CY27:DJ40,_xlpm.ColumnRef,COLUMNS(CY41:DH41),SUM(INDEX(_xlpm.ExpenseData,1,_xlpm.ColumnRef):INDEX(_xlpm.ExpenseData,CON_ExpenseRowQ,_xlpm.ColumnRef)))</f>
        <v>0</v>
      </c>
      <c r="DI41" s="81" cm="1">
        <f t="array" ref="DI41">_xlfn.LET(_xlpm.ExpenseData,CY27:DJ40,_xlpm.ColumnRef,COLUMNS(CY41:DI41),SUM(INDEX(_xlpm.ExpenseData,1,_xlpm.ColumnRef):INDEX(_xlpm.ExpenseData,CON_ExpenseRowQ,_xlpm.ColumnRef)))</f>
        <v>0</v>
      </c>
      <c r="DJ41" s="81" cm="1">
        <f t="array" ref="DJ41">_xlfn.LET(_xlpm.ExpenseData,CY27:DJ40,_xlpm.ColumnRef,COLUMNS(CY41:DJ41),SUM(INDEX(_xlpm.ExpenseData,1,_xlpm.ColumnRef):INDEX(_xlpm.ExpenseData,CON_ExpenseRowQ,_xlpm.ColumnRef)))</f>
        <v>0</v>
      </c>
      <c r="DK41" s="81">
        <f t="shared" si="245"/>
        <v>0</v>
      </c>
      <c r="DM41" s="81" cm="1">
        <f t="array" ref="DM41">_xlfn.LET(_xlpm.Data,DM27:DX40,_xlpm.ColumnRef,COLUMNS(DM41:DM41),SUM(INDEX(_xlpm.Data,1,_xlpm.ColumnRef):INDEX(_xlpm.Data,CON_ExpenseRowQ,_xlpm.ColumnRef)))</f>
        <v>0</v>
      </c>
      <c r="DN41" s="81" cm="1">
        <f t="array" ref="DN41">_xlfn.LET(_xlpm.ExpenseData,DM27:DX40,_xlpm.ColumnRef,COLUMNS(DM41:DN41),SUM(INDEX(_xlpm.ExpenseData,1,_xlpm.ColumnRef):INDEX(_xlpm.ExpenseData,CON_ExpenseRowQ,_xlpm.ColumnRef)))</f>
        <v>0</v>
      </c>
      <c r="DO41" s="81" cm="1">
        <f t="array" ref="DO41">_xlfn.LET(_xlpm.ExpenseData,DM27:DX40,_xlpm.ColumnRef,COLUMNS(DM41:DO41),SUM(INDEX(_xlpm.ExpenseData,1,_xlpm.ColumnRef):INDEX(_xlpm.ExpenseData,CON_ExpenseRowQ,_xlpm.ColumnRef)))</f>
        <v>0</v>
      </c>
      <c r="DP41" s="81" cm="1">
        <f t="array" ref="DP41">_xlfn.LET(_xlpm.ExpenseData,DM27:DX40,_xlpm.ColumnRef,COLUMNS(DM41:DP41),SUM(INDEX(_xlpm.ExpenseData,1,_xlpm.ColumnRef):INDEX(_xlpm.ExpenseData,CON_ExpenseRowQ,_xlpm.ColumnRef)))</f>
        <v>0</v>
      </c>
      <c r="DQ41" s="81" cm="1">
        <f t="array" ref="DQ41">_xlfn.LET(_xlpm.ExpenseData,DM27:DX40,_xlpm.ColumnRef,COLUMNS(DM41:DQ41),SUM(INDEX(_xlpm.ExpenseData,1,_xlpm.ColumnRef):INDEX(_xlpm.ExpenseData,CON_ExpenseRowQ,_xlpm.ColumnRef)))</f>
        <v>0</v>
      </c>
      <c r="DR41" s="81" cm="1">
        <f t="array" ref="DR41">_xlfn.LET(_xlpm.ExpenseData,DM27:DX40,_xlpm.ColumnRef,COLUMNS(DM41:DR41),SUM(INDEX(_xlpm.ExpenseData,1,_xlpm.ColumnRef):INDEX(_xlpm.ExpenseData,CON_ExpenseRowQ,_xlpm.ColumnRef)))</f>
        <v>0</v>
      </c>
      <c r="DS41" s="81" cm="1">
        <f t="array" ref="DS41">_xlfn.LET(_xlpm.ExpenseData,DM27:DX40,_xlpm.ColumnRef,COLUMNS(DM41:DS41),SUM(INDEX(_xlpm.ExpenseData,1,_xlpm.ColumnRef):INDEX(_xlpm.ExpenseData,CON_ExpenseRowQ,_xlpm.ColumnRef)))</f>
        <v>0</v>
      </c>
      <c r="DT41" s="81" cm="1">
        <f t="array" ref="DT41">_xlfn.LET(_xlpm.ExpenseData,DM27:DX40,_xlpm.ColumnRef,COLUMNS(DM41:DT41),SUM(INDEX(_xlpm.ExpenseData,1,_xlpm.ColumnRef):INDEX(_xlpm.ExpenseData,CON_ExpenseRowQ,_xlpm.ColumnRef)))</f>
        <v>0</v>
      </c>
      <c r="DU41" s="81" cm="1">
        <f t="array" ref="DU41">_xlfn.LET(_xlpm.ExpenseData,DM27:DX40,_xlpm.ColumnRef,COLUMNS(DM41:DU41),SUM(INDEX(_xlpm.ExpenseData,1,_xlpm.ColumnRef):INDEX(_xlpm.ExpenseData,CON_ExpenseRowQ,_xlpm.ColumnRef)))</f>
        <v>0</v>
      </c>
      <c r="DV41" s="81" cm="1">
        <f t="array" ref="DV41">_xlfn.LET(_xlpm.ExpenseData,DM27:DX40,_xlpm.ColumnRef,COLUMNS(DM41:DV41),SUM(INDEX(_xlpm.ExpenseData,1,_xlpm.ColumnRef):INDEX(_xlpm.ExpenseData,CON_ExpenseRowQ,_xlpm.ColumnRef)))</f>
        <v>0</v>
      </c>
      <c r="DW41" s="81" cm="1">
        <f t="array" ref="DW41">_xlfn.LET(_xlpm.ExpenseData,DM27:DX40,_xlpm.ColumnRef,COLUMNS(DM41:DW41),SUM(INDEX(_xlpm.ExpenseData,1,_xlpm.ColumnRef):INDEX(_xlpm.ExpenseData,CON_ExpenseRowQ,_xlpm.ColumnRef)))</f>
        <v>0</v>
      </c>
      <c r="DX41" s="81" cm="1">
        <f t="array" ref="DX41">_xlfn.LET(_xlpm.ExpenseData,DM27:DX40,_xlpm.ColumnRef,COLUMNS(DM41:DX41),SUM(INDEX(_xlpm.ExpenseData,1,_xlpm.ColumnRef):INDEX(_xlpm.ExpenseData,CON_ExpenseRowQ,_xlpm.ColumnRef)))</f>
        <v>0</v>
      </c>
      <c r="DY41" s="81">
        <f t="shared" si="246"/>
        <v>0</v>
      </c>
      <c r="EA41" s="81" cm="1">
        <f t="array" ref="EA41">_xlfn.LET(_xlpm.Data,EA27:EL40,_xlpm.ColumnRef,COLUMNS(EA41:EA41),SUM(INDEX(_xlpm.Data,1,_xlpm.ColumnRef):INDEX(_xlpm.Data,CON_ExpenseRowQ,_xlpm.ColumnRef)))</f>
        <v>0</v>
      </c>
      <c r="EB41" s="81" cm="1">
        <f t="array" ref="EB41">_xlfn.LET(_xlpm.ExpenseData,EA27:EL40,_xlpm.ColumnRef,COLUMNS(EA41:EB41),SUM(INDEX(_xlpm.ExpenseData,1,_xlpm.ColumnRef):INDEX(_xlpm.ExpenseData,CON_ExpenseRowQ,_xlpm.ColumnRef)))</f>
        <v>0</v>
      </c>
      <c r="EC41" s="81" cm="1">
        <f t="array" ref="EC41">_xlfn.LET(_xlpm.ExpenseData,EA27:EL40,_xlpm.ColumnRef,COLUMNS(EA41:EC41),SUM(INDEX(_xlpm.ExpenseData,1,_xlpm.ColumnRef):INDEX(_xlpm.ExpenseData,CON_ExpenseRowQ,_xlpm.ColumnRef)))</f>
        <v>0</v>
      </c>
      <c r="ED41" s="81" cm="1">
        <f t="array" ref="ED41">_xlfn.LET(_xlpm.ExpenseData,EA27:EL40,_xlpm.ColumnRef,COLUMNS(EA41:ED41),SUM(INDEX(_xlpm.ExpenseData,1,_xlpm.ColumnRef):INDEX(_xlpm.ExpenseData,CON_ExpenseRowQ,_xlpm.ColumnRef)))</f>
        <v>0</v>
      </c>
      <c r="EE41" s="81" cm="1">
        <f t="array" ref="EE41">_xlfn.LET(_xlpm.ExpenseData,EA27:EL40,_xlpm.ColumnRef,COLUMNS(EA41:EE41),SUM(INDEX(_xlpm.ExpenseData,1,_xlpm.ColumnRef):INDEX(_xlpm.ExpenseData,CON_ExpenseRowQ,_xlpm.ColumnRef)))</f>
        <v>0</v>
      </c>
      <c r="EF41" s="81" cm="1">
        <f t="array" ref="EF41">_xlfn.LET(_xlpm.ExpenseData,EA27:EL40,_xlpm.ColumnRef,COLUMNS(EA41:EF41),SUM(INDEX(_xlpm.ExpenseData,1,_xlpm.ColumnRef):INDEX(_xlpm.ExpenseData,CON_ExpenseRowQ,_xlpm.ColumnRef)))</f>
        <v>0</v>
      </c>
      <c r="EG41" s="81" cm="1">
        <f t="array" ref="EG41">_xlfn.LET(_xlpm.ExpenseData,EA27:EL40,_xlpm.ColumnRef,COLUMNS(EA41:EG41),SUM(INDEX(_xlpm.ExpenseData,1,_xlpm.ColumnRef):INDEX(_xlpm.ExpenseData,CON_ExpenseRowQ,_xlpm.ColumnRef)))</f>
        <v>0</v>
      </c>
      <c r="EH41" s="81" cm="1">
        <f t="array" ref="EH41">_xlfn.LET(_xlpm.ExpenseData,EA27:EL40,_xlpm.ColumnRef,COLUMNS(EA41:EH41),SUM(INDEX(_xlpm.ExpenseData,1,_xlpm.ColumnRef):INDEX(_xlpm.ExpenseData,CON_ExpenseRowQ,_xlpm.ColumnRef)))</f>
        <v>0</v>
      </c>
      <c r="EI41" s="81" cm="1">
        <f t="array" ref="EI41">_xlfn.LET(_xlpm.ExpenseData,EA27:EL40,_xlpm.ColumnRef,COLUMNS(EA41:EI41),SUM(INDEX(_xlpm.ExpenseData,1,_xlpm.ColumnRef):INDEX(_xlpm.ExpenseData,CON_ExpenseRowQ,_xlpm.ColumnRef)))</f>
        <v>0</v>
      </c>
      <c r="EJ41" s="81" cm="1">
        <f t="array" ref="EJ41">_xlfn.LET(_xlpm.ExpenseData,EA27:EL40,_xlpm.ColumnRef,COLUMNS(EA41:EJ41),SUM(INDEX(_xlpm.ExpenseData,1,_xlpm.ColumnRef):INDEX(_xlpm.ExpenseData,CON_ExpenseRowQ,_xlpm.ColumnRef)))</f>
        <v>0</v>
      </c>
      <c r="EK41" s="81" cm="1">
        <f t="array" ref="EK41">_xlfn.LET(_xlpm.ExpenseData,EA27:EL40,_xlpm.ColumnRef,COLUMNS(EA41:EK41),SUM(INDEX(_xlpm.ExpenseData,1,_xlpm.ColumnRef):INDEX(_xlpm.ExpenseData,CON_ExpenseRowQ,_xlpm.ColumnRef)))</f>
        <v>0</v>
      </c>
      <c r="EL41" s="81" cm="1">
        <f t="array" ref="EL41">_xlfn.LET(_xlpm.ExpenseData,EA27:EL40,_xlpm.ColumnRef,COLUMNS(EA41:EL41),SUM(INDEX(_xlpm.ExpenseData,1,_xlpm.ColumnRef):INDEX(_xlpm.ExpenseData,CON_ExpenseRowQ,_xlpm.ColumnRef)))</f>
        <v>0</v>
      </c>
      <c r="EM41" s="81">
        <f t="shared" si="247"/>
        <v>0</v>
      </c>
    </row>
    <row r="43" spans="3:143" ht="12" x14ac:dyDescent="0.2">
      <c r="C43" s="27" t="s">
        <v>208</v>
      </c>
      <c r="E43" s="87">
        <f>DATE(E$5,COLUMNS(E43:E43),1)</f>
        <v>45658</v>
      </c>
      <c r="F43" s="87">
        <f>DATE(E$5,COLUMNS(E43:F43),1)</f>
        <v>45689</v>
      </c>
      <c r="G43" s="87">
        <f>DATE(E$5,COLUMNS(E43:G43),1)</f>
        <v>45717</v>
      </c>
      <c r="H43" s="87">
        <f>DATE(E$5,COLUMNS(E43:H43),1)</f>
        <v>45748</v>
      </c>
      <c r="I43" s="87">
        <f>DATE(E$5,COLUMNS(E43:I43),1)</f>
        <v>45778</v>
      </c>
      <c r="J43" s="87">
        <f>DATE(E$5,COLUMNS(E43:J43),1)</f>
        <v>45809</v>
      </c>
      <c r="K43" s="87">
        <f>DATE(E$5,COLUMNS(E43:K43),1)</f>
        <v>45839</v>
      </c>
      <c r="L43" s="87">
        <f>DATE(E$5,COLUMNS(E43:L43),1)</f>
        <v>45870</v>
      </c>
      <c r="M43" s="87">
        <f>DATE(E$5,COLUMNS(E43:M43),1)</f>
        <v>45901</v>
      </c>
      <c r="N43" s="87">
        <f>DATE(E$5,COLUMNS(E43:N43),1)</f>
        <v>45931</v>
      </c>
      <c r="O43" s="87">
        <f>DATE(E$5,COLUMNS(E43:O43),1)</f>
        <v>45962</v>
      </c>
      <c r="P43" s="87">
        <f>DATE(E$5,COLUMNS(E43:P43),1)</f>
        <v>45992</v>
      </c>
      <c r="Q43" s="88">
        <f>E5</f>
        <v>2025</v>
      </c>
      <c r="S43" s="87">
        <f>DATE(S$5,COLUMNS(S43:S43),1)</f>
        <v>46023</v>
      </c>
      <c r="T43" s="87">
        <f>DATE(S$5,COLUMNS(S43:T43),1)</f>
        <v>46054</v>
      </c>
      <c r="U43" s="87">
        <f>DATE(S$5,COLUMNS(S43:U43),1)</f>
        <v>46082</v>
      </c>
      <c r="V43" s="87">
        <f>DATE(S$5,COLUMNS(S43:V43),1)</f>
        <v>46113</v>
      </c>
      <c r="W43" s="87">
        <f>DATE(S$5,COLUMNS(S43:W43),1)</f>
        <v>46143</v>
      </c>
      <c r="X43" s="87">
        <f>DATE(S$5,COLUMNS(S43:X43),1)</f>
        <v>46174</v>
      </c>
      <c r="Y43" s="87">
        <f>DATE(S$5,COLUMNS(S43:Y43),1)</f>
        <v>46204</v>
      </c>
      <c r="Z43" s="87">
        <f>DATE(S$5,COLUMNS(S43:Z43),1)</f>
        <v>46235</v>
      </c>
      <c r="AA43" s="87">
        <f>DATE(S$5,COLUMNS(S43:AA43),1)</f>
        <v>46266</v>
      </c>
      <c r="AB43" s="87">
        <f>DATE(S$5,COLUMNS(S43:AB43),1)</f>
        <v>46296</v>
      </c>
      <c r="AC43" s="87">
        <f>DATE(S$5,COLUMNS(S43:AC43),1)</f>
        <v>46327</v>
      </c>
      <c r="AD43" s="87">
        <f>DATE(S$5,COLUMNS(S43:AD43),1)</f>
        <v>46357</v>
      </c>
      <c r="AE43" s="88">
        <f>S5</f>
        <v>2026</v>
      </c>
      <c r="AG43" s="87">
        <f>DATE(AG$5,COLUMNS(AG43:AG43),1)</f>
        <v>46388</v>
      </c>
      <c r="AH43" s="87">
        <f>DATE(AG$5,COLUMNS(AG43:AH43),1)</f>
        <v>46419</v>
      </c>
      <c r="AI43" s="87">
        <f>DATE(AG$5,COLUMNS(AG43:AI43),1)</f>
        <v>46447</v>
      </c>
      <c r="AJ43" s="87">
        <f>DATE(AG$5,COLUMNS(AG43:AJ43),1)</f>
        <v>46478</v>
      </c>
      <c r="AK43" s="87">
        <f>DATE(AG$5,COLUMNS(AG43:AK43),1)</f>
        <v>46508</v>
      </c>
      <c r="AL43" s="87">
        <f>DATE(AG$5,COLUMNS(AG43:AL43),1)</f>
        <v>46539</v>
      </c>
      <c r="AM43" s="87">
        <f>DATE(AG$5,COLUMNS(AG43:AM43),1)</f>
        <v>46569</v>
      </c>
      <c r="AN43" s="87">
        <f>DATE(AG$5,COLUMNS(AG43:AN43),1)</f>
        <v>46600</v>
      </c>
      <c r="AO43" s="87">
        <f>DATE(AG$5,COLUMNS(AG43:AO43),1)</f>
        <v>46631</v>
      </c>
      <c r="AP43" s="87">
        <f>DATE(AG$5,COLUMNS(AG43:AP43),1)</f>
        <v>46661</v>
      </c>
      <c r="AQ43" s="87">
        <f>DATE(AG$5,COLUMNS(AG43:AQ43),1)</f>
        <v>46692</v>
      </c>
      <c r="AR43" s="87">
        <f>DATE(AG$5,COLUMNS(AG43:AR43),1)</f>
        <v>46722</v>
      </c>
      <c r="AS43" s="88">
        <f>AG5</f>
        <v>2027</v>
      </c>
      <c r="AU43" s="87">
        <f>DATE(AU$5,COLUMNS(AU43:AU43),1)</f>
        <v>46753</v>
      </c>
      <c r="AV43" s="87">
        <f>DATE(AU$5,COLUMNS(AU43:AV43),1)</f>
        <v>46784</v>
      </c>
      <c r="AW43" s="87">
        <f>DATE(AU$5,COLUMNS(AU43:AW43),1)</f>
        <v>46813</v>
      </c>
      <c r="AX43" s="87">
        <f>DATE(AU$5,COLUMNS(AU43:AX43),1)</f>
        <v>46844</v>
      </c>
      <c r="AY43" s="87">
        <f>DATE(AU$5,COLUMNS(AU43:AY43),1)</f>
        <v>46874</v>
      </c>
      <c r="AZ43" s="87">
        <f>DATE(AU$5,COLUMNS(AU43:AZ43),1)</f>
        <v>46905</v>
      </c>
      <c r="BA43" s="87">
        <f>DATE(AU$5,COLUMNS(AU43:BA43),1)</f>
        <v>46935</v>
      </c>
      <c r="BB43" s="87">
        <f>DATE(AU$5,COLUMNS(AU43:BB43),1)</f>
        <v>46966</v>
      </c>
      <c r="BC43" s="87">
        <f>DATE(AU$5,COLUMNS(AU43:BC43),1)</f>
        <v>46997</v>
      </c>
      <c r="BD43" s="87">
        <f>DATE(AU$5,COLUMNS(AU43:BD43),1)</f>
        <v>47027</v>
      </c>
      <c r="BE43" s="87">
        <f>DATE(AU$5,COLUMNS(AU43:BE43),1)</f>
        <v>47058</v>
      </c>
      <c r="BF43" s="87">
        <f>DATE(AU$5,COLUMNS(AU43:BF43),1)</f>
        <v>47088</v>
      </c>
      <c r="BG43" s="88">
        <f>AU5</f>
        <v>2028</v>
      </c>
      <c r="BI43" s="87">
        <f>DATE(BI$5,COLUMNS(BI43:BI43),1)</f>
        <v>47119</v>
      </c>
      <c r="BJ43" s="87">
        <f>DATE(BI$5,COLUMNS(BI43:BJ43),1)</f>
        <v>47150</v>
      </c>
      <c r="BK43" s="87">
        <f>DATE(BI$5,COLUMNS(BI43:BK43),1)</f>
        <v>47178</v>
      </c>
      <c r="BL43" s="87">
        <f>DATE(BI$5,COLUMNS(BI43:BL43),1)</f>
        <v>47209</v>
      </c>
      <c r="BM43" s="87">
        <f>DATE(BI$5,COLUMNS(BI43:BM43),1)</f>
        <v>47239</v>
      </c>
      <c r="BN43" s="87">
        <f>DATE(BI$5,COLUMNS(BI43:BN43),1)</f>
        <v>47270</v>
      </c>
      <c r="BO43" s="87">
        <f>DATE(BI$5,COLUMNS(BI43:BO43),1)</f>
        <v>47300</v>
      </c>
      <c r="BP43" s="87">
        <f>DATE(BI$5,COLUMNS(BI43:BP43),1)</f>
        <v>47331</v>
      </c>
      <c r="BQ43" s="87">
        <f>DATE(BI$5,COLUMNS(BI43:BQ43),1)</f>
        <v>47362</v>
      </c>
      <c r="BR43" s="87">
        <f>DATE(BI$5,COLUMNS(BI43:BR43),1)</f>
        <v>47392</v>
      </c>
      <c r="BS43" s="87">
        <f>DATE(BI$5,COLUMNS(BI43:BS43),1)</f>
        <v>47423</v>
      </c>
      <c r="BT43" s="87">
        <f>DATE(BI$5,COLUMNS(BI43:BT43),1)</f>
        <v>47453</v>
      </c>
      <c r="BU43" s="88">
        <f>BI5</f>
        <v>2029</v>
      </c>
      <c r="BW43" s="87">
        <f>DATE(BW$5,COLUMNS(BW43:BW43),1)</f>
        <v>47484</v>
      </c>
      <c r="BX43" s="87">
        <f>DATE(BW$5,COLUMNS(BW43:BX43),1)</f>
        <v>47515</v>
      </c>
      <c r="BY43" s="87">
        <f>DATE(BW$5,COLUMNS(BW43:BY43),1)</f>
        <v>47543</v>
      </c>
      <c r="BZ43" s="87">
        <f>DATE(BW$5,COLUMNS(BW43:BZ43),1)</f>
        <v>47574</v>
      </c>
      <c r="CA43" s="87">
        <f>DATE(BW$5,COLUMNS(BW43:CA43),1)</f>
        <v>47604</v>
      </c>
      <c r="CB43" s="87">
        <f>DATE(BW$5,COLUMNS(BW43:CB43),1)</f>
        <v>47635</v>
      </c>
      <c r="CC43" s="87">
        <f>DATE(BW$5,COLUMNS(BW43:CC43),1)</f>
        <v>47665</v>
      </c>
      <c r="CD43" s="87">
        <f>DATE(BW$5,COLUMNS(BW43:CD43),1)</f>
        <v>47696</v>
      </c>
      <c r="CE43" s="87">
        <f>DATE(BW$5,COLUMNS(BW43:CE43),1)</f>
        <v>47727</v>
      </c>
      <c r="CF43" s="87">
        <f>DATE(BW$5,COLUMNS(BW43:CF43),1)</f>
        <v>47757</v>
      </c>
      <c r="CG43" s="87">
        <f>DATE(BW$5,COLUMNS(BW43:CG43),1)</f>
        <v>47788</v>
      </c>
      <c r="CH43" s="87">
        <f>DATE(BW$5,COLUMNS(BW43:CH43),1)</f>
        <v>47818</v>
      </c>
      <c r="CI43" s="88">
        <f>BW5</f>
        <v>2030</v>
      </c>
      <c r="CK43" s="87">
        <f>DATE(CK$5,COLUMNS(CK43:CK43),1)</f>
        <v>47849</v>
      </c>
      <c r="CL43" s="87">
        <f>DATE(CK$5,COLUMNS(CK43:CL43),1)</f>
        <v>47880</v>
      </c>
      <c r="CM43" s="87">
        <f>DATE(CK$5,COLUMNS(CK43:CM43),1)</f>
        <v>47908</v>
      </c>
      <c r="CN43" s="87">
        <f>DATE(CK$5,COLUMNS(CK43:CN43),1)</f>
        <v>47939</v>
      </c>
      <c r="CO43" s="87">
        <f>DATE(CK$5,COLUMNS(CK43:CO43),1)</f>
        <v>47969</v>
      </c>
      <c r="CP43" s="87">
        <f>DATE(CK$5,COLUMNS(CK43:CP43),1)</f>
        <v>48000</v>
      </c>
      <c r="CQ43" s="87">
        <f>DATE(CK$5,COLUMNS(CK43:CQ43),1)</f>
        <v>48030</v>
      </c>
      <c r="CR43" s="87">
        <f>DATE(CK$5,COLUMNS(CK43:CR43),1)</f>
        <v>48061</v>
      </c>
      <c r="CS43" s="87">
        <f>DATE(CK$5,COLUMNS(CK43:CS43),1)</f>
        <v>48092</v>
      </c>
      <c r="CT43" s="87">
        <f>DATE(CK$5,COLUMNS(CK43:CT43),1)</f>
        <v>48122</v>
      </c>
      <c r="CU43" s="87">
        <f>DATE(CK$5,COLUMNS(CK43:CU43),1)</f>
        <v>48153</v>
      </c>
      <c r="CV43" s="87">
        <f>DATE(CK$5,COLUMNS(CK43:CV43),1)</f>
        <v>48183</v>
      </c>
      <c r="CW43" s="88">
        <f>CK5</f>
        <v>2031</v>
      </c>
      <c r="CY43" s="87">
        <f>DATE(CY$5,COLUMNS(CY43:CY43),1)</f>
        <v>48214</v>
      </c>
      <c r="CZ43" s="87">
        <f>DATE(CY$5,COLUMNS(CY43:CZ43),1)</f>
        <v>48245</v>
      </c>
      <c r="DA43" s="87">
        <f>DATE(CY$5,COLUMNS(CY43:DA43),1)</f>
        <v>48274</v>
      </c>
      <c r="DB43" s="87">
        <f>DATE(CY$5,COLUMNS(CY43:DB43),1)</f>
        <v>48305</v>
      </c>
      <c r="DC43" s="87">
        <f>DATE(CY$5,COLUMNS(CY43:DC43),1)</f>
        <v>48335</v>
      </c>
      <c r="DD43" s="87">
        <f>DATE(CY$5,COLUMNS(CY43:DD43),1)</f>
        <v>48366</v>
      </c>
      <c r="DE43" s="87">
        <f>DATE(CY$5,COLUMNS(CY43:DE43),1)</f>
        <v>48396</v>
      </c>
      <c r="DF43" s="87">
        <f>DATE(CY$5,COLUMNS(CY43:DF43),1)</f>
        <v>48427</v>
      </c>
      <c r="DG43" s="87">
        <f>DATE(CY$5,COLUMNS(CY43:DG43),1)</f>
        <v>48458</v>
      </c>
      <c r="DH43" s="87">
        <f>DATE(CY$5,COLUMNS(CY43:DH43),1)</f>
        <v>48488</v>
      </c>
      <c r="DI43" s="87">
        <f>DATE(CY$5,COLUMNS(CY43:DI43),1)</f>
        <v>48519</v>
      </c>
      <c r="DJ43" s="87">
        <f>DATE(CY$5,COLUMNS(CY43:DJ43),1)</f>
        <v>48549</v>
      </c>
      <c r="DK43" s="88">
        <f>CY5</f>
        <v>2032</v>
      </c>
      <c r="DM43" s="87">
        <f>DATE(DM$5,COLUMNS(DM43:DM43),1)</f>
        <v>48580</v>
      </c>
      <c r="DN43" s="87">
        <f>DATE(DM$5,COLUMNS(DM43:DN43),1)</f>
        <v>48611</v>
      </c>
      <c r="DO43" s="87">
        <f>DATE(DM$5,COLUMNS(DM43:DO43),1)</f>
        <v>48639</v>
      </c>
      <c r="DP43" s="87">
        <f>DATE(DM$5,COLUMNS(DM43:DP43),1)</f>
        <v>48670</v>
      </c>
      <c r="DQ43" s="87">
        <f>DATE(DM$5,COLUMNS(DM43:DQ43),1)</f>
        <v>48700</v>
      </c>
      <c r="DR43" s="87">
        <f>DATE(DM$5,COLUMNS(DM43:DR43),1)</f>
        <v>48731</v>
      </c>
      <c r="DS43" s="87">
        <f>DATE(DM$5,COLUMNS(DM43:DS43),1)</f>
        <v>48761</v>
      </c>
      <c r="DT43" s="87">
        <f>DATE(DM$5,COLUMNS(DM43:DT43),1)</f>
        <v>48792</v>
      </c>
      <c r="DU43" s="87">
        <f>DATE(DM$5,COLUMNS(DM43:DU43),1)</f>
        <v>48823</v>
      </c>
      <c r="DV43" s="87">
        <f>DATE(DM$5,COLUMNS(DM43:DV43),1)</f>
        <v>48853</v>
      </c>
      <c r="DW43" s="87">
        <f>DATE(DM$5,COLUMNS(DM43:DW43),1)</f>
        <v>48884</v>
      </c>
      <c r="DX43" s="87">
        <f>DATE(DM$5,COLUMNS(DM43:DX43),1)</f>
        <v>48914</v>
      </c>
      <c r="DY43" s="88">
        <f>DM5</f>
        <v>2033</v>
      </c>
      <c r="EA43" s="87">
        <f>DATE(EA$5,COLUMNS(EA43:EA43),1)</f>
        <v>48945</v>
      </c>
      <c r="EB43" s="87">
        <f>DATE(EA$5,COLUMNS(EA43:EB43),1)</f>
        <v>48976</v>
      </c>
      <c r="EC43" s="87">
        <f>DATE(EA$5,COLUMNS(EA43:EC43),1)</f>
        <v>49004</v>
      </c>
      <c r="ED43" s="87">
        <f>DATE(EA$5,COLUMNS(EA43:ED43),1)</f>
        <v>49035</v>
      </c>
      <c r="EE43" s="87">
        <f>DATE(EA$5,COLUMNS(EA43:EE43),1)</f>
        <v>49065</v>
      </c>
      <c r="EF43" s="87">
        <f>DATE(EA$5,COLUMNS(EA43:EF43),1)</f>
        <v>49096</v>
      </c>
      <c r="EG43" s="87">
        <f>DATE(EA$5,COLUMNS(EA43:EG43),1)</f>
        <v>49126</v>
      </c>
      <c r="EH43" s="87">
        <f>DATE(EA$5,COLUMNS(EA43:EH43),1)</f>
        <v>49157</v>
      </c>
      <c r="EI43" s="87">
        <f>DATE(EA$5,COLUMNS(EA43:EI43),1)</f>
        <v>49188</v>
      </c>
      <c r="EJ43" s="87">
        <f>DATE(EA$5,COLUMNS(EA43:EJ43),1)</f>
        <v>49218</v>
      </c>
      <c r="EK43" s="87">
        <f>DATE(EA$5,COLUMNS(EA43:EK43),1)</f>
        <v>49249</v>
      </c>
      <c r="EL43" s="87">
        <f>DATE(EA$5,COLUMNS(EA43:EL43),1)</f>
        <v>49279</v>
      </c>
      <c r="EM43" s="88">
        <f>EA5</f>
        <v>2034</v>
      </c>
    </row>
    <row r="44" spans="3:143" ht="12" x14ac:dyDescent="0.2">
      <c r="C44" s="75" t="s">
        <v>209</v>
      </c>
      <c r="E44" s="80">
        <v>1000</v>
      </c>
      <c r="F44" s="80">
        <v>1000</v>
      </c>
      <c r="G44" s="80">
        <v>1000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2">
        <f>SUM(E44:P44)</f>
        <v>3000</v>
      </c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2">
        <f>SUM(S44:AD44)</f>
        <v>0</v>
      </c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2">
        <f t="shared" ref="AS44:AS54" si="260">SUM(AG44:AR44)</f>
        <v>0</v>
      </c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2">
        <f t="shared" ref="BG44:BG54" si="261">SUM(AU44:BF44)</f>
        <v>0</v>
      </c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2">
        <f t="shared" ref="BU44:BU54" si="262">SUM(BI44:BT44)</f>
        <v>0</v>
      </c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2">
        <f t="shared" ref="CI44:CI54" si="263">SUM(BW44:CH44)</f>
        <v>0</v>
      </c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2">
        <f t="shared" ref="CW44:CW54" si="264">SUM(CK44:CV44)</f>
        <v>0</v>
      </c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2">
        <f t="shared" ref="DK44:DK54" si="265">SUM(CY44:DJ44)</f>
        <v>0</v>
      </c>
      <c r="DM44" s="80"/>
      <c r="DN44" s="80"/>
      <c r="DO44" s="80"/>
      <c r="DP44" s="80"/>
      <c r="DQ44" s="80"/>
      <c r="DR44" s="80"/>
      <c r="DS44" s="80"/>
      <c r="DT44" s="80"/>
      <c r="DU44" s="80"/>
      <c r="DV44" s="80"/>
      <c r="DW44" s="80"/>
      <c r="DX44" s="80"/>
      <c r="DY44" s="82">
        <f t="shared" ref="DY44:DY54" si="266">SUM(DM44:DX44)</f>
        <v>0</v>
      </c>
      <c r="EA44" s="80"/>
      <c r="EB44" s="80"/>
      <c r="EC44" s="80"/>
      <c r="ED44" s="80"/>
      <c r="EE44" s="80"/>
      <c r="EF44" s="80"/>
      <c r="EG44" s="80"/>
      <c r="EH44" s="80"/>
      <c r="EI44" s="80"/>
      <c r="EJ44" s="80"/>
      <c r="EK44" s="80"/>
      <c r="EL44" s="80"/>
      <c r="EM44" s="82">
        <f t="shared" ref="EM44:EM54" si="267">SUM(EA44:EL44)</f>
        <v>0</v>
      </c>
    </row>
    <row r="45" spans="3:143" ht="12" x14ac:dyDescent="0.2">
      <c r="C45" s="75" t="s">
        <v>210</v>
      </c>
      <c r="E45" s="80">
        <v>400</v>
      </c>
      <c r="F45" s="80">
        <v>400</v>
      </c>
      <c r="G45" s="80">
        <v>400</v>
      </c>
      <c r="H45" s="80">
        <v>400</v>
      </c>
      <c r="I45" s="80">
        <v>400</v>
      </c>
      <c r="J45" s="80">
        <v>400</v>
      </c>
      <c r="K45" s="80">
        <v>400</v>
      </c>
      <c r="L45" s="80">
        <v>400</v>
      </c>
      <c r="M45" s="80">
        <v>400</v>
      </c>
      <c r="N45" s="80">
        <v>400</v>
      </c>
      <c r="O45" s="80">
        <v>400</v>
      </c>
      <c r="P45" s="80">
        <v>400</v>
      </c>
      <c r="Q45" s="82">
        <f t="shared" ref="Q45:Q54" si="268">SUM(E45:P45)</f>
        <v>4800</v>
      </c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2">
        <f t="shared" ref="AE45:AE54" si="269">SUM(S45:AD45)</f>
        <v>0</v>
      </c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2">
        <f t="shared" si="260"/>
        <v>0</v>
      </c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2">
        <f t="shared" si="261"/>
        <v>0</v>
      </c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2">
        <f t="shared" si="262"/>
        <v>0</v>
      </c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2">
        <f t="shared" si="263"/>
        <v>0</v>
      </c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2">
        <f t="shared" si="264"/>
        <v>0</v>
      </c>
      <c r="CY45" s="80"/>
      <c r="CZ45" s="80"/>
      <c r="DA45" s="80"/>
      <c r="DB45" s="80"/>
      <c r="DC45" s="80"/>
      <c r="DD45" s="80"/>
      <c r="DE45" s="80"/>
      <c r="DF45" s="80"/>
      <c r="DG45" s="80"/>
      <c r="DH45" s="80"/>
      <c r="DI45" s="80"/>
      <c r="DJ45" s="80"/>
      <c r="DK45" s="82">
        <f t="shared" si="265"/>
        <v>0</v>
      </c>
      <c r="DM45" s="80"/>
      <c r="DN45" s="80"/>
      <c r="DO45" s="80"/>
      <c r="DP45" s="80"/>
      <c r="DQ45" s="80"/>
      <c r="DR45" s="80"/>
      <c r="DS45" s="80"/>
      <c r="DT45" s="80"/>
      <c r="DU45" s="80"/>
      <c r="DV45" s="80"/>
      <c r="DW45" s="80"/>
      <c r="DX45" s="80"/>
      <c r="DY45" s="82">
        <f t="shared" si="266"/>
        <v>0</v>
      </c>
      <c r="EA45" s="80"/>
      <c r="EB45" s="80"/>
      <c r="EC45" s="80"/>
      <c r="ED45" s="80"/>
      <c r="EE45" s="80"/>
      <c r="EF45" s="80"/>
      <c r="EG45" s="80"/>
      <c r="EH45" s="80"/>
      <c r="EI45" s="80"/>
      <c r="EJ45" s="80"/>
      <c r="EK45" s="80"/>
      <c r="EL45" s="80"/>
      <c r="EM45" s="82">
        <f t="shared" si="267"/>
        <v>0</v>
      </c>
    </row>
    <row r="46" spans="3:143" ht="12" x14ac:dyDescent="0.2">
      <c r="C46" s="75" t="s">
        <v>211</v>
      </c>
      <c r="E46" s="80">
        <v>350</v>
      </c>
      <c r="F46" s="80">
        <v>250</v>
      </c>
      <c r="G46" s="80">
        <v>150</v>
      </c>
      <c r="H46" s="80">
        <v>1450</v>
      </c>
      <c r="I46" s="80">
        <v>2250</v>
      </c>
      <c r="J46" s="80">
        <v>2150</v>
      </c>
      <c r="K46" s="80">
        <v>2350</v>
      </c>
      <c r="L46" s="80">
        <v>1050</v>
      </c>
      <c r="M46" s="80">
        <v>2150</v>
      </c>
      <c r="N46" s="80">
        <v>2350</v>
      </c>
      <c r="O46" s="80">
        <v>2250</v>
      </c>
      <c r="P46" s="80">
        <v>1850</v>
      </c>
      <c r="Q46" s="82">
        <f t="shared" si="268"/>
        <v>18600</v>
      </c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2">
        <f t="shared" si="269"/>
        <v>0</v>
      </c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2">
        <f t="shared" si="260"/>
        <v>0</v>
      </c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2">
        <f t="shared" si="261"/>
        <v>0</v>
      </c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2">
        <f t="shared" si="262"/>
        <v>0</v>
      </c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2">
        <f t="shared" si="263"/>
        <v>0</v>
      </c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2">
        <f t="shared" si="264"/>
        <v>0</v>
      </c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2">
        <f t="shared" si="265"/>
        <v>0</v>
      </c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2">
        <f t="shared" si="266"/>
        <v>0</v>
      </c>
      <c r="EA46" s="80"/>
      <c r="EB46" s="80"/>
      <c r="EC46" s="80"/>
      <c r="ED46" s="80"/>
      <c r="EE46" s="80"/>
      <c r="EF46" s="80"/>
      <c r="EG46" s="80"/>
      <c r="EH46" s="80"/>
      <c r="EI46" s="80"/>
      <c r="EJ46" s="80"/>
      <c r="EK46" s="80"/>
      <c r="EL46" s="80"/>
      <c r="EM46" s="82">
        <f t="shared" si="267"/>
        <v>0</v>
      </c>
    </row>
    <row r="47" spans="3:143" ht="12.75" hidden="1" x14ac:dyDescent="0.2">
      <c r="C47" s="79" t="s">
        <v>203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2">
        <f t="shared" si="268"/>
        <v>0</v>
      </c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2">
        <f t="shared" si="269"/>
        <v>0</v>
      </c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2">
        <f t="shared" si="260"/>
        <v>0</v>
      </c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2">
        <f t="shared" si="261"/>
        <v>0</v>
      </c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2">
        <f t="shared" si="262"/>
        <v>0</v>
      </c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2">
        <f t="shared" si="263"/>
        <v>0</v>
      </c>
      <c r="CK47" s="80"/>
      <c r="CL47" s="80"/>
      <c r="CM47" s="80"/>
      <c r="CN47" s="80"/>
      <c r="CO47" s="80"/>
      <c r="CP47" s="80"/>
      <c r="CQ47" s="80"/>
      <c r="CR47" s="80"/>
      <c r="CS47" s="80"/>
      <c r="CT47" s="80"/>
      <c r="CU47" s="80"/>
      <c r="CV47" s="80"/>
      <c r="CW47" s="82">
        <f t="shared" si="264"/>
        <v>0</v>
      </c>
      <c r="CY47" s="80"/>
      <c r="CZ47" s="80"/>
      <c r="DA47" s="80"/>
      <c r="DB47" s="80"/>
      <c r="DC47" s="80"/>
      <c r="DD47" s="80"/>
      <c r="DE47" s="80"/>
      <c r="DF47" s="80"/>
      <c r="DG47" s="80"/>
      <c r="DH47" s="80"/>
      <c r="DI47" s="80"/>
      <c r="DJ47" s="80"/>
      <c r="DK47" s="82">
        <f t="shared" si="265"/>
        <v>0</v>
      </c>
      <c r="DM47" s="80"/>
      <c r="DN47" s="80"/>
      <c r="DO47" s="80"/>
      <c r="DP47" s="80"/>
      <c r="DQ47" s="80"/>
      <c r="DR47" s="80"/>
      <c r="DS47" s="80"/>
      <c r="DT47" s="80"/>
      <c r="DU47" s="80"/>
      <c r="DV47" s="80"/>
      <c r="DW47" s="80"/>
      <c r="DX47" s="80"/>
      <c r="DY47" s="82">
        <f t="shared" si="266"/>
        <v>0</v>
      </c>
      <c r="EA47" s="80"/>
      <c r="EB47" s="80"/>
      <c r="EC47" s="80"/>
      <c r="ED47" s="80"/>
      <c r="EE47" s="80"/>
      <c r="EF47" s="80"/>
      <c r="EG47" s="80"/>
      <c r="EH47" s="80"/>
      <c r="EI47" s="80"/>
      <c r="EJ47" s="80"/>
      <c r="EK47" s="80"/>
      <c r="EL47" s="80"/>
      <c r="EM47" s="82">
        <f t="shared" si="267"/>
        <v>0</v>
      </c>
    </row>
    <row r="48" spans="3:143" ht="12.75" hidden="1" x14ac:dyDescent="0.2">
      <c r="C48" s="79" t="s">
        <v>203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2">
        <f t="shared" si="268"/>
        <v>0</v>
      </c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2">
        <f t="shared" si="269"/>
        <v>0</v>
      </c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2">
        <f t="shared" si="260"/>
        <v>0</v>
      </c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2">
        <f t="shared" si="261"/>
        <v>0</v>
      </c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2">
        <f t="shared" si="262"/>
        <v>0</v>
      </c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2">
        <f t="shared" si="263"/>
        <v>0</v>
      </c>
      <c r="CK48" s="80"/>
      <c r="CL48" s="80"/>
      <c r="CM48" s="80"/>
      <c r="CN48" s="80"/>
      <c r="CO48" s="80"/>
      <c r="CP48" s="80"/>
      <c r="CQ48" s="80"/>
      <c r="CR48" s="80"/>
      <c r="CS48" s="80"/>
      <c r="CT48" s="80"/>
      <c r="CU48" s="80"/>
      <c r="CV48" s="80"/>
      <c r="CW48" s="82">
        <f t="shared" si="264"/>
        <v>0</v>
      </c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2">
        <f t="shared" si="265"/>
        <v>0</v>
      </c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2">
        <f t="shared" si="266"/>
        <v>0</v>
      </c>
      <c r="EA48" s="80"/>
      <c r="EB48" s="80"/>
      <c r="EC48" s="80"/>
      <c r="ED48" s="80"/>
      <c r="EE48" s="80"/>
      <c r="EF48" s="80"/>
      <c r="EG48" s="80"/>
      <c r="EH48" s="80"/>
      <c r="EI48" s="80"/>
      <c r="EJ48" s="80"/>
      <c r="EK48" s="80"/>
      <c r="EL48" s="80"/>
      <c r="EM48" s="82">
        <f t="shared" si="267"/>
        <v>0</v>
      </c>
    </row>
    <row r="49" spans="3:143" ht="12.75" hidden="1" x14ac:dyDescent="0.2">
      <c r="C49" s="79" t="s">
        <v>203</v>
      </c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2">
        <f t="shared" si="268"/>
        <v>0</v>
      </c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2">
        <f t="shared" si="269"/>
        <v>0</v>
      </c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2">
        <f t="shared" si="260"/>
        <v>0</v>
      </c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2">
        <f t="shared" si="261"/>
        <v>0</v>
      </c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2">
        <f t="shared" si="262"/>
        <v>0</v>
      </c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2">
        <f t="shared" si="263"/>
        <v>0</v>
      </c>
      <c r="CK49" s="80"/>
      <c r="CL49" s="80"/>
      <c r="CM49" s="80"/>
      <c r="CN49" s="80"/>
      <c r="CO49" s="80"/>
      <c r="CP49" s="80"/>
      <c r="CQ49" s="80"/>
      <c r="CR49" s="80"/>
      <c r="CS49" s="80"/>
      <c r="CT49" s="80"/>
      <c r="CU49" s="80"/>
      <c r="CV49" s="80"/>
      <c r="CW49" s="82">
        <f t="shared" si="264"/>
        <v>0</v>
      </c>
      <c r="CY49" s="80"/>
      <c r="CZ49" s="80"/>
      <c r="DA49" s="80"/>
      <c r="DB49" s="80"/>
      <c r="DC49" s="80"/>
      <c r="DD49" s="80"/>
      <c r="DE49" s="80"/>
      <c r="DF49" s="80"/>
      <c r="DG49" s="80"/>
      <c r="DH49" s="80"/>
      <c r="DI49" s="80"/>
      <c r="DJ49" s="80"/>
      <c r="DK49" s="82">
        <f t="shared" si="265"/>
        <v>0</v>
      </c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2">
        <f t="shared" si="266"/>
        <v>0</v>
      </c>
      <c r="EA49" s="80"/>
      <c r="EB49" s="80"/>
      <c r="EC49" s="80"/>
      <c r="ED49" s="80"/>
      <c r="EE49" s="80"/>
      <c r="EF49" s="80"/>
      <c r="EG49" s="80"/>
      <c r="EH49" s="80"/>
      <c r="EI49" s="80"/>
      <c r="EJ49" s="80"/>
      <c r="EK49" s="80"/>
      <c r="EL49" s="80"/>
      <c r="EM49" s="82">
        <f t="shared" si="267"/>
        <v>0</v>
      </c>
    </row>
    <row r="50" spans="3:143" ht="12.75" hidden="1" x14ac:dyDescent="0.2">
      <c r="C50" s="79" t="s">
        <v>203</v>
      </c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2">
        <f t="shared" si="268"/>
        <v>0</v>
      </c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2">
        <f t="shared" si="269"/>
        <v>0</v>
      </c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2">
        <f t="shared" si="260"/>
        <v>0</v>
      </c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2">
        <f t="shared" si="261"/>
        <v>0</v>
      </c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2">
        <f t="shared" si="262"/>
        <v>0</v>
      </c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2">
        <f t="shared" si="263"/>
        <v>0</v>
      </c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2">
        <f t="shared" si="264"/>
        <v>0</v>
      </c>
      <c r="CY50" s="80"/>
      <c r="CZ50" s="80"/>
      <c r="DA50" s="80"/>
      <c r="DB50" s="80"/>
      <c r="DC50" s="80"/>
      <c r="DD50" s="80"/>
      <c r="DE50" s="80"/>
      <c r="DF50" s="80"/>
      <c r="DG50" s="80"/>
      <c r="DH50" s="80"/>
      <c r="DI50" s="80"/>
      <c r="DJ50" s="80"/>
      <c r="DK50" s="82">
        <f t="shared" si="265"/>
        <v>0</v>
      </c>
      <c r="DM50" s="80"/>
      <c r="DN50" s="80"/>
      <c r="DO50" s="80"/>
      <c r="DP50" s="80"/>
      <c r="DQ50" s="80"/>
      <c r="DR50" s="80"/>
      <c r="DS50" s="80"/>
      <c r="DT50" s="80"/>
      <c r="DU50" s="80"/>
      <c r="DV50" s="80"/>
      <c r="DW50" s="80"/>
      <c r="DX50" s="80"/>
      <c r="DY50" s="82">
        <f t="shared" si="266"/>
        <v>0</v>
      </c>
      <c r="EA50" s="80"/>
      <c r="EB50" s="80"/>
      <c r="EC50" s="80"/>
      <c r="ED50" s="80"/>
      <c r="EE50" s="80"/>
      <c r="EF50" s="80"/>
      <c r="EG50" s="80"/>
      <c r="EH50" s="80"/>
      <c r="EI50" s="80"/>
      <c r="EJ50" s="80"/>
      <c r="EK50" s="80"/>
      <c r="EL50" s="80"/>
      <c r="EM50" s="82">
        <f t="shared" si="267"/>
        <v>0</v>
      </c>
    </row>
    <row r="51" spans="3:143" ht="12.75" hidden="1" x14ac:dyDescent="0.2">
      <c r="C51" s="79" t="s">
        <v>203</v>
      </c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2">
        <f t="shared" si="268"/>
        <v>0</v>
      </c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2">
        <f t="shared" si="269"/>
        <v>0</v>
      </c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2">
        <f t="shared" si="260"/>
        <v>0</v>
      </c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2">
        <f t="shared" si="261"/>
        <v>0</v>
      </c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2">
        <f t="shared" si="262"/>
        <v>0</v>
      </c>
      <c r="BW51" s="80"/>
      <c r="BX51" s="80"/>
      <c r="BY51" s="80"/>
      <c r="BZ51" s="80"/>
      <c r="CA51" s="80"/>
      <c r="CB51" s="80"/>
      <c r="CC51" s="80"/>
      <c r="CD51" s="80"/>
      <c r="CE51" s="80"/>
      <c r="CF51" s="80"/>
      <c r="CG51" s="80"/>
      <c r="CH51" s="80"/>
      <c r="CI51" s="82">
        <f t="shared" si="263"/>
        <v>0</v>
      </c>
      <c r="CK51" s="80"/>
      <c r="CL51" s="80"/>
      <c r="CM51" s="80"/>
      <c r="CN51" s="80"/>
      <c r="CO51" s="80"/>
      <c r="CP51" s="80"/>
      <c r="CQ51" s="80"/>
      <c r="CR51" s="80"/>
      <c r="CS51" s="80"/>
      <c r="CT51" s="80"/>
      <c r="CU51" s="80"/>
      <c r="CV51" s="80"/>
      <c r="CW51" s="82">
        <f t="shared" si="264"/>
        <v>0</v>
      </c>
      <c r="CY51" s="80"/>
      <c r="CZ51" s="80"/>
      <c r="DA51" s="80"/>
      <c r="DB51" s="80"/>
      <c r="DC51" s="80"/>
      <c r="DD51" s="80"/>
      <c r="DE51" s="80"/>
      <c r="DF51" s="80"/>
      <c r="DG51" s="80"/>
      <c r="DH51" s="80"/>
      <c r="DI51" s="80"/>
      <c r="DJ51" s="80"/>
      <c r="DK51" s="82">
        <f t="shared" si="265"/>
        <v>0</v>
      </c>
      <c r="DM51" s="80"/>
      <c r="DN51" s="80"/>
      <c r="DO51" s="80"/>
      <c r="DP51" s="80"/>
      <c r="DQ51" s="80"/>
      <c r="DR51" s="80"/>
      <c r="DS51" s="80"/>
      <c r="DT51" s="80"/>
      <c r="DU51" s="80"/>
      <c r="DV51" s="80"/>
      <c r="DW51" s="80"/>
      <c r="DX51" s="80"/>
      <c r="DY51" s="82">
        <f t="shared" si="266"/>
        <v>0</v>
      </c>
      <c r="EA51" s="80"/>
      <c r="EB51" s="80"/>
      <c r="EC51" s="80"/>
      <c r="ED51" s="80"/>
      <c r="EE51" s="80"/>
      <c r="EF51" s="80"/>
      <c r="EG51" s="80"/>
      <c r="EH51" s="80"/>
      <c r="EI51" s="80"/>
      <c r="EJ51" s="80"/>
      <c r="EK51" s="80"/>
      <c r="EL51" s="80"/>
      <c r="EM51" s="82">
        <f t="shared" si="267"/>
        <v>0</v>
      </c>
    </row>
    <row r="52" spans="3:143" ht="12.75" hidden="1" x14ac:dyDescent="0.2">
      <c r="C52" s="79" t="s">
        <v>203</v>
      </c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2">
        <f t="shared" si="268"/>
        <v>0</v>
      </c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2">
        <f t="shared" si="269"/>
        <v>0</v>
      </c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2">
        <f t="shared" si="260"/>
        <v>0</v>
      </c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2">
        <f t="shared" si="261"/>
        <v>0</v>
      </c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2">
        <f t="shared" si="262"/>
        <v>0</v>
      </c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2">
        <f t="shared" si="263"/>
        <v>0</v>
      </c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2">
        <f t="shared" si="264"/>
        <v>0</v>
      </c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2">
        <f t="shared" si="265"/>
        <v>0</v>
      </c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2">
        <f t="shared" si="266"/>
        <v>0</v>
      </c>
      <c r="EA52" s="80"/>
      <c r="EB52" s="80"/>
      <c r="EC52" s="80"/>
      <c r="ED52" s="80"/>
      <c r="EE52" s="80"/>
      <c r="EF52" s="80"/>
      <c r="EG52" s="80"/>
      <c r="EH52" s="80"/>
      <c r="EI52" s="80"/>
      <c r="EJ52" s="80"/>
      <c r="EK52" s="80"/>
      <c r="EL52" s="80"/>
      <c r="EM52" s="82">
        <f t="shared" si="267"/>
        <v>0</v>
      </c>
    </row>
    <row r="53" spans="3:143" ht="12.75" hidden="1" x14ac:dyDescent="0.2">
      <c r="C53" s="79" t="s">
        <v>203</v>
      </c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2">
        <f t="shared" si="268"/>
        <v>0</v>
      </c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2">
        <f t="shared" si="269"/>
        <v>0</v>
      </c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2">
        <f t="shared" si="260"/>
        <v>0</v>
      </c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2">
        <f t="shared" si="261"/>
        <v>0</v>
      </c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2">
        <f t="shared" si="262"/>
        <v>0</v>
      </c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2">
        <f t="shared" si="263"/>
        <v>0</v>
      </c>
      <c r="CK53" s="80"/>
      <c r="CL53" s="80"/>
      <c r="CM53" s="80"/>
      <c r="CN53" s="80"/>
      <c r="CO53" s="80"/>
      <c r="CP53" s="80"/>
      <c r="CQ53" s="80"/>
      <c r="CR53" s="80"/>
      <c r="CS53" s="80"/>
      <c r="CT53" s="80"/>
      <c r="CU53" s="80"/>
      <c r="CV53" s="80"/>
      <c r="CW53" s="82">
        <f t="shared" si="264"/>
        <v>0</v>
      </c>
      <c r="CY53" s="80"/>
      <c r="CZ53" s="80"/>
      <c r="DA53" s="80"/>
      <c r="DB53" s="80"/>
      <c r="DC53" s="80"/>
      <c r="DD53" s="80"/>
      <c r="DE53" s="80"/>
      <c r="DF53" s="80"/>
      <c r="DG53" s="80"/>
      <c r="DH53" s="80"/>
      <c r="DI53" s="80"/>
      <c r="DJ53" s="80"/>
      <c r="DK53" s="82">
        <f t="shared" si="265"/>
        <v>0</v>
      </c>
      <c r="DM53" s="80"/>
      <c r="DN53" s="80"/>
      <c r="DO53" s="80"/>
      <c r="DP53" s="80"/>
      <c r="DQ53" s="80"/>
      <c r="DR53" s="80"/>
      <c r="DS53" s="80"/>
      <c r="DT53" s="80"/>
      <c r="DU53" s="80"/>
      <c r="DV53" s="80"/>
      <c r="DW53" s="80"/>
      <c r="DX53" s="80"/>
      <c r="DY53" s="82">
        <f t="shared" si="266"/>
        <v>0</v>
      </c>
      <c r="EA53" s="80"/>
      <c r="EB53" s="80"/>
      <c r="EC53" s="80"/>
      <c r="ED53" s="80"/>
      <c r="EE53" s="80"/>
      <c r="EF53" s="80"/>
      <c r="EG53" s="80"/>
      <c r="EH53" s="80"/>
      <c r="EI53" s="80"/>
      <c r="EJ53" s="80"/>
      <c r="EK53" s="80"/>
      <c r="EL53" s="80"/>
      <c r="EM53" s="82">
        <f t="shared" si="267"/>
        <v>0</v>
      </c>
    </row>
    <row r="54" spans="3:143" ht="12.75" x14ac:dyDescent="0.2">
      <c r="C54" s="83" t="s">
        <v>199</v>
      </c>
      <c r="E54" s="81" cm="1">
        <f t="array" ref="E54">_xlfn.LET(_xlpm.Data,E44:P53,_xlpm.ColumnRef,COLUMNS(E54:E54),SUM(INDEX(_xlpm.Data,1,_xlpm.ColumnRef):INDEX(_xlpm.Data,CON_SavingRowQ,_xlpm.ColumnRef)))</f>
        <v>1750</v>
      </c>
      <c r="F54" s="81" cm="1">
        <f t="array" ref="F54">_xlfn.LET(_xlpm.Data,E44:P53,_xlpm.ColumnRef,COLUMNS(E54:F54),SUM(INDEX(_xlpm.Data,1,_xlpm.ColumnRef):INDEX(_xlpm.Data,CON_SavingRowQ,_xlpm.ColumnRef)))</f>
        <v>1650</v>
      </c>
      <c r="G54" s="81" cm="1">
        <f t="array" ref="G54">_xlfn.LET(_xlpm.Data,E44:P53,_xlpm.ColumnRef,COLUMNS(E54:G54),SUM(INDEX(_xlpm.Data,1,_xlpm.ColumnRef):INDEX(_xlpm.Data,CON_SavingRowQ,_xlpm.ColumnRef)))</f>
        <v>1550</v>
      </c>
      <c r="H54" s="81" cm="1">
        <f t="array" ref="H54">_xlfn.LET(_xlpm.Data,E44:P53,_xlpm.ColumnRef,COLUMNS(E54:H54),SUM(INDEX(_xlpm.Data,1,_xlpm.ColumnRef):INDEX(_xlpm.Data,CON_SavingRowQ,_xlpm.ColumnRef)))</f>
        <v>1850</v>
      </c>
      <c r="I54" s="81" cm="1">
        <f t="array" ref="I54">_xlfn.LET(_xlpm.Data,E44:P53,_xlpm.ColumnRef,COLUMNS(E54:I54),SUM(INDEX(_xlpm.Data,1,_xlpm.ColumnRef):INDEX(_xlpm.Data,CON_SavingRowQ,_xlpm.ColumnRef)))</f>
        <v>2650</v>
      </c>
      <c r="J54" s="81" cm="1">
        <f t="array" ref="J54">_xlfn.LET(_xlpm.Data,E44:P53,_xlpm.ColumnRef,COLUMNS(E54:J54),SUM(INDEX(_xlpm.Data,1,_xlpm.ColumnRef):INDEX(_xlpm.Data,CON_SavingRowQ,_xlpm.ColumnRef)))</f>
        <v>2550</v>
      </c>
      <c r="K54" s="81" cm="1">
        <f t="array" ref="K54">_xlfn.LET(_xlpm.Data,E44:P53,_xlpm.ColumnRef,COLUMNS(E54:K54),SUM(INDEX(_xlpm.Data,1,_xlpm.ColumnRef):INDEX(_xlpm.Data,CON_SavingRowQ,_xlpm.ColumnRef)))</f>
        <v>2750</v>
      </c>
      <c r="L54" s="81" cm="1">
        <f t="array" ref="L54">_xlfn.LET(_xlpm.Data,E44:P53,_xlpm.ColumnRef,COLUMNS(E54:L54),SUM(INDEX(_xlpm.Data,1,_xlpm.ColumnRef):INDEX(_xlpm.Data,CON_SavingRowQ,_xlpm.ColumnRef)))</f>
        <v>1450</v>
      </c>
      <c r="M54" s="81" cm="1">
        <f t="array" ref="M54">_xlfn.LET(_xlpm.Data,E44:P53,_xlpm.ColumnRef,COLUMNS(E54:M54),SUM(INDEX(_xlpm.Data,1,_xlpm.ColumnRef):INDEX(_xlpm.Data,CON_SavingRowQ,_xlpm.ColumnRef)))</f>
        <v>2550</v>
      </c>
      <c r="N54" s="81" cm="1">
        <f t="array" ref="N54">_xlfn.LET(_xlpm.Data,E44:P53,_xlpm.ColumnRef,COLUMNS(E54:N54),SUM(INDEX(_xlpm.Data,1,_xlpm.ColumnRef):INDEX(_xlpm.Data,CON_SavingRowQ,_xlpm.ColumnRef)))</f>
        <v>2750</v>
      </c>
      <c r="O54" s="81" cm="1">
        <f t="array" ref="O54">_xlfn.LET(_xlpm.Data,E44:P53,_xlpm.ColumnRef,COLUMNS(E54:O54),SUM(INDEX(_xlpm.Data,1,_xlpm.ColumnRef):INDEX(_xlpm.Data,CON_SavingRowQ,_xlpm.ColumnRef)))</f>
        <v>2650</v>
      </c>
      <c r="P54" s="81" cm="1">
        <f t="array" ref="P54">_xlfn.LET(_xlpm.Data,E44:P53,_xlpm.ColumnRef,COLUMNS(E54:P54),SUM(INDEX(_xlpm.Data,1,_xlpm.ColumnRef):INDEX(_xlpm.Data,CON_SavingRowQ,_xlpm.ColumnRef)))</f>
        <v>2250</v>
      </c>
      <c r="Q54" s="81">
        <f t="shared" si="268"/>
        <v>26400</v>
      </c>
      <c r="S54" s="81" cm="1">
        <f t="array" ref="S54">_xlfn.LET(_xlpm.Data,S44:AD53,_xlpm.ColumnRef,COLUMNS(S54:S54),SUM(INDEX(_xlpm.Data,1,_xlpm.ColumnRef):INDEX(_xlpm.Data,CON_SavingRowQ,_xlpm.ColumnRef)))</f>
        <v>0</v>
      </c>
      <c r="T54" s="81" cm="1">
        <f t="array" ref="T54">_xlfn.LET(_xlpm.Data,S44:AD53,_xlpm.ColumnRef,COLUMNS(S54:T54),SUM(INDEX(_xlpm.Data,1,_xlpm.ColumnRef):INDEX(_xlpm.Data,CON_SavingRowQ,_xlpm.ColumnRef)))</f>
        <v>0</v>
      </c>
      <c r="U54" s="81" cm="1">
        <f t="array" ref="U54">_xlfn.LET(_xlpm.Data,S44:AD53,_xlpm.ColumnRef,COLUMNS(S54:U54),SUM(INDEX(_xlpm.Data,1,_xlpm.ColumnRef):INDEX(_xlpm.Data,CON_SavingRowQ,_xlpm.ColumnRef)))</f>
        <v>0</v>
      </c>
      <c r="V54" s="81" cm="1">
        <f t="array" ref="V54">_xlfn.LET(_xlpm.Data,S44:AD53,_xlpm.ColumnRef,COLUMNS(S54:V54),SUM(INDEX(_xlpm.Data,1,_xlpm.ColumnRef):INDEX(_xlpm.Data,CON_SavingRowQ,_xlpm.ColumnRef)))</f>
        <v>0</v>
      </c>
      <c r="W54" s="81" cm="1">
        <f t="array" ref="W54">_xlfn.LET(_xlpm.Data,S44:AD53,_xlpm.ColumnRef,COLUMNS(S54:W54),SUM(INDEX(_xlpm.Data,1,_xlpm.ColumnRef):INDEX(_xlpm.Data,CON_SavingRowQ,_xlpm.ColumnRef)))</f>
        <v>0</v>
      </c>
      <c r="X54" s="81" cm="1">
        <f t="array" ref="X54">_xlfn.LET(_xlpm.Data,S44:AD53,_xlpm.ColumnRef,COLUMNS(S54:X54),SUM(INDEX(_xlpm.Data,1,_xlpm.ColumnRef):INDEX(_xlpm.Data,CON_SavingRowQ,_xlpm.ColumnRef)))</f>
        <v>0</v>
      </c>
      <c r="Y54" s="81" cm="1">
        <f t="array" ref="Y54">_xlfn.LET(_xlpm.Data,S44:AD53,_xlpm.ColumnRef,COLUMNS(S54:Y54),SUM(INDEX(_xlpm.Data,1,_xlpm.ColumnRef):INDEX(_xlpm.Data,CON_SavingRowQ,_xlpm.ColumnRef)))</f>
        <v>0</v>
      </c>
      <c r="Z54" s="81" cm="1">
        <f t="array" ref="Z54">_xlfn.LET(_xlpm.Data,S44:AD53,_xlpm.ColumnRef,COLUMNS(S54:Z54),SUM(INDEX(_xlpm.Data,1,_xlpm.ColumnRef):INDEX(_xlpm.Data,CON_SavingRowQ,_xlpm.ColumnRef)))</f>
        <v>0</v>
      </c>
      <c r="AA54" s="81" cm="1">
        <f t="array" ref="AA54">_xlfn.LET(_xlpm.Data,S44:AD53,_xlpm.ColumnRef,COLUMNS(S54:AA54),SUM(INDEX(_xlpm.Data,1,_xlpm.ColumnRef):INDEX(_xlpm.Data,CON_SavingRowQ,_xlpm.ColumnRef)))</f>
        <v>0</v>
      </c>
      <c r="AB54" s="81" cm="1">
        <f t="array" ref="AB54">_xlfn.LET(_xlpm.Data,S44:AD53,_xlpm.ColumnRef,COLUMNS(S54:AB54),SUM(INDEX(_xlpm.Data,1,_xlpm.ColumnRef):INDEX(_xlpm.Data,CON_SavingRowQ,_xlpm.ColumnRef)))</f>
        <v>0</v>
      </c>
      <c r="AC54" s="81" cm="1">
        <f t="array" ref="AC54">_xlfn.LET(_xlpm.Data,S44:AD53,_xlpm.ColumnRef,COLUMNS(S54:AC54),SUM(INDEX(_xlpm.Data,1,_xlpm.ColumnRef):INDEX(_xlpm.Data,CON_SavingRowQ,_xlpm.ColumnRef)))</f>
        <v>0</v>
      </c>
      <c r="AD54" s="81" cm="1">
        <f t="array" ref="AD54">_xlfn.LET(_xlpm.Data,S44:AD53,_xlpm.ColumnRef,COLUMNS(S54:AD54),SUM(INDEX(_xlpm.Data,1,_xlpm.ColumnRef):INDEX(_xlpm.Data,CON_SavingRowQ,_xlpm.ColumnRef)))</f>
        <v>0</v>
      </c>
      <c r="AE54" s="81">
        <f t="shared" si="269"/>
        <v>0</v>
      </c>
      <c r="AG54" s="81" cm="1">
        <f t="array" ref="AG54">_xlfn.LET(_xlpm.Data,AG44:AR53,_xlpm.ColumnRef,COLUMNS(AG54:AG54),SUM(INDEX(_xlpm.Data,1,_xlpm.ColumnRef):INDEX(_xlpm.Data,CON_SavingRowQ,_xlpm.ColumnRef)))</f>
        <v>0</v>
      </c>
      <c r="AH54" s="81" cm="1">
        <f t="array" ref="AH54">_xlfn.LET(_xlpm.Data,AG44:AR53,_xlpm.ColumnRef,COLUMNS(AG54:AH54),SUM(INDEX(_xlpm.Data,1,_xlpm.ColumnRef):INDEX(_xlpm.Data,CON_SavingRowQ,_xlpm.ColumnRef)))</f>
        <v>0</v>
      </c>
      <c r="AI54" s="81" cm="1">
        <f t="array" ref="AI54">_xlfn.LET(_xlpm.Data,AG44:AR53,_xlpm.ColumnRef,COLUMNS(AG54:AI54),SUM(INDEX(_xlpm.Data,1,_xlpm.ColumnRef):INDEX(_xlpm.Data,CON_SavingRowQ,_xlpm.ColumnRef)))</f>
        <v>0</v>
      </c>
      <c r="AJ54" s="81" cm="1">
        <f t="array" ref="AJ54">_xlfn.LET(_xlpm.Data,AG44:AR53,_xlpm.ColumnRef,COLUMNS(AG54:AJ54),SUM(INDEX(_xlpm.Data,1,_xlpm.ColumnRef):INDEX(_xlpm.Data,CON_SavingRowQ,_xlpm.ColumnRef)))</f>
        <v>0</v>
      </c>
      <c r="AK54" s="81" cm="1">
        <f t="array" ref="AK54">_xlfn.LET(_xlpm.Data,AG44:AR53,_xlpm.ColumnRef,COLUMNS(AG54:AK54),SUM(INDEX(_xlpm.Data,1,_xlpm.ColumnRef):INDEX(_xlpm.Data,CON_SavingRowQ,_xlpm.ColumnRef)))</f>
        <v>0</v>
      </c>
      <c r="AL54" s="81" cm="1">
        <f t="array" ref="AL54">_xlfn.LET(_xlpm.Data,AG44:AR53,_xlpm.ColumnRef,COLUMNS(AG54:AL54),SUM(INDEX(_xlpm.Data,1,_xlpm.ColumnRef):INDEX(_xlpm.Data,CON_SavingRowQ,_xlpm.ColumnRef)))</f>
        <v>0</v>
      </c>
      <c r="AM54" s="81" cm="1">
        <f t="array" ref="AM54">_xlfn.LET(_xlpm.Data,AG44:AR53,_xlpm.ColumnRef,COLUMNS(AG54:AM54),SUM(INDEX(_xlpm.Data,1,_xlpm.ColumnRef):INDEX(_xlpm.Data,CON_SavingRowQ,_xlpm.ColumnRef)))</f>
        <v>0</v>
      </c>
      <c r="AN54" s="81" cm="1">
        <f t="array" ref="AN54">_xlfn.LET(_xlpm.Data,AG44:AR53,_xlpm.ColumnRef,COLUMNS(AG54:AN54),SUM(INDEX(_xlpm.Data,1,_xlpm.ColumnRef):INDEX(_xlpm.Data,CON_SavingRowQ,_xlpm.ColumnRef)))</f>
        <v>0</v>
      </c>
      <c r="AO54" s="81" cm="1">
        <f t="array" ref="AO54">_xlfn.LET(_xlpm.Data,AG44:AR53,_xlpm.ColumnRef,COLUMNS(AG54:AO54),SUM(INDEX(_xlpm.Data,1,_xlpm.ColumnRef):INDEX(_xlpm.Data,CON_SavingRowQ,_xlpm.ColumnRef)))</f>
        <v>0</v>
      </c>
      <c r="AP54" s="81" cm="1">
        <f t="array" ref="AP54">_xlfn.LET(_xlpm.Data,AG44:AR53,_xlpm.ColumnRef,COLUMNS(AG54:AP54),SUM(INDEX(_xlpm.Data,1,_xlpm.ColumnRef):INDEX(_xlpm.Data,CON_SavingRowQ,_xlpm.ColumnRef)))</f>
        <v>0</v>
      </c>
      <c r="AQ54" s="81" cm="1">
        <f t="array" ref="AQ54">_xlfn.LET(_xlpm.Data,AG44:AR53,_xlpm.ColumnRef,COLUMNS(AG54:AQ54),SUM(INDEX(_xlpm.Data,1,_xlpm.ColumnRef):INDEX(_xlpm.Data,CON_SavingRowQ,_xlpm.ColumnRef)))</f>
        <v>0</v>
      </c>
      <c r="AR54" s="81" cm="1">
        <f t="array" ref="AR54">_xlfn.LET(_xlpm.Data,AG44:AR53,_xlpm.ColumnRef,COLUMNS(AG54:AR54),SUM(INDEX(_xlpm.Data,1,_xlpm.ColumnRef):INDEX(_xlpm.Data,CON_SavingRowQ,_xlpm.ColumnRef)))</f>
        <v>0</v>
      </c>
      <c r="AS54" s="81">
        <f t="shared" si="260"/>
        <v>0</v>
      </c>
      <c r="AU54" s="81" cm="1">
        <f t="array" ref="AU54">_xlfn.LET(_xlpm.Data,AU44:BF53,_xlpm.ColumnRef,COLUMNS(AU54:AU54),SUM(INDEX(_xlpm.Data,1,_xlpm.ColumnRef):INDEX(_xlpm.Data,CON_SavingRowQ,_xlpm.ColumnRef)))</f>
        <v>0</v>
      </c>
      <c r="AV54" s="81" cm="1">
        <f t="array" ref="AV54">_xlfn.LET(_xlpm.Data,AU44:BF53,_xlpm.ColumnRef,COLUMNS(AU54:AV54),SUM(INDEX(_xlpm.Data,1,_xlpm.ColumnRef):INDEX(_xlpm.Data,CON_SavingRowQ,_xlpm.ColumnRef)))</f>
        <v>0</v>
      </c>
      <c r="AW54" s="81" cm="1">
        <f t="array" ref="AW54">_xlfn.LET(_xlpm.Data,AU44:BF53,_xlpm.ColumnRef,COLUMNS(AU54:AW54),SUM(INDEX(_xlpm.Data,1,_xlpm.ColumnRef):INDEX(_xlpm.Data,CON_SavingRowQ,_xlpm.ColumnRef)))</f>
        <v>0</v>
      </c>
      <c r="AX54" s="81" cm="1">
        <f t="array" ref="AX54">_xlfn.LET(_xlpm.Data,AU44:BF53,_xlpm.ColumnRef,COLUMNS(AU54:AX54),SUM(INDEX(_xlpm.Data,1,_xlpm.ColumnRef):INDEX(_xlpm.Data,CON_SavingRowQ,_xlpm.ColumnRef)))</f>
        <v>0</v>
      </c>
      <c r="AY54" s="81" cm="1">
        <f t="array" ref="AY54">_xlfn.LET(_xlpm.Data,AU44:BF53,_xlpm.ColumnRef,COLUMNS(AU54:AY54),SUM(INDEX(_xlpm.Data,1,_xlpm.ColumnRef):INDEX(_xlpm.Data,CON_SavingRowQ,_xlpm.ColumnRef)))</f>
        <v>0</v>
      </c>
      <c r="AZ54" s="81" cm="1">
        <f t="array" ref="AZ54">_xlfn.LET(_xlpm.Data,AU44:BF53,_xlpm.ColumnRef,COLUMNS(AU54:AZ54),SUM(INDEX(_xlpm.Data,1,_xlpm.ColumnRef):INDEX(_xlpm.Data,CON_SavingRowQ,_xlpm.ColumnRef)))</f>
        <v>0</v>
      </c>
      <c r="BA54" s="81" cm="1">
        <f t="array" ref="BA54">_xlfn.LET(_xlpm.Data,AU44:BF53,_xlpm.ColumnRef,COLUMNS(AU54:BA54),SUM(INDEX(_xlpm.Data,1,_xlpm.ColumnRef):INDEX(_xlpm.Data,CON_SavingRowQ,_xlpm.ColumnRef)))</f>
        <v>0</v>
      </c>
      <c r="BB54" s="81" cm="1">
        <f t="array" ref="BB54">_xlfn.LET(_xlpm.Data,AU44:BF53,_xlpm.ColumnRef,COLUMNS(AU54:BB54),SUM(INDEX(_xlpm.Data,1,_xlpm.ColumnRef):INDEX(_xlpm.Data,CON_SavingRowQ,_xlpm.ColumnRef)))</f>
        <v>0</v>
      </c>
      <c r="BC54" s="81" cm="1">
        <f t="array" ref="BC54">_xlfn.LET(_xlpm.Data,AU44:BF53,_xlpm.ColumnRef,COLUMNS(AU54:BC54),SUM(INDEX(_xlpm.Data,1,_xlpm.ColumnRef):INDEX(_xlpm.Data,CON_SavingRowQ,_xlpm.ColumnRef)))</f>
        <v>0</v>
      </c>
      <c r="BD54" s="81" cm="1">
        <f t="array" ref="BD54">_xlfn.LET(_xlpm.Data,AU44:BF53,_xlpm.ColumnRef,COLUMNS(AU54:BD54),SUM(INDEX(_xlpm.Data,1,_xlpm.ColumnRef):INDEX(_xlpm.Data,CON_SavingRowQ,_xlpm.ColumnRef)))</f>
        <v>0</v>
      </c>
      <c r="BE54" s="81" cm="1">
        <f t="array" ref="BE54">_xlfn.LET(_xlpm.Data,AU44:BF53,_xlpm.ColumnRef,COLUMNS(AU54:BE54),SUM(INDEX(_xlpm.Data,1,_xlpm.ColumnRef):INDEX(_xlpm.Data,CON_SavingRowQ,_xlpm.ColumnRef)))</f>
        <v>0</v>
      </c>
      <c r="BF54" s="81" cm="1">
        <f t="array" ref="BF54">_xlfn.LET(_xlpm.Data,AU44:BF53,_xlpm.ColumnRef,COLUMNS(AU54:BF54),SUM(INDEX(_xlpm.Data,1,_xlpm.ColumnRef):INDEX(_xlpm.Data,CON_SavingRowQ,_xlpm.ColumnRef)))</f>
        <v>0</v>
      </c>
      <c r="BG54" s="81">
        <f t="shared" si="261"/>
        <v>0</v>
      </c>
      <c r="BI54" s="81" cm="1">
        <f t="array" ref="BI54">_xlfn.LET(_xlpm.Data,BI44:BT53,_xlpm.ColumnRef,COLUMNS(BI54:BI54),SUM(INDEX(_xlpm.Data,1,_xlpm.ColumnRef):INDEX(_xlpm.Data,CON_SavingRowQ,_xlpm.ColumnRef)))</f>
        <v>0</v>
      </c>
      <c r="BJ54" s="81" cm="1">
        <f t="array" ref="BJ54">_xlfn.LET(_xlpm.Data,BI44:BT53,_xlpm.ColumnRef,COLUMNS(BI54:BJ54),SUM(INDEX(_xlpm.Data,1,_xlpm.ColumnRef):INDEX(_xlpm.Data,CON_SavingRowQ,_xlpm.ColumnRef)))</f>
        <v>0</v>
      </c>
      <c r="BK54" s="81" cm="1">
        <f t="array" ref="BK54">_xlfn.LET(_xlpm.Data,BI44:BT53,_xlpm.ColumnRef,COLUMNS(BI54:BK54),SUM(INDEX(_xlpm.Data,1,_xlpm.ColumnRef):INDEX(_xlpm.Data,CON_SavingRowQ,_xlpm.ColumnRef)))</f>
        <v>0</v>
      </c>
      <c r="BL54" s="81" cm="1">
        <f t="array" ref="BL54">_xlfn.LET(_xlpm.Data,BI44:BT53,_xlpm.ColumnRef,COLUMNS(BI54:BL54),SUM(INDEX(_xlpm.Data,1,_xlpm.ColumnRef):INDEX(_xlpm.Data,CON_SavingRowQ,_xlpm.ColumnRef)))</f>
        <v>0</v>
      </c>
      <c r="BM54" s="81" cm="1">
        <f t="array" ref="BM54">_xlfn.LET(_xlpm.Data,BI44:BT53,_xlpm.ColumnRef,COLUMNS(BI54:BM54),SUM(INDEX(_xlpm.Data,1,_xlpm.ColumnRef):INDEX(_xlpm.Data,CON_SavingRowQ,_xlpm.ColumnRef)))</f>
        <v>0</v>
      </c>
      <c r="BN54" s="81" cm="1">
        <f t="array" ref="BN54">_xlfn.LET(_xlpm.Data,BI44:BT53,_xlpm.ColumnRef,COLUMNS(BI54:BN54),SUM(INDEX(_xlpm.Data,1,_xlpm.ColumnRef):INDEX(_xlpm.Data,CON_SavingRowQ,_xlpm.ColumnRef)))</f>
        <v>0</v>
      </c>
      <c r="BO54" s="81" cm="1">
        <f t="array" ref="BO54">_xlfn.LET(_xlpm.Data,BI44:BT53,_xlpm.ColumnRef,COLUMNS(BI54:BO54),SUM(INDEX(_xlpm.Data,1,_xlpm.ColumnRef):INDEX(_xlpm.Data,CON_SavingRowQ,_xlpm.ColumnRef)))</f>
        <v>0</v>
      </c>
      <c r="BP54" s="81" cm="1">
        <f t="array" ref="BP54">_xlfn.LET(_xlpm.Data,BI44:BT53,_xlpm.ColumnRef,COLUMNS(BI54:BP54),SUM(INDEX(_xlpm.Data,1,_xlpm.ColumnRef):INDEX(_xlpm.Data,CON_SavingRowQ,_xlpm.ColumnRef)))</f>
        <v>0</v>
      </c>
      <c r="BQ54" s="81" cm="1">
        <f t="array" ref="BQ54">_xlfn.LET(_xlpm.Data,BI44:BT53,_xlpm.ColumnRef,COLUMNS(BI54:BQ54),SUM(INDEX(_xlpm.Data,1,_xlpm.ColumnRef):INDEX(_xlpm.Data,CON_SavingRowQ,_xlpm.ColumnRef)))</f>
        <v>0</v>
      </c>
      <c r="BR54" s="81" cm="1">
        <f t="array" ref="BR54">_xlfn.LET(_xlpm.Data,BI44:BT53,_xlpm.ColumnRef,COLUMNS(BI54:BR54),SUM(INDEX(_xlpm.Data,1,_xlpm.ColumnRef):INDEX(_xlpm.Data,CON_SavingRowQ,_xlpm.ColumnRef)))</f>
        <v>0</v>
      </c>
      <c r="BS54" s="81" cm="1">
        <f t="array" ref="BS54">_xlfn.LET(_xlpm.Data,BI44:BT53,_xlpm.ColumnRef,COLUMNS(BI54:BS54),SUM(INDEX(_xlpm.Data,1,_xlpm.ColumnRef):INDEX(_xlpm.Data,CON_SavingRowQ,_xlpm.ColumnRef)))</f>
        <v>0</v>
      </c>
      <c r="BT54" s="81" cm="1">
        <f t="array" ref="BT54">_xlfn.LET(_xlpm.Data,BI44:BT53,_xlpm.ColumnRef,COLUMNS(BI54:BT54),SUM(INDEX(_xlpm.Data,1,_xlpm.ColumnRef):INDEX(_xlpm.Data,CON_SavingRowQ,_xlpm.ColumnRef)))</f>
        <v>0</v>
      </c>
      <c r="BU54" s="81">
        <f t="shared" si="262"/>
        <v>0</v>
      </c>
      <c r="BW54" s="81" cm="1">
        <f t="array" ref="BW54">_xlfn.LET(_xlpm.Data,BW44:CH53,_xlpm.ColumnRef,COLUMNS(BW54:BW54),SUM(INDEX(_xlpm.Data,1,_xlpm.ColumnRef):INDEX(_xlpm.Data,CON_SavingRowQ,_xlpm.ColumnRef)))</f>
        <v>0</v>
      </c>
      <c r="BX54" s="81" cm="1">
        <f t="array" ref="BX54">_xlfn.LET(_xlpm.Data,BW44:CH53,_xlpm.ColumnRef,COLUMNS(BW54:BX54),SUM(INDEX(_xlpm.Data,1,_xlpm.ColumnRef):INDEX(_xlpm.Data,CON_SavingRowQ,_xlpm.ColumnRef)))</f>
        <v>0</v>
      </c>
      <c r="BY54" s="81" cm="1">
        <f t="array" ref="BY54">_xlfn.LET(_xlpm.Data,BW44:CH53,_xlpm.ColumnRef,COLUMNS(BW54:BY54),SUM(INDEX(_xlpm.Data,1,_xlpm.ColumnRef):INDEX(_xlpm.Data,CON_SavingRowQ,_xlpm.ColumnRef)))</f>
        <v>0</v>
      </c>
      <c r="BZ54" s="81" cm="1">
        <f t="array" ref="BZ54">_xlfn.LET(_xlpm.Data,BW44:CH53,_xlpm.ColumnRef,COLUMNS(BW54:BZ54),SUM(INDEX(_xlpm.Data,1,_xlpm.ColumnRef):INDEX(_xlpm.Data,CON_SavingRowQ,_xlpm.ColumnRef)))</f>
        <v>0</v>
      </c>
      <c r="CA54" s="81" cm="1">
        <f t="array" ref="CA54">_xlfn.LET(_xlpm.Data,BW44:CH53,_xlpm.ColumnRef,COLUMNS(BW54:CA54),SUM(INDEX(_xlpm.Data,1,_xlpm.ColumnRef):INDEX(_xlpm.Data,CON_SavingRowQ,_xlpm.ColumnRef)))</f>
        <v>0</v>
      </c>
      <c r="CB54" s="81" cm="1">
        <f t="array" ref="CB54">_xlfn.LET(_xlpm.Data,BW44:CH53,_xlpm.ColumnRef,COLUMNS(BW54:CB54),SUM(INDEX(_xlpm.Data,1,_xlpm.ColumnRef):INDEX(_xlpm.Data,CON_SavingRowQ,_xlpm.ColumnRef)))</f>
        <v>0</v>
      </c>
      <c r="CC54" s="81" cm="1">
        <f t="array" ref="CC54">_xlfn.LET(_xlpm.Data,BW44:CH53,_xlpm.ColumnRef,COLUMNS(BW54:CC54),SUM(INDEX(_xlpm.Data,1,_xlpm.ColumnRef):INDEX(_xlpm.Data,CON_SavingRowQ,_xlpm.ColumnRef)))</f>
        <v>0</v>
      </c>
      <c r="CD54" s="81" cm="1">
        <f t="array" ref="CD54">_xlfn.LET(_xlpm.Data,BW44:CH53,_xlpm.ColumnRef,COLUMNS(BW54:CD54),SUM(INDEX(_xlpm.Data,1,_xlpm.ColumnRef):INDEX(_xlpm.Data,CON_SavingRowQ,_xlpm.ColumnRef)))</f>
        <v>0</v>
      </c>
      <c r="CE54" s="81" cm="1">
        <f t="array" ref="CE54">_xlfn.LET(_xlpm.Data,BW44:CH53,_xlpm.ColumnRef,COLUMNS(BW54:CE54),SUM(INDEX(_xlpm.Data,1,_xlpm.ColumnRef):INDEX(_xlpm.Data,CON_SavingRowQ,_xlpm.ColumnRef)))</f>
        <v>0</v>
      </c>
      <c r="CF54" s="81" cm="1">
        <f t="array" ref="CF54">_xlfn.LET(_xlpm.Data,BW44:CH53,_xlpm.ColumnRef,COLUMNS(BW54:CF54),SUM(INDEX(_xlpm.Data,1,_xlpm.ColumnRef):INDEX(_xlpm.Data,CON_SavingRowQ,_xlpm.ColumnRef)))</f>
        <v>0</v>
      </c>
      <c r="CG54" s="81" cm="1">
        <f t="array" ref="CG54">_xlfn.LET(_xlpm.Data,BW44:CH53,_xlpm.ColumnRef,COLUMNS(BW54:CG54),SUM(INDEX(_xlpm.Data,1,_xlpm.ColumnRef):INDEX(_xlpm.Data,CON_SavingRowQ,_xlpm.ColumnRef)))</f>
        <v>0</v>
      </c>
      <c r="CH54" s="81" cm="1">
        <f t="array" ref="CH54">_xlfn.LET(_xlpm.Data,BW44:CH53,_xlpm.ColumnRef,COLUMNS(BW54:CH54),SUM(INDEX(_xlpm.Data,1,_xlpm.ColumnRef):INDEX(_xlpm.Data,CON_SavingRowQ,_xlpm.ColumnRef)))</f>
        <v>0</v>
      </c>
      <c r="CI54" s="81">
        <f t="shared" si="263"/>
        <v>0</v>
      </c>
      <c r="CK54" s="81" cm="1">
        <f t="array" ref="CK54">_xlfn.LET(_xlpm.Data,CK44:CV53,_xlpm.ColumnRef,COLUMNS(CK54:CK54),SUM(INDEX(_xlpm.Data,1,_xlpm.ColumnRef):INDEX(_xlpm.Data,CON_SavingRowQ,_xlpm.ColumnRef)))</f>
        <v>0</v>
      </c>
      <c r="CL54" s="81" cm="1">
        <f t="array" ref="CL54">_xlfn.LET(_xlpm.Data,CK44:CV53,_xlpm.ColumnRef,COLUMNS(CK54:CL54),SUM(INDEX(_xlpm.Data,1,_xlpm.ColumnRef):INDEX(_xlpm.Data,CON_SavingRowQ,_xlpm.ColumnRef)))</f>
        <v>0</v>
      </c>
      <c r="CM54" s="81" cm="1">
        <f t="array" ref="CM54">_xlfn.LET(_xlpm.Data,CK44:CV53,_xlpm.ColumnRef,COLUMNS(CK54:CM54),SUM(INDEX(_xlpm.Data,1,_xlpm.ColumnRef):INDEX(_xlpm.Data,CON_SavingRowQ,_xlpm.ColumnRef)))</f>
        <v>0</v>
      </c>
      <c r="CN54" s="81" cm="1">
        <f t="array" ref="CN54">_xlfn.LET(_xlpm.Data,CK44:CV53,_xlpm.ColumnRef,COLUMNS(CK54:CN54),SUM(INDEX(_xlpm.Data,1,_xlpm.ColumnRef):INDEX(_xlpm.Data,CON_SavingRowQ,_xlpm.ColumnRef)))</f>
        <v>0</v>
      </c>
      <c r="CO54" s="81" cm="1">
        <f t="array" ref="CO54">_xlfn.LET(_xlpm.Data,CK44:CV53,_xlpm.ColumnRef,COLUMNS(CK54:CO54),SUM(INDEX(_xlpm.Data,1,_xlpm.ColumnRef):INDEX(_xlpm.Data,CON_SavingRowQ,_xlpm.ColumnRef)))</f>
        <v>0</v>
      </c>
      <c r="CP54" s="81" cm="1">
        <f t="array" ref="CP54">_xlfn.LET(_xlpm.Data,CK44:CV53,_xlpm.ColumnRef,COLUMNS(CK54:CP54),SUM(INDEX(_xlpm.Data,1,_xlpm.ColumnRef):INDEX(_xlpm.Data,CON_SavingRowQ,_xlpm.ColumnRef)))</f>
        <v>0</v>
      </c>
      <c r="CQ54" s="81" cm="1">
        <f t="array" ref="CQ54">_xlfn.LET(_xlpm.Data,CK44:CV53,_xlpm.ColumnRef,COLUMNS(CK54:CQ54),SUM(INDEX(_xlpm.Data,1,_xlpm.ColumnRef):INDEX(_xlpm.Data,CON_SavingRowQ,_xlpm.ColumnRef)))</f>
        <v>0</v>
      </c>
      <c r="CR54" s="81" cm="1">
        <f t="array" ref="CR54">_xlfn.LET(_xlpm.Data,CK44:CV53,_xlpm.ColumnRef,COLUMNS(CK54:CR54),SUM(INDEX(_xlpm.Data,1,_xlpm.ColumnRef):INDEX(_xlpm.Data,CON_SavingRowQ,_xlpm.ColumnRef)))</f>
        <v>0</v>
      </c>
      <c r="CS54" s="81" cm="1">
        <f t="array" ref="CS54">_xlfn.LET(_xlpm.Data,CK44:CV53,_xlpm.ColumnRef,COLUMNS(CK54:CS54),SUM(INDEX(_xlpm.Data,1,_xlpm.ColumnRef):INDEX(_xlpm.Data,CON_SavingRowQ,_xlpm.ColumnRef)))</f>
        <v>0</v>
      </c>
      <c r="CT54" s="81" cm="1">
        <f t="array" ref="CT54">_xlfn.LET(_xlpm.Data,CK44:CV53,_xlpm.ColumnRef,COLUMNS(CK54:CT54),SUM(INDEX(_xlpm.Data,1,_xlpm.ColumnRef):INDEX(_xlpm.Data,CON_SavingRowQ,_xlpm.ColumnRef)))</f>
        <v>0</v>
      </c>
      <c r="CU54" s="81" cm="1">
        <f t="array" ref="CU54">_xlfn.LET(_xlpm.Data,CK44:CV53,_xlpm.ColumnRef,COLUMNS(CK54:CU54),SUM(INDEX(_xlpm.Data,1,_xlpm.ColumnRef):INDEX(_xlpm.Data,CON_SavingRowQ,_xlpm.ColumnRef)))</f>
        <v>0</v>
      </c>
      <c r="CV54" s="81" cm="1">
        <f t="array" ref="CV54">_xlfn.LET(_xlpm.Data,CK44:CV53,_xlpm.ColumnRef,COLUMNS(CK54:CV54),SUM(INDEX(_xlpm.Data,1,_xlpm.ColumnRef):INDEX(_xlpm.Data,CON_SavingRowQ,_xlpm.ColumnRef)))</f>
        <v>0</v>
      </c>
      <c r="CW54" s="81">
        <f t="shared" si="264"/>
        <v>0</v>
      </c>
      <c r="CY54" s="81" cm="1">
        <f t="array" ref="CY54">_xlfn.LET(_xlpm.Data,CY44:DJ53,_xlpm.ColumnRef,COLUMNS(CY54:CY54),SUM(INDEX(_xlpm.Data,1,_xlpm.ColumnRef):INDEX(_xlpm.Data,CON_SavingRowQ,_xlpm.ColumnRef)))</f>
        <v>0</v>
      </c>
      <c r="CZ54" s="81" cm="1">
        <f t="array" ref="CZ54">_xlfn.LET(_xlpm.Data,CY44:DJ53,_xlpm.ColumnRef,COLUMNS(CY54:CZ54),SUM(INDEX(_xlpm.Data,1,_xlpm.ColumnRef):INDEX(_xlpm.Data,CON_SavingRowQ,_xlpm.ColumnRef)))</f>
        <v>0</v>
      </c>
      <c r="DA54" s="81" cm="1">
        <f t="array" ref="DA54">_xlfn.LET(_xlpm.Data,CY44:DJ53,_xlpm.ColumnRef,COLUMNS(CY54:DA54),SUM(INDEX(_xlpm.Data,1,_xlpm.ColumnRef):INDEX(_xlpm.Data,CON_SavingRowQ,_xlpm.ColumnRef)))</f>
        <v>0</v>
      </c>
      <c r="DB54" s="81" cm="1">
        <f t="array" ref="DB54">_xlfn.LET(_xlpm.Data,CY44:DJ53,_xlpm.ColumnRef,COLUMNS(CY54:DB54),SUM(INDEX(_xlpm.Data,1,_xlpm.ColumnRef):INDEX(_xlpm.Data,CON_SavingRowQ,_xlpm.ColumnRef)))</f>
        <v>0</v>
      </c>
      <c r="DC54" s="81" cm="1">
        <f t="array" ref="DC54">_xlfn.LET(_xlpm.Data,CY44:DJ53,_xlpm.ColumnRef,COLUMNS(CY54:DC54),SUM(INDEX(_xlpm.Data,1,_xlpm.ColumnRef):INDEX(_xlpm.Data,CON_SavingRowQ,_xlpm.ColumnRef)))</f>
        <v>0</v>
      </c>
      <c r="DD54" s="81" cm="1">
        <f t="array" ref="DD54">_xlfn.LET(_xlpm.Data,CY44:DJ53,_xlpm.ColumnRef,COLUMNS(CY54:DD54),SUM(INDEX(_xlpm.Data,1,_xlpm.ColumnRef):INDEX(_xlpm.Data,CON_SavingRowQ,_xlpm.ColumnRef)))</f>
        <v>0</v>
      </c>
      <c r="DE54" s="81" cm="1">
        <f t="array" ref="DE54">_xlfn.LET(_xlpm.Data,CY44:DJ53,_xlpm.ColumnRef,COLUMNS(CY54:DE54),SUM(INDEX(_xlpm.Data,1,_xlpm.ColumnRef):INDEX(_xlpm.Data,CON_SavingRowQ,_xlpm.ColumnRef)))</f>
        <v>0</v>
      </c>
      <c r="DF54" s="81" cm="1">
        <f t="array" ref="DF54">_xlfn.LET(_xlpm.Data,CY44:DJ53,_xlpm.ColumnRef,COLUMNS(CY54:DF54),SUM(INDEX(_xlpm.Data,1,_xlpm.ColumnRef):INDEX(_xlpm.Data,CON_SavingRowQ,_xlpm.ColumnRef)))</f>
        <v>0</v>
      </c>
      <c r="DG54" s="81" cm="1">
        <f t="array" ref="DG54">_xlfn.LET(_xlpm.Data,CY44:DJ53,_xlpm.ColumnRef,COLUMNS(CY54:DG54),SUM(INDEX(_xlpm.Data,1,_xlpm.ColumnRef):INDEX(_xlpm.Data,CON_SavingRowQ,_xlpm.ColumnRef)))</f>
        <v>0</v>
      </c>
      <c r="DH54" s="81" cm="1">
        <f t="array" ref="DH54">_xlfn.LET(_xlpm.Data,CY44:DJ53,_xlpm.ColumnRef,COLUMNS(CY54:DH54),SUM(INDEX(_xlpm.Data,1,_xlpm.ColumnRef):INDEX(_xlpm.Data,CON_SavingRowQ,_xlpm.ColumnRef)))</f>
        <v>0</v>
      </c>
      <c r="DI54" s="81" cm="1">
        <f t="array" ref="DI54">_xlfn.LET(_xlpm.Data,CY44:DJ53,_xlpm.ColumnRef,COLUMNS(CY54:DI54),SUM(INDEX(_xlpm.Data,1,_xlpm.ColumnRef):INDEX(_xlpm.Data,CON_SavingRowQ,_xlpm.ColumnRef)))</f>
        <v>0</v>
      </c>
      <c r="DJ54" s="81" cm="1">
        <f t="array" ref="DJ54">_xlfn.LET(_xlpm.Data,CY44:DJ53,_xlpm.ColumnRef,COLUMNS(CY54:DJ54),SUM(INDEX(_xlpm.Data,1,_xlpm.ColumnRef):INDEX(_xlpm.Data,CON_SavingRowQ,_xlpm.ColumnRef)))</f>
        <v>0</v>
      </c>
      <c r="DK54" s="81">
        <f t="shared" si="265"/>
        <v>0</v>
      </c>
      <c r="DM54" s="81" cm="1">
        <f t="array" ref="DM54">_xlfn.LET(_xlpm.Data,DM44:DX53,_xlpm.ColumnRef,COLUMNS(DM54:DM54),SUM(INDEX(_xlpm.Data,1,_xlpm.ColumnRef):INDEX(_xlpm.Data,CON_SavingRowQ,_xlpm.ColumnRef)))</f>
        <v>0</v>
      </c>
      <c r="DN54" s="81" cm="1">
        <f t="array" ref="DN54">_xlfn.LET(_xlpm.Data,DM44:DX53,_xlpm.ColumnRef,COLUMNS(DM54:DN54),SUM(INDEX(_xlpm.Data,1,_xlpm.ColumnRef):INDEX(_xlpm.Data,CON_SavingRowQ,_xlpm.ColumnRef)))</f>
        <v>0</v>
      </c>
      <c r="DO54" s="81" cm="1">
        <f t="array" ref="DO54">_xlfn.LET(_xlpm.Data,DM44:DX53,_xlpm.ColumnRef,COLUMNS(DM54:DO54),SUM(INDEX(_xlpm.Data,1,_xlpm.ColumnRef):INDEX(_xlpm.Data,CON_SavingRowQ,_xlpm.ColumnRef)))</f>
        <v>0</v>
      </c>
      <c r="DP54" s="81" cm="1">
        <f t="array" ref="DP54">_xlfn.LET(_xlpm.Data,DM44:DX53,_xlpm.ColumnRef,COLUMNS(DM54:DP54),SUM(INDEX(_xlpm.Data,1,_xlpm.ColumnRef):INDEX(_xlpm.Data,CON_SavingRowQ,_xlpm.ColumnRef)))</f>
        <v>0</v>
      </c>
      <c r="DQ54" s="81" cm="1">
        <f t="array" ref="DQ54">_xlfn.LET(_xlpm.Data,DM44:DX53,_xlpm.ColumnRef,COLUMNS(DM54:DQ54),SUM(INDEX(_xlpm.Data,1,_xlpm.ColumnRef):INDEX(_xlpm.Data,CON_SavingRowQ,_xlpm.ColumnRef)))</f>
        <v>0</v>
      </c>
      <c r="DR54" s="81" cm="1">
        <f t="array" ref="DR54">_xlfn.LET(_xlpm.Data,DM44:DX53,_xlpm.ColumnRef,COLUMNS(DM54:DR54),SUM(INDEX(_xlpm.Data,1,_xlpm.ColumnRef):INDEX(_xlpm.Data,CON_SavingRowQ,_xlpm.ColumnRef)))</f>
        <v>0</v>
      </c>
      <c r="DS54" s="81" cm="1">
        <f t="array" ref="DS54">_xlfn.LET(_xlpm.Data,DM44:DX53,_xlpm.ColumnRef,COLUMNS(DM54:DS54),SUM(INDEX(_xlpm.Data,1,_xlpm.ColumnRef):INDEX(_xlpm.Data,CON_SavingRowQ,_xlpm.ColumnRef)))</f>
        <v>0</v>
      </c>
      <c r="DT54" s="81" cm="1">
        <f t="array" ref="DT54">_xlfn.LET(_xlpm.Data,DM44:DX53,_xlpm.ColumnRef,COLUMNS(DM54:DT54),SUM(INDEX(_xlpm.Data,1,_xlpm.ColumnRef):INDEX(_xlpm.Data,CON_SavingRowQ,_xlpm.ColumnRef)))</f>
        <v>0</v>
      </c>
      <c r="DU54" s="81" cm="1">
        <f t="array" ref="DU54">_xlfn.LET(_xlpm.Data,DM44:DX53,_xlpm.ColumnRef,COLUMNS(DM54:DU54),SUM(INDEX(_xlpm.Data,1,_xlpm.ColumnRef):INDEX(_xlpm.Data,CON_SavingRowQ,_xlpm.ColumnRef)))</f>
        <v>0</v>
      </c>
      <c r="DV54" s="81" cm="1">
        <f t="array" ref="DV54">_xlfn.LET(_xlpm.Data,DM44:DX53,_xlpm.ColumnRef,COLUMNS(DM54:DV54),SUM(INDEX(_xlpm.Data,1,_xlpm.ColumnRef):INDEX(_xlpm.Data,CON_SavingRowQ,_xlpm.ColumnRef)))</f>
        <v>0</v>
      </c>
      <c r="DW54" s="81" cm="1">
        <f t="array" ref="DW54">_xlfn.LET(_xlpm.Data,DM44:DX53,_xlpm.ColumnRef,COLUMNS(DM54:DW54),SUM(INDEX(_xlpm.Data,1,_xlpm.ColumnRef):INDEX(_xlpm.Data,CON_SavingRowQ,_xlpm.ColumnRef)))</f>
        <v>0</v>
      </c>
      <c r="DX54" s="81" cm="1">
        <f t="array" ref="DX54">_xlfn.LET(_xlpm.Data,DM44:DX53,_xlpm.ColumnRef,COLUMNS(DM54:DX54),SUM(INDEX(_xlpm.Data,1,_xlpm.ColumnRef):INDEX(_xlpm.Data,CON_SavingRowQ,_xlpm.ColumnRef)))</f>
        <v>0</v>
      </c>
      <c r="DY54" s="81">
        <f t="shared" si="266"/>
        <v>0</v>
      </c>
      <c r="EA54" s="81" cm="1">
        <f t="array" ref="EA54">_xlfn.LET(_xlpm.Data,EA44:EL53,_xlpm.ColumnRef,COLUMNS(EA54:EA54),SUM(INDEX(_xlpm.Data,1,_xlpm.ColumnRef):INDEX(_xlpm.Data,CON_SavingRowQ,_xlpm.ColumnRef)))</f>
        <v>0</v>
      </c>
      <c r="EB54" s="81" cm="1">
        <f t="array" ref="EB54">_xlfn.LET(_xlpm.Data,EA44:EL53,_xlpm.ColumnRef,COLUMNS(EA54:EB54),SUM(INDEX(_xlpm.Data,1,_xlpm.ColumnRef):INDEX(_xlpm.Data,CON_SavingRowQ,_xlpm.ColumnRef)))</f>
        <v>0</v>
      </c>
      <c r="EC54" s="81" cm="1">
        <f t="array" ref="EC54">_xlfn.LET(_xlpm.Data,EA44:EL53,_xlpm.ColumnRef,COLUMNS(EA54:EC54),SUM(INDEX(_xlpm.Data,1,_xlpm.ColumnRef):INDEX(_xlpm.Data,CON_SavingRowQ,_xlpm.ColumnRef)))</f>
        <v>0</v>
      </c>
      <c r="ED54" s="81" cm="1">
        <f t="array" ref="ED54">_xlfn.LET(_xlpm.Data,EA44:EL53,_xlpm.ColumnRef,COLUMNS(EA54:ED54),SUM(INDEX(_xlpm.Data,1,_xlpm.ColumnRef):INDEX(_xlpm.Data,CON_SavingRowQ,_xlpm.ColumnRef)))</f>
        <v>0</v>
      </c>
      <c r="EE54" s="81" cm="1">
        <f t="array" ref="EE54">_xlfn.LET(_xlpm.Data,EA44:EL53,_xlpm.ColumnRef,COLUMNS(EA54:EE54),SUM(INDEX(_xlpm.Data,1,_xlpm.ColumnRef):INDEX(_xlpm.Data,CON_SavingRowQ,_xlpm.ColumnRef)))</f>
        <v>0</v>
      </c>
      <c r="EF54" s="81" cm="1">
        <f t="array" ref="EF54">_xlfn.LET(_xlpm.Data,EA44:EL53,_xlpm.ColumnRef,COLUMNS(EA54:EF54),SUM(INDEX(_xlpm.Data,1,_xlpm.ColumnRef):INDEX(_xlpm.Data,CON_SavingRowQ,_xlpm.ColumnRef)))</f>
        <v>0</v>
      </c>
      <c r="EG54" s="81" cm="1">
        <f t="array" ref="EG54">_xlfn.LET(_xlpm.Data,EA44:EL53,_xlpm.ColumnRef,COLUMNS(EA54:EG54),SUM(INDEX(_xlpm.Data,1,_xlpm.ColumnRef):INDEX(_xlpm.Data,CON_SavingRowQ,_xlpm.ColumnRef)))</f>
        <v>0</v>
      </c>
      <c r="EH54" s="81" cm="1">
        <f t="array" ref="EH54">_xlfn.LET(_xlpm.Data,EA44:EL53,_xlpm.ColumnRef,COLUMNS(EA54:EH54),SUM(INDEX(_xlpm.Data,1,_xlpm.ColumnRef):INDEX(_xlpm.Data,CON_SavingRowQ,_xlpm.ColumnRef)))</f>
        <v>0</v>
      </c>
      <c r="EI54" s="81" cm="1">
        <f t="array" ref="EI54">_xlfn.LET(_xlpm.Data,EA44:EL53,_xlpm.ColumnRef,COLUMNS(EA54:EI54),SUM(INDEX(_xlpm.Data,1,_xlpm.ColumnRef):INDEX(_xlpm.Data,CON_SavingRowQ,_xlpm.ColumnRef)))</f>
        <v>0</v>
      </c>
      <c r="EJ54" s="81" cm="1">
        <f t="array" ref="EJ54">_xlfn.LET(_xlpm.Data,EA44:EL53,_xlpm.ColumnRef,COLUMNS(EA54:EJ54),SUM(INDEX(_xlpm.Data,1,_xlpm.ColumnRef):INDEX(_xlpm.Data,CON_SavingRowQ,_xlpm.ColumnRef)))</f>
        <v>0</v>
      </c>
      <c r="EK54" s="81" cm="1">
        <f t="array" ref="EK54">_xlfn.LET(_xlpm.Data,EA44:EL53,_xlpm.ColumnRef,COLUMNS(EA54:EK54),SUM(INDEX(_xlpm.Data,1,_xlpm.ColumnRef):INDEX(_xlpm.Data,CON_SavingRowQ,_xlpm.ColumnRef)))</f>
        <v>0</v>
      </c>
      <c r="EL54" s="81" cm="1">
        <f t="array" ref="EL54">_xlfn.LET(_xlpm.Data,EA44:EL53,_xlpm.ColumnRef,COLUMNS(EA54:EL54),SUM(INDEX(_xlpm.Data,1,_xlpm.ColumnRef):INDEX(_xlpm.Data,CON_SavingRowQ,_xlpm.ColumnRef)))</f>
        <v>0</v>
      </c>
      <c r="EM54" s="81">
        <f t="shared" si="267"/>
        <v>0</v>
      </c>
    </row>
    <row r="56" spans="3:143" ht="12" x14ac:dyDescent="0.2">
      <c r="E56" s="113"/>
    </row>
  </sheetData>
  <conditionalFormatting sqref="C10:C23 E10:Q23 S10:AE23 AG10:AS23 AU10:BG23 BI10:BU23 BW10:CI23 CK10:CW23 CY10:DK23 DM10:DY23 EA10:EM23 Q10:Q24 AE10:AE24 AS10:AS24 BG10:BG24 BU10:BU24 CI10:CI24 CW10:CW24 DK10:DK24 DY10:DY24 EM10:EM24">
    <cfRule type="expression" dxfId="31" priority="6">
      <formula>ROW(A10)&lt;=CON_IncomeMaxRow</formula>
    </cfRule>
  </conditionalFormatting>
  <conditionalFormatting sqref="Q41 AE41 AS41 BG41 BU41 CI41 CW41 DK41 DY41 EM41 C27:C40 S27:AE40 AG27:AS40 AU27:BG40 BI27:BU40 BW27:CI40 CK27:CW40 CY27:DK40 DM27:DY40 EA27:EM40 E27:Q40">
    <cfRule type="expression" dxfId="30" priority="5">
      <formula>ROW(A27)&lt;=CON_ExpenseMaxRow</formula>
    </cfRule>
  </conditionalFormatting>
  <conditionalFormatting sqref="C44:C53 S44:AE53 AG44:AS53 AU44:BG53 BI44:BU53 BW44:CI53 CK44:CW53 CY44:DK53 DM44:DY53 EA44:EM53 Q54 AE54 AS54 BG54 BU54 CI54 CW54 DK54 DY54 EM54 E44:Q53">
    <cfRule type="expression" dxfId="29" priority="4">
      <formula>ROW(A44)&lt;=CON_SavingMaxRow</formula>
    </cfRule>
  </conditionalFormatting>
  <conditionalFormatting sqref="E6:Q7 S6:AE7 AG6:AS7 AU6:BG7 BI6:BU7 BW6:CI7 CK6:CW7 CY6:DK7 DM6:DY7 EA6:EM7">
    <cfRule type="expression" dxfId="28" priority="49" stopIfTrue="1">
      <formula>AND(E$24=0,E$41=0,E$54=0)</formula>
    </cfRule>
    <cfRule type="expression" dxfId="27" priority="50" stopIfTrue="1">
      <formula>E$7=0</formula>
    </cfRule>
    <cfRule type="expression" dxfId="26" priority="51">
      <formula>E$7&lt;0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64C1-D41B-4677-B36B-A7644B607DB4}">
  <sheetPr codeName="Sheet3">
    <tabColor theme="0"/>
  </sheetPr>
  <dimension ref="C2:I24"/>
  <sheetViews>
    <sheetView showGridLines="0" zoomScale="90" zoomScaleNormal="90" workbookViewId="0">
      <pane ySplit="11" topLeftCell="A12" activePane="bottomLeft" state="frozen"/>
      <selection pane="bottomLeft" activeCell="F24" sqref="F24"/>
    </sheetView>
  </sheetViews>
  <sheetFormatPr defaultRowHeight="12" x14ac:dyDescent="0.2"/>
  <cols>
    <col min="1" max="1" width="5" style="70" customWidth="1"/>
    <col min="2" max="2" width="3.33203125" style="70" customWidth="1"/>
    <col min="3" max="3" width="14.5" style="70" customWidth="1"/>
    <col min="4" max="4" width="19.5" style="70" customWidth="1"/>
    <col min="5" max="5" width="30.83203125" style="70" customWidth="1"/>
    <col min="6" max="6" width="19.5" style="70" customWidth="1"/>
    <col min="7" max="7" width="71.6640625" style="70" customWidth="1"/>
    <col min="8" max="8" width="17.33203125" style="70" customWidth="1"/>
    <col min="9" max="9" width="17.6640625" style="70" customWidth="1"/>
    <col min="10" max="16384" width="9.33203125" style="70"/>
  </cols>
  <sheetData>
    <row r="2" spans="3:9" s="53" customFormat="1" ht="30" customHeight="1" x14ac:dyDescent="0.4">
      <c r="C2" s="73" t="s">
        <v>195</v>
      </c>
    </row>
    <row r="11" spans="3:9" x14ac:dyDescent="0.2">
      <c r="C11" s="126" t="s">
        <v>219</v>
      </c>
      <c r="D11" s="126" t="s">
        <v>136</v>
      </c>
      <c r="E11" s="126" t="s">
        <v>220</v>
      </c>
      <c r="F11" s="126" t="s">
        <v>221</v>
      </c>
      <c r="G11" s="126" t="s">
        <v>222</v>
      </c>
      <c r="H11" s="130" t="s">
        <v>226</v>
      </c>
      <c r="I11" s="130" t="s">
        <v>227</v>
      </c>
    </row>
    <row r="12" spans="3:9" x14ac:dyDescent="0.2">
      <c r="C12" s="132">
        <v>45682</v>
      </c>
      <c r="D12" s="127" t="s">
        <v>198</v>
      </c>
      <c r="E12" s="127" t="s">
        <v>200</v>
      </c>
      <c r="F12" s="135">
        <v>3500</v>
      </c>
      <c r="G12" s="127"/>
      <c r="H12" s="128" cm="1">
        <f t="array" ref="H12">SUMPRODUCT(TableTracking[Amount],--(TableTracking[Date]&lt;=TableTracking[[#This Row],[Date]]),(TableTracking[Type]&lt;&gt;"Income")*(-1)+(TableTracking[Type]="Income"))</f>
        <v>6800</v>
      </c>
      <c r="I12" s="129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45689</v>
      </c>
    </row>
    <row r="13" spans="3:9" hidden="1" x14ac:dyDescent="0.2">
      <c r="C13" s="132">
        <v>45658</v>
      </c>
      <c r="D13" s="127" t="s">
        <v>223</v>
      </c>
      <c r="E13" s="127" t="s">
        <v>215</v>
      </c>
      <c r="F13" s="135">
        <v>1200</v>
      </c>
      <c r="G13" s="127" t="s">
        <v>225</v>
      </c>
      <c r="H13" s="128" cm="1">
        <f t="array" ref="H13">SUMPRODUCT(TableTracking[Amount],--(TableTracking[Date]&lt;=TableTracking[[#This Row],[Date]]),(TableTracking[Type]&lt;&gt;"Income")*(-1)+(TableTracking[Type]="Income"))</f>
        <v>-1200</v>
      </c>
      <c r="I13" s="129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45658</v>
      </c>
    </row>
    <row r="14" spans="3:9" hidden="1" x14ac:dyDescent="0.2">
      <c r="C14" s="132">
        <v>45718</v>
      </c>
      <c r="D14" s="127" t="s">
        <v>223</v>
      </c>
      <c r="E14" s="127" t="s">
        <v>205</v>
      </c>
      <c r="F14" s="135">
        <v>8000</v>
      </c>
      <c r="G14" s="127"/>
      <c r="H14" s="128" cm="1">
        <f t="array" ref="H14">SUMPRODUCT(TableTracking[Amount],--(TableTracking[Date]&lt;=TableTracking[[#This Row],[Date]]),(TableTracking[Type]&lt;&gt;"Income")*(-1)+(TableTracking[Type]="Income"))</f>
        <v>-2075</v>
      </c>
      <c r="I14" s="129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45718</v>
      </c>
    </row>
    <row r="15" spans="3:9" x14ac:dyDescent="0.2">
      <c r="C15" s="132">
        <v>45660</v>
      </c>
      <c r="D15" s="127" t="s">
        <v>198</v>
      </c>
      <c r="E15" s="127" t="s">
        <v>200</v>
      </c>
      <c r="F15" s="135">
        <v>1000</v>
      </c>
      <c r="G15" s="127"/>
      <c r="H15" s="128" cm="1">
        <f t="array" ref="H15">SUMPRODUCT(TableTracking[Amount],--(TableTracking[Date]&lt;=TableTracking[[#This Row],[Date]]),(TableTracking[Type]&lt;&gt;"Income")*(-1)+(TableTracking[Type]="Income"))</f>
        <v>-200</v>
      </c>
      <c r="I15" s="129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45660</v>
      </c>
    </row>
    <row r="16" spans="3:9" x14ac:dyDescent="0.2">
      <c r="C16" s="132">
        <v>45682</v>
      </c>
      <c r="D16" s="127" t="s">
        <v>198</v>
      </c>
      <c r="E16" s="127" t="s">
        <v>202</v>
      </c>
      <c r="F16" s="135">
        <v>3500</v>
      </c>
      <c r="G16" s="127"/>
      <c r="H16" s="128" cm="1">
        <f t="array" ref="H16">SUMPRODUCT(TableTracking[Amount],--(TableTracking[Date]&lt;=TableTracking[[#This Row],[Date]]),(TableTracking[Type]&lt;&gt;"Income")*(-1)+(TableTracking[Type]="Income"))</f>
        <v>6800</v>
      </c>
      <c r="I16" s="129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45689</v>
      </c>
    </row>
    <row r="17" spans="3:9" hidden="1" x14ac:dyDescent="0.2">
      <c r="C17" s="132">
        <v>45689</v>
      </c>
      <c r="D17" s="127" t="s">
        <v>223</v>
      </c>
      <c r="E17" s="127" t="s">
        <v>215</v>
      </c>
      <c r="F17" s="135">
        <v>1200</v>
      </c>
      <c r="G17" s="127" t="s">
        <v>225</v>
      </c>
      <c r="H17" s="128" cm="1">
        <f t="array" ref="H17">SUMPRODUCT(TableTracking[Amount],--(TableTracking[Date]&lt;=TableTracking[[#This Row],[Date]]),(TableTracking[Type]&lt;&gt;"Income")*(-1)+(TableTracking[Type]="Income"))</f>
        <v>5300</v>
      </c>
      <c r="I17" s="129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45689</v>
      </c>
    </row>
    <row r="18" spans="3:9" hidden="1" x14ac:dyDescent="0.2">
      <c r="C18" s="132">
        <v>45690</v>
      </c>
      <c r="D18" s="127" t="s">
        <v>223</v>
      </c>
      <c r="E18" s="127" t="s">
        <v>213</v>
      </c>
      <c r="F18" s="135">
        <v>300</v>
      </c>
      <c r="G18" s="127"/>
      <c r="H18" s="128" cm="1">
        <f t="array" ref="H18">SUMPRODUCT(TableTracking[Amount],--(TableTracking[Date]&lt;=TableTracking[[#This Row],[Date]]),(TableTracking[Type]&lt;&gt;"Income")*(-1)+(TableTracking[Type]="Income"))</f>
        <v>5000</v>
      </c>
      <c r="I18" s="129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45690</v>
      </c>
    </row>
    <row r="19" spans="3:9" x14ac:dyDescent="0.2">
      <c r="C19" s="132">
        <v>45719</v>
      </c>
      <c r="D19" s="127" t="s">
        <v>198</v>
      </c>
      <c r="E19" s="127" t="s">
        <v>201</v>
      </c>
      <c r="F19" s="135">
        <v>1000</v>
      </c>
      <c r="G19" s="127"/>
      <c r="H19" s="128" cm="1">
        <f t="array" ref="H19">SUMPRODUCT(TableTracking[Amount],--(TableTracking[Date]&lt;=TableTracking[[#This Row],[Date]]),(TableTracking[Type]&lt;&gt;"Income")*(-1)+(TableTracking[Type]="Income"))</f>
        <v>-1075</v>
      </c>
      <c r="I19" s="129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45719</v>
      </c>
    </row>
    <row r="20" spans="3:9" hidden="1" x14ac:dyDescent="0.2">
      <c r="C20" s="132">
        <v>45689</v>
      </c>
      <c r="D20" s="127" t="s">
        <v>224</v>
      </c>
      <c r="E20" s="127" t="s">
        <v>210</v>
      </c>
      <c r="F20" s="135">
        <v>200</v>
      </c>
      <c r="G20" s="127"/>
      <c r="H20" s="128" cm="1">
        <f t="array" ref="H20">SUMPRODUCT(TableTracking[Amount],--(TableTracking[Date]&lt;=TableTracking[[#This Row],[Date]]),(TableTracking[Type]&lt;&gt;"Income")*(-1)+(TableTracking[Type]="Income"))</f>
        <v>5300</v>
      </c>
      <c r="I20" s="129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45689</v>
      </c>
    </row>
    <row r="21" spans="3:9" hidden="1" x14ac:dyDescent="0.2">
      <c r="C21" s="132">
        <v>45689</v>
      </c>
      <c r="D21" s="127" t="s">
        <v>224</v>
      </c>
      <c r="E21" s="127" t="s">
        <v>211</v>
      </c>
      <c r="F21" s="135">
        <v>100</v>
      </c>
      <c r="G21" s="127"/>
      <c r="H21" s="128" cm="1">
        <f t="array" ref="H21">SUMPRODUCT(TableTracking[Amount],--(TableTracking[Date]&lt;=TableTracking[[#This Row],[Date]]),(TableTracking[Type]&lt;&gt;"Income")*(-1)+(TableTracking[Type]="Income"))</f>
        <v>5300</v>
      </c>
      <c r="I21" s="129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45689</v>
      </c>
    </row>
    <row r="22" spans="3:9" x14ac:dyDescent="0.2">
      <c r="C22" s="133">
        <v>45692</v>
      </c>
      <c r="D22" s="95" t="s">
        <v>198</v>
      </c>
      <c r="E22" s="95" t="s">
        <v>261</v>
      </c>
      <c r="F22" s="136">
        <v>440</v>
      </c>
      <c r="G22" s="95"/>
      <c r="H22" s="131" cm="1">
        <f t="array" ref="H22">SUMPRODUCT(TableTracking[Amount],--(TableTracking[Date]&lt;=TableTracking[[#This Row],[Date]]),(TableTracking[Type]&lt;&gt;"Income")*(-1)+(TableTracking[Type]="Income"))</f>
        <v>5425</v>
      </c>
      <c r="I22" s="134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45692</v>
      </c>
    </row>
    <row r="23" spans="3:9" hidden="1" x14ac:dyDescent="0.2">
      <c r="C23" s="133">
        <v>45692</v>
      </c>
      <c r="D23" s="95" t="s">
        <v>224</v>
      </c>
      <c r="E23" s="95" t="s">
        <v>209</v>
      </c>
      <c r="F23" s="136">
        <v>15</v>
      </c>
      <c r="G23" s="95" t="s">
        <v>261</v>
      </c>
      <c r="H23" s="131" cm="1">
        <f t="array" ref="H23">SUMPRODUCT(TableTracking[Amount],--(TableTracking[Date]&lt;=TableTracking[[#This Row],[Date]]),(TableTracking[Type]&lt;&gt;"Income")*(-1)+(TableTracking[Type]="Income"))</f>
        <v>5425</v>
      </c>
      <c r="I23" s="134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45692</v>
      </c>
    </row>
    <row r="24" spans="3:9" x14ac:dyDescent="0.2">
      <c r="C24" s="133">
        <v>45717</v>
      </c>
      <c r="D24" s="95" t="s">
        <v>198</v>
      </c>
      <c r="E24" s="95" t="s">
        <v>200</v>
      </c>
      <c r="F24" s="136">
        <v>500</v>
      </c>
      <c r="G24" s="95" t="s">
        <v>261</v>
      </c>
      <c r="H24" s="131" cm="1">
        <f t="array" ref="H24">SUMPRODUCT(TableTracking[Amount],--(TableTracking[Date]&lt;=TableTracking[[#This Row],[Date]]),(TableTracking[Type]&lt;&gt;"Income")*(-1)+(TableTracking[Type]="Income"))</f>
        <v>5925</v>
      </c>
      <c r="I24" s="134">
        <f>IF(AND(TableTracking[[#This Row],[Type]]="Income",PAR_ShiftLateIncomeStatus="Active",DAY(TableTracking[[#This Row],[Date]])&gt;=PAR_ShiftLateIncomeStartingDay),DATE(YEAR(TableTracking[[#This Row],[Date]]),MONTH(TableTracking[[#This Row],[Date]])+1,1),TableTracking[[#This Row],[Date]])</f>
        <v>45717</v>
      </c>
    </row>
  </sheetData>
  <conditionalFormatting sqref="E12:E24">
    <cfRule type="expression" dxfId="25" priority="3">
      <formula>ISNA(MATCH(E12,INDIRECT("Table"&amp;D12),0))</formula>
    </cfRule>
  </conditionalFormatting>
  <conditionalFormatting sqref="F12:F24">
    <cfRule type="expression" dxfId="24" priority="2">
      <formula>D12="Income"</formula>
    </cfRule>
  </conditionalFormatting>
  <conditionalFormatting sqref="I12:I24">
    <cfRule type="expression" dxfId="23" priority="1">
      <formula>AND(D12="Income",PAR_ShiftLateIncomeStatus="Active",DAY(C12)&gt;=PAR_ShiftLateIncomeStartingDay)</formula>
    </cfRule>
  </conditionalFormatting>
  <dataValidations count="4">
    <dataValidation type="date" operator="greaterThan" allowBlank="1" showInputMessage="1" showErrorMessage="1" errorTitle="Invalid date" error="Enter a valid date" sqref="C12:C24" xr:uid="{762F48AA-69A7-4FBC-80E0-1AE7C0CD3E46}">
      <formula1>1</formula1>
    </dataValidation>
    <dataValidation type="list" allowBlank="1" showInputMessage="1" showErrorMessage="1" errorTitle="Invalid Type" error="Enter a valid Type" sqref="D12:D24" xr:uid="{7246BA76-CB9C-4DE7-A15B-DDE857742526}">
      <formula1>"Income,Expense,Saving"</formula1>
    </dataValidation>
    <dataValidation type="custom" allowBlank="1" showInputMessage="1" showErrorMessage="1" errorTitle="Invalid amount" error="Enter a valid amount" sqref="F12:F24" xr:uid="{2E466E55-E414-4DA4-B139-E3210DB75A65}">
      <formula1>ISNUMBER(F12)</formula1>
    </dataValidation>
    <dataValidation type="list" allowBlank="1" showInputMessage="1" showErrorMessage="1" errorTitle="Invalid Category" error="Enter a valid Category" sqref="E12:E24" xr:uid="{250DC3E7-99CE-49A4-A5D4-3A29B0BB78D3}">
      <formula1>INDIRECT("Table"&amp;D12)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34C3-93CF-4826-8E01-EF022ACADA62}">
  <sheetPr codeName="Sheet4">
    <tabColor theme="5"/>
  </sheetPr>
  <dimension ref="C2:AK50"/>
  <sheetViews>
    <sheetView showGridLines="0" tabSelected="1" topLeftCell="A3" zoomScale="90" zoomScaleNormal="90" workbookViewId="0">
      <selection activeCell="R6" sqref="R6"/>
    </sheetView>
  </sheetViews>
  <sheetFormatPr defaultRowHeight="15" outlineLevelCol="1" x14ac:dyDescent="0.2"/>
  <cols>
    <col min="1" max="1" width="5" style="70" customWidth="1"/>
    <col min="2" max="2" width="3.33203125" style="70" customWidth="1"/>
    <col min="3" max="3" width="16.83203125" style="70" hidden="1" customWidth="1" outlineLevel="1"/>
    <col min="4" max="4" width="28.33203125" style="70" hidden="1" customWidth="1" outlineLevel="1"/>
    <col min="5" max="8" width="9.33203125" style="70" hidden="1" customWidth="1" outlineLevel="1"/>
    <col min="9" max="9" width="17.6640625" style="70" hidden="1" customWidth="1" outlineLevel="1"/>
    <col min="10" max="10" width="4" style="70" hidden="1" customWidth="1" outlineLevel="1"/>
    <col min="11" max="11" width="11" style="70" hidden="1" customWidth="1" outlineLevel="1"/>
    <col min="12" max="12" width="14.1640625" style="70" hidden="1" customWidth="1" outlineLevel="1"/>
    <col min="13" max="14" width="9.33203125" style="70" hidden="1" customWidth="1" outlineLevel="1"/>
    <col min="15" max="15" width="26.1640625" style="70" hidden="1" customWidth="1" outlineLevel="1"/>
    <col min="16" max="16" width="9.33203125" style="70" hidden="1" customWidth="1" outlineLevel="1"/>
    <col min="17" max="17" width="3.6640625" style="70" hidden="1" customWidth="1" outlineLevel="1"/>
    <col min="18" max="18" width="26" style="70" customWidth="1" collapsed="1"/>
    <col min="19" max="20" width="11.33203125" style="70" customWidth="1"/>
    <col min="21" max="21" width="10.6640625" style="70" customWidth="1"/>
    <col min="22" max="23" width="11.33203125" style="70" customWidth="1"/>
    <col min="24" max="24" width="4.5" style="70" customWidth="1"/>
    <col min="25" max="26" width="17.33203125" style="70" customWidth="1"/>
    <col min="27" max="27" width="2.33203125" style="70" customWidth="1"/>
    <col min="28" max="29" width="14.83203125" style="70" customWidth="1"/>
    <col min="30" max="31" width="4.83203125" style="70" customWidth="1"/>
    <col min="32" max="33" width="15.33203125" style="70" customWidth="1"/>
    <col min="34" max="34" width="4.83203125" style="70" customWidth="1"/>
    <col min="35" max="36" width="14.83203125" style="70" customWidth="1"/>
    <col min="37" max="37" width="4.83203125" style="70" customWidth="1"/>
    <col min="38" max="16384" width="9.33203125" style="70"/>
  </cols>
  <sheetData>
    <row r="2" spans="3:37" s="53" customFormat="1" ht="30" customHeight="1" x14ac:dyDescent="0.4">
      <c r="R2" s="73" t="s">
        <v>196</v>
      </c>
    </row>
    <row r="5" spans="3:37" x14ac:dyDescent="0.25">
      <c r="AJ5" s="100" t="s">
        <v>241</v>
      </c>
      <c r="AK5" s="101"/>
    </row>
    <row r="6" spans="3:37" ht="12.75" x14ac:dyDescent="0.2">
      <c r="AI6" s="89" t="s">
        <v>242</v>
      </c>
      <c r="AJ6" s="105" t="s">
        <v>246</v>
      </c>
      <c r="AK6" s="105"/>
    </row>
    <row r="8" spans="3:37" x14ac:dyDescent="0.25">
      <c r="V8" s="100" t="s">
        <v>268</v>
      </c>
      <c r="W8" s="101"/>
      <c r="AJ8" s="100" t="s">
        <v>244</v>
      </c>
      <c r="AK8" s="101"/>
    </row>
    <row r="9" spans="3:37" ht="12.75" x14ac:dyDescent="0.2">
      <c r="U9" s="89" t="s">
        <v>263</v>
      </c>
      <c r="V9" s="104" t="s">
        <v>265</v>
      </c>
      <c r="W9" s="104"/>
      <c r="AI9" s="89" t="s">
        <v>243</v>
      </c>
      <c r="AJ9" s="104" t="s">
        <v>249</v>
      </c>
      <c r="AK9" s="104"/>
    </row>
    <row r="11" spans="3:37" ht="12" x14ac:dyDescent="0.2"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71" t="str">
        <f ca="1">"Breakdown - " &amp; IF(CON_SelectedPeriod="Total year",CON_SelectedYear &amp; " (Total year)",CON_SelectedPeriodDisplay &amp; " " &amp; CON_SelectedYear)</f>
        <v>Breakdown - 2025 (Total year)</v>
      </c>
      <c r="S11" s="71"/>
      <c r="T11" s="71"/>
      <c r="U11" s="71"/>
      <c r="V11" s="71"/>
      <c r="W11" s="71"/>
      <c r="Y11" s="99" t="str">
        <f ca="1">"Summary - " &amp; IF(CON_SelectedPeriod="Total year",CON_SelectedYear &amp; " (Total year)",CON_SelectedPeriodDisplay &amp; " " &amp; CON_SelectedYear)</f>
        <v>Summary - 2025 (Total year)</v>
      </c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</row>
    <row r="12" spans="3:37" ht="12" x14ac:dyDescent="0.2">
      <c r="C12" s="110" t="s">
        <v>257</v>
      </c>
      <c r="D12" s="112" t="s">
        <v>258</v>
      </c>
      <c r="E12" s="112" t="s">
        <v>259</v>
      </c>
      <c r="F12" s="112" t="s">
        <v>260</v>
      </c>
      <c r="G12" s="112" t="s">
        <v>271</v>
      </c>
      <c r="H12" s="112" t="s">
        <v>272</v>
      </c>
      <c r="I12" s="111" t="s">
        <v>273</v>
      </c>
      <c r="J12" s="106"/>
      <c r="K12" s="110" t="s">
        <v>262</v>
      </c>
      <c r="L12" s="112"/>
      <c r="M12" s="112"/>
      <c r="N12" s="112"/>
      <c r="O12" s="112"/>
      <c r="P12" s="111"/>
      <c r="Q12" s="106"/>
    </row>
    <row r="13" spans="3:37" x14ac:dyDescent="0.25">
      <c r="C13" s="122" t="str" cm="1">
        <f t="array" ref="C13:C39">_xlfn.VSTACK("Income"&amp;T(_xlfn.SEQUENCE(CON_IncomeRowQ+2)),"","Expense"&amp;T(_xlfn.SEQUENCE(CON_ExpenseRowQ+2)),"","Saving"&amp;T(_xlfn.SEQUENCE(CON_SavingRowQ+2)))</f>
        <v>Income</v>
      </c>
      <c r="D13" s="123" t="str" cm="1">
        <f t="array" ref="D13:D39">_xlfn.VSTACK(TableIncome[[#All],[Income]],"Total","",TableExpense[[#All],[Expenses]],"Total","",TableSaving[[#All],[Savings]],"Total")</f>
        <v>Income</v>
      </c>
      <c r="E13" s="124" t="str" cm="1">
        <f t="array" aca="1" ref="E13:E39" ca="1">_xlfn.LET(_xlpm.data, _xlfn.HSTACK(_xlfn.ANCHORARRAY(C13),_xlfn.ANCHORARRAY( D13)), _xlpm.amt, TableTracking[Amount], _xlpm.typ, TableTracking[Type], _xlpm.ctg, TableTracking[Category], _xlpm.efd, TableTracking[Effective date], _xlpm.efy, YEAR(TableTracking[Effective date]), _xlpm.efm, MONTH(TableTracking[Effective date]), _xlpm.selyear, CON_SelectedYear, _xlpm.selperiod, CON_SelectedPeriod, _xlfn.BYROW(_xlpm.data, _xlfn.LAMBDA(_xlpm.r, _xlfn.LET(_xlpm.rtyp, _xlfn.CHOOSECOLS(_xlpm.r, 1), _xlpm.rcat, _xlfn.CHOOSECOLS(_xlpm.r, 2), _xlfn.IFS(_xlpm.rcat = "", "", _xlpm.rtyp = LEFT(_xlpm.rcat, LEN(_xlpm.rtyp)), "Tracked", _xlpm.rcat = "Total", SUM(_xlfn._xlws.FILTER(_xlpm.amt, (_xlpm.typ = _xlpm.rtyp) * (_xlpm.efy = _xlpm.selyear) * IF(_xlpm.selperiod = "Total year", 1, _xlpm.efm = _xlpm.selperiod), 0)), TRUE, SUM(_xlfn._xlws.FILTER(_xlpm.amt, (_xlpm.typ = _xlpm.rtyp) * IF(_xlpm.rcat = "Total", (_xlpm.rcat = "Total"), (_xlpm.ctg = _xlpm.rcat)) * (_xlpm.efy = _xlpm.selyear) * IF(_xlpm.selperiod = "Total year", 1, _xlpm.efm = _xlpm.selperiod), 0)))))))</f>
        <v>Tracked</v>
      </c>
      <c r="F13" s="124" t="str" cm="1">
        <f t="array" aca="1" ref="F13:F39" ca="1">_xlfn.LET(_xlpm.periods, 'Budget Planning'!E9:EM9, _xlpm.selectedDate, IF(CON_SelectedPeriod = "Total year", CON_SelectedYear, DATE(CON_SelectedYear, CON_SelectedPeriod, 1)), _xlpm.incomeData, 'Budget Planning'!E10:EM24, _xlpm.expenseData, 'Budget Planning'!E27:EM41, _xlpm.savingData, 'Budget Planning'!E44:EM54, _xlfn.VSTACK("Budget", _xlfn.XLOOKUP(_xlpm.selectedDate, _xlpm.periods, _xlfn.TAKE(_xlpm.incomeData, CON_IncomeRowQ), 0), _xlfn.XLOOKUP(_xlpm.selectedDate, _xlpm.periods, _xlfn.TAKE(_xlpm.incomeData, -1), 0), "", "Budget", _xlfn.XLOOKUP(_xlpm.selectedDate, _xlpm.periods, _xlfn.TAKE(_xlpm.expenseData, CON_ExpenseRowQ), 0), _xlfn.XLOOKUP(_xlpm.selectedDate, _xlpm.periods, _xlfn.TAKE(_xlpm.expenseData, -1), 0), "", "Budget", _xlfn.XLOOKUP(_xlpm.selectedDate, _xlpm.periods, _xlfn.TAKE(_xlpm.savingData, CON_SavingRowQ), 0), _xlfn.XLOOKUP(_xlpm.selectedDate, _xlpm.periods, _xlfn.TAKE(_xlpm.savingData, -1), 0)))</f>
        <v>Budget</v>
      </c>
      <c r="G13" s="124" t="str" cm="1">
        <f t="array" aca="1" ref="G13:G39" ca="1">_xlfn.LET(_xlpm.typeData,_xlfn.ANCHORARRAY( C13), _xlpm.itemData,_xlfn.ANCHORARRAY( D13), _xlpm.trackedData,_xlfn.ANCHORARRAY( E13), _xlpm.budgetData,_xlfn.ANCHORARRAY( F13), IF(_xlpm.itemData = "", "", IF(_xlpm.typeData = LEFT(_xlpm.itemData, LEN(_xlpm.typeData)), "% Compl.", IFERROR(_xlpm.trackedData / _xlpm.budgetData, "-"))))</f>
        <v>% Compl.</v>
      </c>
      <c r="H13" s="124" t="str" cm="1">
        <f t="array" aca="1" ref="H13:H39" ca="1">_xlfn.LET(_xlpm.typeData,_xlfn.ANCHORARRAY( C13), _xlpm.itemData,_xlfn.ANCHORARRAY( D13), _xlpm.trackedData,_xlfn.ANCHORARRAY( E13), _xlpm.budgetData,_xlfn.ANCHORARRAY( F13), _xlpm.remaining, _xlpm.budgetData - _xlpm.trackedData, IF(_xlpm.itemData = "", "", _xlfn.IFS(_xlpm.itemData = "", "", _xlpm.typeData = LEFT(_xlpm.itemData, LEN(_xlpm.typeData)), "Remaining", TRUE, IF(_xlpm.remaining &gt; 0, _xlpm.remaining, 0))))</f>
        <v>Remaining</v>
      </c>
      <c r="I13" s="125" t="str" cm="1">
        <f t="array" aca="1" ref="I13:I39" ca="1">_xlfn.LET(_xlpm.typeData,_xlfn.ANCHORARRAY( C13), _xlpm.itemData,_xlfn.ANCHORARRAY( D13), _xlpm.trackedData,_xlfn.ANCHORARRAY( E13), _xlpm.budgetData,_xlfn.ANCHORARRAY( F13), _xlpm.remaining, _xlpm.budgetData - _xlpm.trackedData, _xlpm.excess, _xlpm.trackedData - _xlpm.budgetData, IF(_xlpm.itemData = "", "", _xlfn.IFS(_xlpm.itemData = "", "", _xlpm.typeData = LEFT(_xlpm.itemData, LEN(_xlpm.typeData)), "Excess", TRUE, IF(_xlpm.remaining &lt; 0, _xlpm.excess, 0))))</f>
        <v>Excess</v>
      </c>
      <c r="J13" s="116"/>
      <c r="K13" s="122" t="str" cm="1">
        <f t="array" aca="1" ref="K13:P39" ca="1">_xlfn.HSTACK(_xlfn.ANCHORARRAY(D13),_xlfn.ANCHORARRAY(E13),_xlfn.ANCHORARRAY(F13),_xlfn.ANCHORARRAY(G13),_xlfn.ANCHORARRAY(H13),_xlfn.ANCHORARRAY(I13))</f>
        <v>Income</v>
      </c>
      <c r="L13" s="123" t="str">
        <f ca="1"/>
        <v>Tracked</v>
      </c>
      <c r="M13" s="123" t="str">
        <f ca="1"/>
        <v>Budget</v>
      </c>
      <c r="N13" s="124" t="str">
        <f ca="1"/>
        <v>% Compl.</v>
      </c>
      <c r="O13" s="123" t="str">
        <f ca="1"/>
        <v>Remaining</v>
      </c>
      <c r="P13" s="125" t="str">
        <f ca="1"/>
        <v>Excess</v>
      </c>
      <c r="R13" s="118" t="str" cm="1">
        <f t="array" aca="1" ref="R13:W39" ca="1">_xlfn.LET(_xlpm.data,_xlfn.ANCHORARRAY( K13), _xlpm.sortCol, CON_SortByDashboardSelection, _xlpm.spacer, _xlfn.EXPAND("", 1, 6, ""), _xlpm.incomeHeaderRow, 1, _xlpm.incomeStartRow, 2, _xlpm.incomeTotalRow, _xlpm.incomeStartRow + CON_IncomeRowQ, _xlpm.expenseHeaderRow, _xlpm.incomeTotalRow + 2, _xlpm.expenseStartRow, _xlpm.expenseHeaderRow + 1, _xlpm.expenseTotalRow, _xlpm.expenseStartRow + CON_ExpenseRowQ, _xlpm.savingHeaderRow, _xlpm.expenseTotalRow + 2, _xlpm.savingStartRow, _xlpm.savingHeaderRow + 1, _xlpm.savingTotalRow, _xlpm.savingStartRow + CON_SavingRowQ, _xlfn.VSTACK(_xlfn.CHOOSEROWS(_xlpm.data, _xlpm.incomeHeaderRow), _xlfn._xlws.SORT(_xlfn.CHOOSEROWS(_xlpm.data, _xlfn.SEQUENCE(CON_IncomeRowQ, , _xlpm.incomeStartRow)), _xlpm.sortCol, -1), _xlfn.CHOOSEROWS(_xlpm.data, _xlpm.incomeTotalRow), _xlpm.spacer, _xlfn.CHOOSEROWS(_xlpm.data, _xlpm.expenseHeaderRow), _xlfn._xlws.SORT(_xlfn.CHOOSEROWS(_xlpm.data, _xlfn.SEQUENCE(CON_ExpenseRowQ, , _xlpm.expenseStartRow)), _xlpm.sortCol, -1), _xlfn.CHOOSEROWS(_xlpm.data, _xlpm.expenseTotalRow), _xlpm.spacer, _xlfn.CHOOSEROWS(_xlpm.data, _xlpm.savingHeaderRow), _xlfn._xlws.SORT(_xlfn.CHOOSEROWS(_xlpm.data, _xlfn.SEQUENCE(CON_SavingRowQ, , _xlpm.savingStartRow)), _xlpm.sortCol, -1), _xlfn.CHOOSEROWS(_xlpm.data, _xlpm.savingTotalRow)))</f>
        <v>Income</v>
      </c>
      <c r="S13" s="119" t="str">
        <f ca="1"/>
        <v>Tracked</v>
      </c>
      <c r="T13" s="119" t="str">
        <f ca="1"/>
        <v>Budget</v>
      </c>
      <c r="U13" s="119" t="str">
        <f ca="1"/>
        <v>% Compl.</v>
      </c>
      <c r="V13" s="119" t="str">
        <f ca="1"/>
        <v>Remaining</v>
      </c>
      <c r="W13" s="119" t="str">
        <f ca="1"/>
        <v>Excess</v>
      </c>
      <c r="Y13" s="137"/>
      <c r="Z13" s="138"/>
      <c r="AA13" s="139"/>
      <c r="AB13" s="139"/>
      <c r="AC13" s="139"/>
      <c r="AD13" s="140"/>
    </row>
    <row r="14" spans="3:37" ht="12.75" x14ac:dyDescent="0.2">
      <c r="C14" s="122" t="str">
        <v>Income</v>
      </c>
      <c r="D14" s="123" t="str">
        <v>Salary</v>
      </c>
      <c r="E14" s="117">
        <f ca="1"/>
        <v>5000</v>
      </c>
      <c r="F14" s="124">
        <f ca="1"/>
        <v>51000</v>
      </c>
      <c r="G14" s="124">
        <f ca="1"/>
        <v>9.8039215686274508E-2</v>
      </c>
      <c r="H14" s="124">
        <f ca="1"/>
        <v>46000</v>
      </c>
      <c r="I14" s="125">
        <f ca="1"/>
        <v>0</v>
      </c>
      <c r="J14" s="117"/>
      <c r="K14" s="122" t="str">
        <f ca="1"/>
        <v>Salary</v>
      </c>
      <c r="L14" s="123">
        <f ca="1"/>
        <v>5000</v>
      </c>
      <c r="M14" s="124">
        <f ca="1"/>
        <v>51000</v>
      </c>
      <c r="N14" s="124">
        <f ca="1"/>
        <v>9.8039215686274508E-2</v>
      </c>
      <c r="O14" s="123">
        <f ca="1"/>
        <v>46000</v>
      </c>
      <c r="P14" s="125">
        <f ca="1"/>
        <v>0</v>
      </c>
      <c r="R14" s="118" t="str">
        <f ca="1"/>
        <v>Salary</v>
      </c>
      <c r="S14" s="120">
        <f ca="1"/>
        <v>5000</v>
      </c>
      <c r="T14" s="120">
        <f ca="1"/>
        <v>51000</v>
      </c>
      <c r="U14" s="121">
        <f ca="1"/>
        <v>9.8039215686274508E-2</v>
      </c>
      <c r="V14" s="120">
        <f ca="1"/>
        <v>46000</v>
      </c>
      <c r="W14" s="120">
        <f ca="1"/>
        <v>0</v>
      </c>
      <c r="Y14" s="107"/>
      <c r="Z14" s="109"/>
      <c r="AA14" s="109"/>
      <c r="AB14" s="109"/>
      <c r="AC14" s="109"/>
      <c r="AD14" s="108"/>
    </row>
    <row r="15" spans="3:37" ht="12.75" x14ac:dyDescent="0.2">
      <c r="C15" s="122" t="str">
        <v>Income</v>
      </c>
      <c r="D15" s="123" t="str">
        <v>Dividens</v>
      </c>
      <c r="E15" s="117">
        <f ca="1"/>
        <v>1000</v>
      </c>
      <c r="F15" s="124">
        <f ca="1"/>
        <v>12000</v>
      </c>
      <c r="G15" s="124">
        <f ca="1"/>
        <v>8.3333333333333329E-2</v>
      </c>
      <c r="H15" s="124">
        <f ca="1"/>
        <v>11000</v>
      </c>
      <c r="I15" s="125">
        <f ca="1"/>
        <v>0</v>
      </c>
      <c r="J15" s="117"/>
      <c r="K15" s="122" t="str">
        <f ca="1"/>
        <v>Dividens</v>
      </c>
      <c r="L15" s="123">
        <f ca="1"/>
        <v>1000</v>
      </c>
      <c r="M15" s="124">
        <f ca="1"/>
        <v>12000</v>
      </c>
      <c r="N15" s="124">
        <f ca="1"/>
        <v>8.3333333333333329E-2</v>
      </c>
      <c r="O15" s="123">
        <f ca="1"/>
        <v>11000</v>
      </c>
      <c r="P15" s="125">
        <f ca="1"/>
        <v>0</v>
      </c>
      <c r="R15" s="118" t="str">
        <f ca="1"/>
        <v>Project</v>
      </c>
      <c r="S15" s="120">
        <f ca="1"/>
        <v>3500</v>
      </c>
      <c r="T15" s="120">
        <f ca="1"/>
        <v>1200</v>
      </c>
      <c r="U15" s="121">
        <f ca="1"/>
        <v>2.9166666666666665</v>
      </c>
      <c r="V15" s="120">
        <f ca="1"/>
        <v>0</v>
      </c>
      <c r="W15" s="120">
        <f ca="1"/>
        <v>2300</v>
      </c>
      <c r="Y15" s="107"/>
      <c r="Z15" s="109"/>
      <c r="AA15" s="109"/>
      <c r="AB15" s="109"/>
      <c r="AC15" s="109"/>
      <c r="AD15" s="108"/>
    </row>
    <row r="16" spans="3:37" ht="12.75" x14ac:dyDescent="0.2">
      <c r="C16" s="122" t="str">
        <v>Income</v>
      </c>
      <c r="D16" s="123" t="str">
        <v>test</v>
      </c>
      <c r="E16" s="117">
        <f ca="1"/>
        <v>440</v>
      </c>
      <c r="F16" s="124">
        <f ca="1"/>
        <v>0</v>
      </c>
      <c r="G16" s="124" t="str">
        <f ca="1"/>
        <v>-</v>
      </c>
      <c r="H16" s="124">
        <f ca="1"/>
        <v>0</v>
      </c>
      <c r="I16" s="125">
        <f ca="1"/>
        <v>440</v>
      </c>
      <c r="J16" s="117"/>
      <c r="K16" s="122" t="str">
        <f ca="1"/>
        <v>test</v>
      </c>
      <c r="L16" s="123">
        <f ca="1"/>
        <v>440</v>
      </c>
      <c r="M16" s="124">
        <f ca="1"/>
        <v>0</v>
      </c>
      <c r="N16" s="124" t="str">
        <f ca="1"/>
        <v>-</v>
      </c>
      <c r="O16" s="123">
        <f ca="1"/>
        <v>0</v>
      </c>
      <c r="P16" s="125">
        <f ca="1"/>
        <v>440</v>
      </c>
      <c r="R16" s="118" t="str">
        <f ca="1"/>
        <v>Dividens</v>
      </c>
      <c r="S16" s="120">
        <f ca="1"/>
        <v>1000</v>
      </c>
      <c r="T16" s="120">
        <f ca="1"/>
        <v>12000</v>
      </c>
      <c r="U16" s="121">
        <f ca="1"/>
        <v>8.3333333333333329E-2</v>
      </c>
      <c r="V16" s="120">
        <f ca="1"/>
        <v>11000</v>
      </c>
      <c r="W16" s="120">
        <f ca="1"/>
        <v>0</v>
      </c>
      <c r="Y16" s="107"/>
      <c r="Z16" s="109"/>
      <c r="AA16" s="109"/>
      <c r="AB16" s="109" t="str" cm="1">
        <f t="array" aca="1" ref="AB16:AC22" ca="1">_xlfn.LET(_xlpm.data, _xlfn.CHOOSECOLS(_xlfn.ANCHORARRAY(K13), 1, 2), _xlpm.sortCol, CON_SortByDashboardSelection, _xlpm.spacer, _xlfn.EXPAND("", 1, 2, ""), _xlpm.incomeHeaderRow, 1, _xlpm.incomeStartRow, 2, _xlpm.incomeTotalRow, _xlpm.incomeStartRow + CON_IncomeRowQ, _xlpm.incomeTotalValue, _xlfn.CHOOSECOLS(_xlfn.CHOOSEROWS(_xlpm.data, _xlpm.incomeTotalRow), 2), _xlpm.IncomeTop5Data, _xlfn.TAKE(_xlfn._xlws.SORT(_xlfn.CHOOSEROWS(_xlpm.data, _xlfn.SEQUENCE(CON_IncomeRowQ, , _xlpm.incomeStartRow)), _xlpm.sortCol, -1), 5), _xlpm.IncomeTop5DataFilter, _xlfn._xlws.FILTER(_xlpm.IncomeTop5Data, _xlfn.CHOOSECOLS(_xlpm.IncomeTop5Data, 2) &lt;&gt; 0, ""), _xlpm.IncomeTop5Value, _xlfn.CHOOSECOLS(_xlpm.IncomeTop5Data, 2), _xlpm.IncomeOtherValue, _xlpm.incomeTotalValue - SUM(_xlpm.IncomeTop5Value), _xlfn.VSTACK(_xlfn.EXPAND(_xlpm.IncomeTop5DataFilter, 5, 2, ""), IF(_xlpm.IncomeOtherValue &lt;&gt; 0, _xlfn.HSTACK("Other", _xlpm.incomeTotalValue - SUM(_xlpm.IncomeTop5Value)), _xlfn.EXPAND("", 1, 2, "")), _xlfn.CHOOSEROWS(_xlpm.data, _xlpm.incomeTotalRow)))</f>
        <v>Salary</v>
      </c>
      <c r="AC16" s="144">
        <f ca="1"/>
        <v>5000</v>
      </c>
      <c r="AD16" s="108"/>
    </row>
    <row r="17" spans="3:37" ht="12.75" x14ac:dyDescent="0.2">
      <c r="C17" s="122" t="str">
        <v>Income</v>
      </c>
      <c r="D17" s="123" t="str">
        <v>Otro</v>
      </c>
      <c r="E17" s="117">
        <f ca="1"/>
        <v>0</v>
      </c>
      <c r="F17" s="124">
        <f ca="1"/>
        <v>0</v>
      </c>
      <c r="G17" s="124" t="str">
        <f ca="1"/>
        <v>-</v>
      </c>
      <c r="H17" s="124">
        <f ca="1"/>
        <v>0</v>
      </c>
      <c r="I17" s="125">
        <f ca="1"/>
        <v>0</v>
      </c>
      <c r="J17" s="117"/>
      <c r="K17" s="122" t="str">
        <f ca="1"/>
        <v>Otro</v>
      </c>
      <c r="L17" s="123">
        <f ca="1"/>
        <v>0</v>
      </c>
      <c r="M17" s="124">
        <f ca="1"/>
        <v>0</v>
      </c>
      <c r="N17" s="124" t="str">
        <f ca="1"/>
        <v>-</v>
      </c>
      <c r="O17" s="123">
        <f ca="1"/>
        <v>0</v>
      </c>
      <c r="P17" s="125">
        <f ca="1"/>
        <v>0</v>
      </c>
      <c r="R17" s="118" t="str">
        <f ca="1"/>
        <v>test</v>
      </c>
      <c r="S17" s="120">
        <f ca="1"/>
        <v>440</v>
      </c>
      <c r="T17" s="120">
        <f ca="1"/>
        <v>0</v>
      </c>
      <c r="U17" s="121" t="str">
        <f ca="1"/>
        <v>-</v>
      </c>
      <c r="V17" s="120">
        <f ca="1"/>
        <v>0</v>
      </c>
      <c r="W17" s="120">
        <f ca="1"/>
        <v>440</v>
      </c>
      <c r="Y17" s="107"/>
      <c r="Z17" s="109"/>
      <c r="AA17" s="109"/>
      <c r="AB17" s="109" t="str">
        <f ca="1"/>
        <v>Project</v>
      </c>
      <c r="AC17" s="144">
        <f ca="1"/>
        <v>3500</v>
      </c>
      <c r="AD17" s="108"/>
    </row>
    <row r="18" spans="3:37" ht="12.75" x14ac:dyDescent="0.2">
      <c r="C18" s="122" t="str">
        <v>Income</v>
      </c>
      <c r="D18" s="123" t="str">
        <v>Si</v>
      </c>
      <c r="E18" s="124">
        <f ca="1"/>
        <v>0</v>
      </c>
      <c r="F18" s="124">
        <f ca="1"/>
        <v>0</v>
      </c>
      <c r="G18" s="124" t="str">
        <f ca="1"/>
        <v>-</v>
      </c>
      <c r="H18" s="124">
        <f ca="1"/>
        <v>0</v>
      </c>
      <c r="I18" s="125">
        <f ca="1"/>
        <v>0</v>
      </c>
      <c r="J18" s="117"/>
      <c r="K18" s="122" t="str">
        <f ca="1"/>
        <v>Si</v>
      </c>
      <c r="L18" s="123">
        <f ca="1"/>
        <v>0</v>
      </c>
      <c r="M18" s="124">
        <f ca="1"/>
        <v>0</v>
      </c>
      <c r="N18" s="124" t="str">
        <f ca="1"/>
        <v>-</v>
      </c>
      <c r="O18" s="123">
        <f ca="1"/>
        <v>0</v>
      </c>
      <c r="P18" s="125">
        <f ca="1"/>
        <v>0</v>
      </c>
      <c r="R18" s="118" t="str">
        <f ca="1"/>
        <v>Otro</v>
      </c>
      <c r="S18" s="120">
        <f ca="1"/>
        <v>0</v>
      </c>
      <c r="T18" s="120">
        <f ca="1"/>
        <v>0</v>
      </c>
      <c r="U18" s="121" t="str">
        <f ca="1"/>
        <v>-</v>
      </c>
      <c r="V18" s="120">
        <f ca="1"/>
        <v>0</v>
      </c>
      <c r="W18" s="120">
        <f ca="1"/>
        <v>0</v>
      </c>
      <c r="Y18" s="107"/>
      <c r="Z18" s="109"/>
      <c r="AA18" s="109"/>
      <c r="AB18" s="109" t="str">
        <f ca="1"/>
        <v>Dividens</v>
      </c>
      <c r="AC18" s="144">
        <f ca="1"/>
        <v>1000</v>
      </c>
      <c r="AD18" s="108"/>
    </row>
    <row r="19" spans="3:37" ht="12.75" x14ac:dyDescent="0.2">
      <c r="C19" s="122" t="str">
        <v>Income</v>
      </c>
      <c r="D19" s="123" t="str">
        <v>Nada</v>
      </c>
      <c r="E19" s="124">
        <f ca="1"/>
        <v>0</v>
      </c>
      <c r="F19" s="124">
        <f ca="1"/>
        <v>0</v>
      </c>
      <c r="G19" s="124" t="str">
        <f ca="1"/>
        <v>-</v>
      </c>
      <c r="H19" s="124">
        <f ca="1"/>
        <v>0</v>
      </c>
      <c r="I19" s="125">
        <f ca="1"/>
        <v>0</v>
      </c>
      <c r="J19" s="117"/>
      <c r="K19" s="122" t="str">
        <f ca="1"/>
        <v>Nada</v>
      </c>
      <c r="L19" s="123">
        <f ca="1"/>
        <v>0</v>
      </c>
      <c r="M19" s="124">
        <f ca="1"/>
        <v>0</v>
      </c>
      <c r="N19" s="124" t="str">
        <f ca="1"/>
        <v>-</v>
      </c>
      <c r="O19" s="123">
        <f ca="1"/>
        <v>0</v>
      </c>
      <c r="P19" s="125">
        <f ca="1"/>
        <v>0</v>
      </c>
      <c r="R19" s="118" t="str">
        <f ca="1"/>
        <v>Si</v>
      </c>
      <c r="S19" s="120">
        <f ca="1"/>
        <v>0</v>
      </c>
      <c r="T19" s="120">
        <f ca="1"/>
        <v>0</v>
      </c>
      <c r="U19" s="121" t="str">
        <f ca="1"/>
        <v>-</v>
      </c>
      <c r="V19" s="120">
        <f ca="1"/>
        <v>0</v>
      </c>
      <c r="W19" s="120">
        <f ca="1"/>
        <v>0</v>
      </c>
      <c r="Y19" s="107"/>
      <c r="Z19" s="109"/>
      <c r="AA19" s="109"/>
      <c r="AB19" s="109" t="str">
        <f ca="1"/>
        <v>test</v>
      </c>
      <c r="AC19" s="144">
        <f ca="1"/>
        <v>440</v>
      </c>
      <c r="AD19" s="108"/>
    </row>
    <row r="20" spans="3:37" ht="12.75" x14ac:dyDescent="0.2">
      <c r="C20" s="122" t="str">
        <v>Income</v>
      </c>
      <c r="D20" s="123" t="str">
        <v>Project</v>
      </c>
      <c r="E20" s="124">
        <f ca="1"/>
        <v>3500</v>
      </c>
      <c r="F20" s="124">
        <f ca="1"/>
        <v>1200</v>
      </c>
      <c r="G20" s="124">
        <f ca="1"/>
        <v>2.9166666666666665</v>
      </c>
      <c r="H20" s="124">
        <f ca="1"/>
        <v>0</v>
      </c>
      <c r="I20" s="125">
        <f ca="1"/>
        <v>2300</v>
      </c>
      <c r="J20" s="117"/>
      <c r="K20" s="122" t="str">
        <f ca="1"/>
        <v>Project</v>
      </c>
      <c r="L20" s="123">
        <f ca="1"/>
        <v>3500</v>
      </c>
      <c r="M20" s="124">
        <f ca="1"/>
        <v>1200</v>
      </c>
      <c r="N20" s="124">
        <f ca="1"/>
        <v>2.9166666666666665</v>
      </c>
      <c r="O20" s="123">
        <f ca="1"/>
        <v>0</v>
      </c>
      <c r="P20" s="125">
        <f ca="1"/>
        <v>2300</v>
      </c>
      <c r="R20" s="118" t="str">
        <f ca="1"/>
        <v>Nada</v>
      </c>
      <c r="S20" s="120">
        <f ca="1"/>
        <v>0</v>
      </c>
      <c r="T20" s="120">
        <f ca="1"/>
        <v>0</v>
      </c>
      <c r="U20" s="121" t="str">
        <f ca="1"/>
        <v>-</v>
      </c>
      <c r="V20" s="120">
        <f ca="1"/>
        <v>0</v>
      </c>
      <c r="W20" s="120">
        <f ca="1"/>
        <v>0</v>
      </c>
      <c r="Y20" s="107"/>
      <c r="Z20" s="109"/>
      <c r="AA20" s="109"/>
      <c r="AB20" s="109" t="str">
        <f ca="1"/>
        <v/>
      </c>
      <c r="AC20" s="144" t="str">
        <f ca="1"/>
        <v/>
      </c>
      <c r="AD20" s="108"/>
    </row>
    <row r="21" spans="3:37" ht="12.75" x14ac:dyDescent="0.2">
      <c r="C21" s="122" t="str">
        <v>Income</v>
      </c>
      <c r="D21" s="123" t="str">
        <v>Total</v>
      </c>
      <c r="E21" s="124">
        <f ca="1"/>
        <v>9940</v>
      </c>
      <c r="F21" s="124">
        <f ca="1"/>
        <v>64200</v>
      </c>
      <c r="G21" s="124">
        <f ca="1"/>
        <v>0.15482866043613708</v>
      </c>
      <c r="H21" s="124">
        <f ca="1"/>
        <v>54260</v>
      </c>
      <c r="I21" s="125">
        <f ca="1"/>
        <v>0</v>
      </c>
      <c r="J21" s="117"/>
      <c r="K21" s="122" t="str">
        <f ca="1"/>
        <v>Total</v>
      </c>
      <c r="L21" s="123">
        <f ca="1"/>
        <v>9940</v>
      </c>
      <c r="M21" s="124">
        <f ca="1"/>
        <v>64200</v>
      </c>
      <c r="N21" s="124">
        <f ca="1"/>
        <v>0.15482866043613708</v>
      </c>
      <c r="O21" s="123">
        <f ca="1"/>
        <v>54260</v>
      </c>
      <c r="P21" s="125">
        <f ca="1"/>
        <v>0</v>
      </c>
      <c r="R21" s="118" t="str">
        <f ca="1"/>
        <v>Total</v>
      </c>
      <c r="S21" s="120">
        <f ca="1"/>
        <v>9940</v>
      </c>
      <c r="T21" s="120">
        <f ca="1"/>
        <v>64200</v>
      </c>
      <c r="U21" s="121">
        <f ca="1"/>
        <v>0.15482866043613708</v>
      </c>
      <c r="V21" s="120">
        <f ca="1"/>
        <v>54260</v>
      </c>
      <c r="W21" s="120">
        <f ca="1"/>
        <v>0</v>
      </c>
      <c r="Y21" s="107"/>
      <c r="Z21" s="109"/>
      <c r="AA21" s="109"/>
      <c r="AB21" s="109" t="str">
        <f ca="1"/>
        <v/>
      </c>
      <c r="AC21" s="144" t="str">
        <f ca="1"/>
        <v/>
      </c>
      <c r="AD21" s="108"/>
    </row>
    <row r="22" spans="3:37" ht="12.75" x14ac:dyDescent="0.2">
      <c r="C22" s="122" t="str">
        <v/>
      </c>
      <c r="D22" s="123" t="str">
        <v/>
      </c>
      <c r="E22" s="124" t="str">
        <f ca="1"/>
        <v/>
      </c>
      <c r="F22" s="124" t="str">
        <f ca="1"/>
        <v/>
      </c>
      <c r="G22" s="124" t="str">
        <f ca="1"/>
        <v/>
      </c>
      <c r="H22" s="124" t="str">
        <f ca="1"/>
        <v/>
      </c>
      <c r="I22" s="125" t="str">
        <f ca="1"/>
        <v/>
      </c>
      <c r="J22" s="117"/>
      <c r="K22" s="122" t="str">
        <f ca="1"/>
        <v/>
      </c>
      <c r="L22" s="123" t="str">
        <f ca="1"/>
        <v/>
      </c>
      <c r="M22" s="124" t="str">
        <f ca="1"/>
        <v/>
      </c>
      <c r="N22" s="124" t="str">
        <f ca="1"/>
        <v/>
      </c>
      <c r="O22" s="123" t="str">
        <f ca="1"/>
        <v/>
      </c>
      <c r="P22" s="125" t="str">
        <f ca="1"/>
        <v/>
      </c>
      <c r="R22" s="118" t="str">
        <f ca="1"/>
        <v/>
      </c>
      <c r="S22" s="120" t="str">
        <f ca="1"/>
        <v/>
      </c>
      <c r="T22" s="120" t="str">
        <f ca="1"/>
        <v/>
      </c>
      <c r="U22" s="121" t="str">
        <f ca="1"/>
        <v/>
      </c>
      <c r="V22" s="120" t="str">
        <f ca="1"/>
        <v/>
      </c>
      <c r="W22" s="120" t="str">
        <f ca="1"/>
        <v/>
      </c>
      <c r="Y22" s="107"/>
      <c r="Z22" s="109"/>
      <c r="AA22" s="109"/>
      <c r="AB22" s="145" t="str">
        <f ca="1"/>
        <v>Total</v>
      </c>
      <c r="AC22" s="146">
        <f ca="1"/>
        <v>9940</v>
      </c>
      <c r="AD22" s="108"/>
    </row>
    <row r="23" spans="3:37" ht="12.75" x14ac:dyDescent="0.2">
      <c r="C23" s="122" t="str">
        <v>Expense</v>
      </c>
      <c r="D23" s="123" t="str">
        <v>Expenses</v>
      </c>
      <c r="E23" s="124" t="str">
        <f ca="1"/>
        <v>Tracked</v>
      </c>
      <c r="F23" s="124" t="str">
        <f ca="1"/>
        <v>Budget</v>
      </c>
      <c r="G23" s="124" t="str">
        <f ca="1"/>
        <v>% Compl.</v>
      </c>
      <c r="H23" s="124" t="str">
        <f ca="1"/>
        <v>Remaining</v>
      </c>
      <c r="I23" s="125" t="str">
        <f ca="1"/>
        <v>Excess</v>
      </c>
      <c r="J23" s="117"/>
      <c r="K23" s="122" t="str">
        <f ca="1"/>
        <v>Expenses</v>
      </c>
      <c r="L23" s="123" t="str">
        <f ca="1"/>
        <v>Tracked</v>
      </c>
      <c r="M23" s="124" t="str">
        <f ca="1"/>
        <v>Budget</v>
      </c>
      <c r="N23" s="124" t="str">
        <f ca="1"/>
        <v>% Compl.</v>
      </c>
      <c r="O23" s="123" t="str">
        <f ca="1"/>
        <v>Remaining</v>
      </c>
      <c r="P23" s="125" t="str">
        <f ca="1"/>
        <v>Excess</v>
      </c>
      <c r="R23" s="118" t="str">
        <f ca="1"/>
        <v>Expenses</v>
      </c>
      <c r="S23" s="120" t="str">
        <f ca="1"/>
        <v>Tracked</v>
      </c>
      <c r="T23" s="120" t="str">
        <f ca="1"/>
        <v>Budget</v>
      </c>
      <c r="U23" s="121" t="str">
        <f ca="1"/>
        <v>% Compl.</v>
      </c>
      <c r="V23" s="120" t="str">
        <f ca="1"/>
        <v>Remaining</v>
      </c>
      <c r="W23" s="120" t="str">
        <f ca="1"/>
        <v>Excess</v>
      </c>
      <c r="Y23" s="107"/>
      <c r="Z23" s="109"/>
      <c r="AA23" s="109"/>
      <c r="AB23" s="109"/>
      <c r="AC23" s="109"/>
      <c r="AD23" s="108"/>
    </row>
    <row r="24" spans="3:37" ht="12.75" x14ac:dyDescent="0.2">
      <c r="C24" s="122" t="str">
        <v>Expense</v>
      </c>
      <c r="D24" s="123" t="str">
        <v>Rent</v>
      </c>
      <c r="E24" s="124">
        <f ca="1"/>
        <v>8000</v>
      </c>
      <c r="F24" s="124">
        <f ca="1"/>
        <v>14400</v>
      </c>
      <c r="G24" s="124">
        <f ca="1"/>
        <v>0.55555555555555558</v>
      </c>
      <c r="H24" s="124">
        <f ca="1"/>
        <v>6400</v>
      </c>
      <c r="I24" s="125">
        <f ca="1"/>
        <v>0</v>
      </c>
      <c r="J24" s="117"/>
      <c r="K24" s="122" t="str">
        <f ca="1"/>
        <v>Rent</v>
      </c>
      <c r="L24" s="123">
        <f ca="1"/>
        <v>8000</v>
      </c>
      <c r="M24" s="124">
        <f ca="1"/>
        <v>14400</v>
      </c>
      <c r="N24" s="124">
        <f ca="1"/>
        <v>0.55555555555555558</v>
      </c>
      <c r="O24" s="123">
        <f ca="1"/>
        <v>6400</v>
      </c>
      <c r="P24" s="125">
        <f ca="1"/>
        <v>0</v>
      </c>
      <c r="R24" s="118" t="str">
        <f ca="1"/>
        <v>Rent</v>
      </c>
      <c r="S24" s="120">
        <f ca="1"/>
        <v>8000</v>
      </c>
      <c r="T24" s="120">
        <f ca="1"/>
        <v>14400</v>
      </c>
      <c r="U24" s="121">
        <f ca="1"/>
        <v>0.55555555555555558</v>
      </c>
      <c r="V24" s="120">
        <f ca="1"/>
        <v>6400</v>
      </c>
      <c r="W24" s="120">
        <f ca="1"/>
        <v>0</v>
      </c>
      <c r="Y24" s="107"/>
      <c r="Z24" s="109"/>
      <c r="AA24" s="109"/>
      <c r="AB24" s="109"/>
      <c r="AC24" s="109"/>
      <c r="AD24" s="108"/>
    </row>
    <row r="25" spans="3:37" ht="12.75" x14ac:dyDescent="0.2">
      <c r="C25" s="122" t="str">
        <v>Expense</v>
      </c>
      <c r="D25" s="123" t="str">
        <v>Utilities</v>
      </c>
      <c r="E25" s="124">
        <f ca="1"/>
        <v>0</v>
      </c>
      <c r="F25" s="124">
        <f ca="1"/>
        <v>3600</v>
      </c>
      <c r="G25" s="124">
        <f ca="1"/>
        <v>0</v>
      </c>
      <c r="H25" s="124">
        <f ca="1"/>
        <v>3600</v>
      </c>
      <c r="I25" s="125">
        <f ca="1"/>
        <v>0</v>
      </c>
      <c r="J25" s="117"/>
      <c r="K25" s="122" t="str">
        <f ca="1"/>
        <v>Utilities</v>
      </c>
      <c r="L25" s="123">
        <f ca="1"/>
        <v>0</v>
      </c>
      <c r="M25" s="124">
        <f ca="1"/>
        <v>3600</v>
      </c>
      <c r="N25" s="124">
        <f ca="1"/>
        <v>0</v>
      </c>
      <c r="O25" s="123">
        <f ca="1"/>
        <v>3600</v>
      </c>
      <c r="P25" s="125">
        <f ca="1"/>
        <v>0</v>
      </c>
      <c r="R25" s="118" t="str">
        <f ca="1"/>
        <v>Clothing</v>
      </c>
      <c r="S25" s="120">
        <f ca="1"/>
        <v>2400</v>
      </c>
      <c r="T25" s="120">
        <f ca="1"/>
        <v>2400</v>
      </c>
      <c r="U25" s="121">
        <f ca="1"/>
        <v>1</v>
      </c>
      <c r="V25" s="120">
        <f ca="1"/>
        <v>0</v>
      </c>
      <c r="W25" s="120">
        <f ca="1"/>
        <v>0</v>
      </c>
      <c r="Y25" s="141"/>
      <c r="Z25" s="142"/>
      <c r="AA25" s="142"/>
      <c r="AB25" s="142"/>
      <c r="AC25" s="142"/>
      <c r="AD25" s="143"/>
    </row>
    <row r="26" spans="3:37" ht="12.75" x14ac:dyDescent="0.2">
      <c r="C26" s="122" t="str">
        <v>Expense</v>
      </c>
      <c r="D26" s="123" t="str">
        <v>Groceries</v>
      </c>
      <c r="E26" s="124">
        <f ca="1"/>
        <v>0</v>
      </c>
      <c r="F26" s="124">
        <f ca="1"/>
        <v>4200</v>
      </c>
      <c r="G26" s="124">
        <f ca="1"/>
        <v>0</v>
      </c>
      <c r="H26" s="124">
        <f ca="1"/>
        <v>4200</v>
      </c>
      <c r="I26" s="125">
        <f ca="1"/>
        <v>0</v>
      </c>
      <c r="J26" s="117"/>
      <c r="K26" s="122" t="str">
        <f ca="1"/>
        <v>Groceries</v>
      </c>
      <c r="L26" s="123">
        <f ca="1"/>
        <v>0</v>
      </c>
      <c r="M26" s="124">
        <f ca="1"/>
        <v>4200</v>
      </c>
      <c r="N26" s="124">
        <f ca="1"/>
        <v>0</v>
      </c>
      <c r="O26" s="123">
        <f ca="1"/>
        <v>4200</v>
      </c>
      <c r="P26" s="125">
        <f ca="1"/>
        <v>0</v>
      </c>
      <c r="R26" s="118" t="str">
        <f ca="1"/>
        <v>Transportation</v>
      </c>
      <c r="S26" s="120">
        <f ca="1"/>
        <v>300</v>
      </c>
      <c r="T26" s="120">
        <f ca="1"/>
        <v>3600</v>
      </c>
      <c r="U26" s="121">
        <f ca="1"/>
        <v>8.3333333333333329E-2</v>
      </c>
      <c r="V26" s="120">
        <f ca="1"/>
        <v>3300</v>
      </c>
      <c r="W26" s="120">
        <f ca="1"/>
        <v>0</v>
      </c>
    </row>
    <row r="27" spans="3:37" x14ac:dyDescent="0.25">
      <c r="C27" s="122" t="str">
        <v>Expense</v>
      </c>
      <c r="D27" s="123" t="str">
        <v>Transportation</v>
      </c>
      <c r="E27" s="124">
        <f ca="1"/>
        <v>300</v>
      </c>
      <c r="F27" s="124">
        <f ca="1"/>
        <v>3600</v>
      </c>
      <c r="G27" s="124">
        <f ca="1"/>
        <v>8.3333333333333329E-2</v>
      </c>
      <c r="H27" s="124">
        <f ca="1"/>
        <v>3300</v>
      </c>
      <c r="I27" s="125">
        <f ca="1"/>
        <v>0</v>
      </c>
      <c r="J27" s="117"/>
      <c r="K27" s="122" t="str">
        <f ca="1"/>
        <v>Transportation</v>
      </c>
      <c r="L27" s="123">
        <f ca="1"/>
        <v>300</v>
      </c>
      <c r="M27" s="124">
        <f ca="1"/>
        <v>3600</v>
      </c>
      <c r="N27" s="124">
        <f ca="1"/>
        <v>8.3333333333333329E-2</v>
      </c>
      <c r="O27" s="123">
        <f ca="1"/>
        <v>3300</v>
      </c>
      <c r="P27" s="125">
        <f ca="1"/>
        <v>0</v>
      </c>
      <c r="R27" s="118" t="str">
        <f ca="1"/>
        <v>Utilities</v>
      </c>
      <c r="S27" s="120">
        <f ca="1"/>
        <v>0</v>
      </c>
      <c r="T27" s="120">
        <f ca="1"/>
        <v>3600</v>
      </c>
      <c r="U27" s="121">
        <f ca="1"/>
        <v>0</v>
      </c>
      <c r="V27" s="120">
        <f ca="1"/>
        <v>3600</v>
      </c>
      <c r="W27" s="120">
        <f ca="1"/>
        <v>0</v>
      </c>
      <c r="Y27" s="137"/>
      <c r="Z27" s="138"/>
      <c r="AA27" s="139"/>
      <c r="AB27" s="139"/>
      <c r="AC27" s="139"/>
      <c r="AD27" s="140"/>
      <c r="AF27" s="137"/>
      <c r="AG27" s="138"/>
      <c r="AH27" s="139"/>
      <c r="AI27" s="139"/>
      <c r="AJ27" s="139"/>
      <c r="AK27" s="140"/>
    </row>
    <row r="28" spans="3:37" ht="12.75" x14ac:dyDescent="0.2">
      <c r="C28" s="122" t="str">
        <v>Expense</v>
      </c>
      <c r="D28" s="123" t="str">
        <v>Insurance</v>
      </c>
      <c r="E28" s="124">
        <f ca="1"/>
        <v>0</v>
      </c>
      <c r="F28" s="124">
        <f ca="1"/>
        <v>600</v>
      </c>
      <c r="G28" s="124">
        <f ca="1"/>
        <v>0</v>
      </c>
      <c r="H28" s="124">
        <f ca="1"/>
        <v>600</v>
      </c>
      <c r="I28" s="125">
        <f ca="1"/>
        <v>0</v>
      </c>
      <c r="J28" s="117"/>
      <c r="K28" s="122" t="str">
        <f ca="1"/>
        <v>Insurance</v>
      </c>
      <c r="L28" s="123">
        <f ca="1"/>
        <v>0</v>
      </c>
      <c r="M28" s="124">
        <f ca="1"/>
        <v>600</v>
      </c>
      <c r="N28" s="124">
        <f ca="1"/>
        <v>0</v>
      </c>
      <c r="O28" s="123">
        <f ca="1"/>
        <v>600</v>
      </c>
      <c r="P28" s="125">
        <f ca="1"/>
        <v>0</v>
      </c>
      <c r="R28" s="118" t="str">
        <f ca="1"/>
        <v>Groceries</v>
      </c>
      <c r="S28" s="120">
        <f ca="1"/>
        <v>0</v>
      </c>
      <c r="T28" s="120">
        <f ca="1"/>
        <v>4200</v>
      </c>
      <c r="U28" s="121">
        <f ca="1"/>
        <v>0</v>
      </c>
      <c r="V28" s="120">
        <f ca="1"/>
        <v>4200</v>
      </c>
      <c r="W28" s="120">
        <f ca="1"/>
        <v>0</v>
      </c>
      <c r="Y28" s="107"/>
      <c r="Z28" s="109"/>
      <c r="AA28" s="109"/>
      <c r="AB28" s="109"/>
      <c r="AC28" s="109"/>
      <c r="AD28" s="108"/>
      <c r="AF28" s="107"/>
      <c r="AG28" s="109"/>
      <c r="AH28" s="109"/>
      <c r="AI28" s="109"/>
      <c r="AJ28" s="109"/>
      <c r="AK28" s="108"/>
    </row>
    <row r="29" spans="3:37" ht="12.75" x14ac:dyDescent="0.2">
      <c r="C29" s="122" t="str">
        <v>Expense</v>
      </c>
      <c r="D29" s="123" t="str">
        <v>Clothing</v>
      </c>
      <c r="E29" s="124">
        <f ca="1"/>
        <v>2400</v>
      </c>
      <c r="F29" s="124">
        <f ca="1"/>
        <v>2400</v>
      </c>
      <c r="G29" s="124">
        <f ca="1"/>
        <v>1</v>
      </c>
      <c r="H29" s="124">
        <f ca="1"/>
        <v>0</v>
      </c>
      <c r="I29" s="125">
        <f ca="1"/>
        <v>0</v>
      </c>
      <c r="J29" s="117"/>
      <c r="K29" s="122" t="str">
        <f ca="1"/>
        <v>Clothing</v>
      </c>
      <c r="L29" s="123">
        <f ca="1"/>
        <v>2400</v>
      </c>
      <c r="M29" s="124">
        <f ca="1"/>
        <v>2400</v>
      </c>
      <c r="N29" s="124">
        <f ca="1"/>
        <v>1</v>
      </c>
      <c r="O29" s="123">
        <f ca="1"/>
        <v>0</v>
      </c>
      <c r="P29" s="125">
        <f ca="1"/>
        <v>0</v>
      </c>
      <c r="R29" s="118" t="str">
        <f ca="1"/>
        <v>Insurance</v>
      </c>
      <c r="S29" s="120">
        <f ca="1"/>
        <v>0</v>
      </c>
      <c r="T29" s="120">
        <f ca="1"/>
        <v>600</v>
      </c>
      <c r="U29" s="121">
        <f ca="1"/>
        <v>0</v>
      </c>
      <c r="V29" s="120">
        <f ca="1"/>
        <v>600</v>
      </c>
      <c r="W29" s="120">
        <f ca="1"/>
        <v>0</v>
      </c>
      <c r="Y29" s="107"/>
      <c r="Z29" s="109"/>
      <c r="AA29" s="109"/>
      <c r="AB29" s="109"/>
      <c r="AC29" s="109"/>
      <c r="AD29" s="108"/>
      <c r="AF29" s="107"/>
      <c r="AG29" s="109"/>
      <c r="AH29" s="109"/>
      <c r="AI29" s="109"/>
      <c r="AJ29" s="109"/>
      <c r="AK29" s="108"/>
    </row>
    <row r="30" spans="3:37" ht="12.75" x14ac:dyDescent="0.2">
      <c r="C30" s="122" t="str">
        <v>Expense</v>
      </c>
      <c r="D30" s="123" t="str">
        <v>Body care &amp; medicine</v>
      </c>
      <c r="E30" s="124">
        <f ca="1"/>
        <v>0</v>
      </c>
      <c r="F30" s="124">
        <f ca="1"/>
        <v>2400</v>
      </c>
      <c r="G30" s="124">
        <f ca="1"/>
        <v>0</v>
      </c>
      <c r="H30" s="124">
        <f ca="1"/>
        <v>2400</v>
      </c>
      <c r="I30" s="125">
        <f ca="1"/>
        <v>0</v>
      </c>
      <c r="J30" s="117"/>
      <c r="K30" s="122" t="str">
        <f ca="1"/>
        <v>Body care &amp; medicine</v>
      </c>
      <c r="L30" s="123">
        <f ca="1"/>
        <v>0</v>
      </c>
      <c r="M30" s="124">
        <f ca="1"/>
        <v>2400</v>
      </c>
      <c r="N30" s="124">
        <f ca="1"/>
        <v>0</v>
      </c>
      <c r="O30" s="123">
        <f ca="1"/>
        <v>2400</v>
      </c>
      <c r="P30" s="125">
        <f ca="1"/>
        <v>0</v>
      </c>
      <c r="R30" s="118" t="str">
        <f ca="1"/>
        <v>Body care &amp; medicine</v>
      </c>
      <c r="S30" s="120">
        <f ca="1"/>
        <v>0</v>
      </c>
      <c r="T30" s="120">
        <f ca="1"/>
        <v>2400</v>
      </c>
      <c r="U30" s="121">
        <f ca="1"/>
        <v>0</v>
      </c>
      <c r="V30" s="120">
        <f ca="1"/>
        <v>2400</v>
      </c>
      <c r="W30" s="120">
        <f ca="1"/>
        <v>0</v>
      </c>
      <c r="Y30" s="107"/>
      <c r="Z30" s="109"/>
      <c r="AA30" s="109"/>
      <c r="AB30" s="109" t="str" cm="1">
        <f t="array" aca="1" ref="AB30:AC36" ca="1">_xlfn.LET(_xlpm.data, _xlfn.CHOOSECOLS(_xlfn.ANCHORARRAY(K13), 1, 2), _xlpm.sortCol, CON_SortByDashboardSelection, _xlpm.spacer, _xlfn.EXPAND("", 1, 2, ""), _xlpm.IncomeHeaderRow, 1, _xlpm.IncomeStartRow, 2, _xlpm.IncomeTotalRow, _xlpm.IncomeStartRow + CON_IncomeRowQ, _xlpm.expenseHeaderRow, _xlpm.IncomeTotalRow + 2, _xlpm.expenseStartRow, _xlpm.expenseHeaderRow + 1, _xlpm.expenseTotalRow, _xlpm.expenseStartRow + CON_ExpenseRowQ, _xlpm.ExpenseTotalValue, _xlfn.CHOOSECOLS(_xlfn.CHOOSEROWS(_xlpm.data, _xlpm.expenseTotalRow), 2), _xlpm.ExpenseTop5Data, _xlfn.TAKE(_xlfn._xlws.SORT(_xlfn.CHOOSEROWS(_xlpm.data, _xlfn.SEQUENCE(CON_ExpenseRowQ, , _xlpm.expenseStartRow)), _xlpm.sortCol, -1), 5), _xlpm.ExpenseTop5DataFilter, _xlfn._xlws.FILTER(_xlpm.ExpenseTop5Data, _xlfn.CHOOSECOLS(_xlpm.ExpenseTop5Data, 2) &lt;&gt; 0, ""), _xlpm.ExpenseTop5Value, _xlfn.CHOOSECOLS(_xlpm.ExpenseTop5Data, 2), _xlpm.ExpenseOtherValue, _xlpm.ExpenseTotalValue - SUM(_xlpm.ExpenseTop5Value), _xlfn.VSTACK(_xlfn.EXPAND(_xlpm.ExpenseTop5DataFilter, 5, 2, ""), IF(_xlpm.ExpenseOtherValue &lt;&gt; 0, _xlfn.HSTACK("Other", _xlpm.ExpenseTotalValue - SUM(_xlpm.ExpenseTop5Value)), _xlfn.EXPAND("", 1, 2, "")), _xlfn.CHOOSEROWS(_xlpm.data, _xlpm.expenseTotalRow)))</f>
        <v>Rent</v>
      </c>
      <c r="AC30" s="144">
        <f ca="1"/>
        <v>8000</v>
      </c>
      <c r="AD30" s="108"/>
      <c r="AF30" s="107"/>
      <c r="AG30" s="109"/>
      <c r="AH30" s="109"/>
      <c r="AI30" s="109" t="str" cm="1">
        <f t="array" aca="1" ref="AI30:AJ36" ca="1">_xlfn.LET(_xlpm.data, _xlfn.CHOOSECOLS(_xlfn.ANCHORARRAY(K13), 1, 2), _xlpm.sortCol, CON_SortByDashboardSelection, _xlpm.spacer, _xlfn.EXPAND("", 1, 2, ""), _xlpm.IncomeHeaderRow, 1, _xlpm.IncomeStartRow, 2, _xlpm.IncomeTotalRow, _xlpm.IncomeStartRow + CON_IncomeRowQ, _xlpm.expenseHeaderRow, _xlpm.IncomeTotalRow + 2, _xlpm.expenseStartRow, _xlpm.expenseHeaderRow + 1, _xlpm.expenseTotalRow, _xlpm.expenseStartRow + CON_ExpenseRowQ, _xlpm.savingHeaderRow, _xlpm.expenseTotalRow + 2, _xlpm.savingStartRow, _xlpm.savingHeaderRow + 1, _xlpm.savingTotalRow, _xlpm.savingStartRow + CON_SavingRowQ, _xlpm.SavingTotalValue, _xlfn.CHOOSECOLS(_xlfn.CHOOSEROWS(_xlpm.data, _xlpm.savingTotalRow), 2), _xlpm.SavingTop5Data, _xlfn.TAKE(_xlfn._xlws.SORT(_xlfn.CHOOSEROWS(_xlpm.data, _xlfn.SEQUENCE(CON_SavingRowQ, , _xlpm.savingStartRow)), _xlpm.sortCol, -1), 5), _xlpm.SavingTop5DataFilter, _xlfn._xlws.FILTER(_xlpm.SavingTop5Data, _xlfn.CHOOSECOLS(_xlpm.SavingTop5Data, 2) &lt;&gt; 0, ""), _xlpm.SavingTop5Value, _xlfn.CHOOSECOLS(_xlpm.SavingTop5Data, 2), _xlpm.SavingOtherValue, _xlpm.SavingTotalValue - SUM(_xlpm.SavingTop5Value), _xlfn.VSTACK(_xlfn.EXPAND(_xlpm.SavingTop5DataFilter, 5, 2, ""), IF(_xlpm.SavingOtherValue &lt;&gt; 0, _xlfn.HSTACK("Other", _xlpm.SavingTotalValue - SUM(_xlpm.SavingTop5Value)), _xlfn.EXPAND("", 1, 2, "")), _xlfn.CHOOSEROWS(_xlpm.data, _xlpm.savingTotalRow)))</f>
        <v>Pension</v>
      </c>
      <c r="AJ30" s="144">
        <f ca="1"/>
        <v>200</v>
      </c>
      <c r="AK30" s="108"/>
    </row>
    <row r="31" spans="3:37" ht="12.75" x14ac:dyDescent="0.2">
      <c r="C31" s="122" t="str">
        <v>Expense</v>
      </c>
      <c r="D31" s="123" t="str">
        <v>Media</v>
      </c>
      <c r="E31" s="124">
        <f ca="1"/>
        <v>0</v>
      </c>
      <c r="F31" s="124">
        <f ca="1"/>
        <v>600</v>
      </c>
      <c r="G31" s="124">
        <f ca="1"/>
        <v>0</v>
      </c>
      <c r="H31" s="124">
        <f ca="1"/>
        <v>600</v>
      </c>
      <c r="I31" s="125">
        <f ca="1"/>
        <v>0</v>
      </c>
      <c r="J31" s="117"/>
      <c r="K31" s="122" t="str">
        <f ca="1"/>
        <v>Media</v>
      </c>
      <c r="L31" s="123">
        <f ca="1"/>
        <v>0</v>
      </c>
      <c r="M31" s="124">
        <f ca="1"/>
        <v>600</v>
      </c>
      <c r="N31" s="124">
        <f ca="1"/>
        <v>0</v>
      </c>
      <c r="O31" s="123">
        <f ca="1"/>
        <v>600</v>
      </c>
      <c r="P31" s="125">
        <f ca="1"/>
        <v>0</v>
      </c>
      <c r="R31" s="118" t="str">
        <f ca="1"/>
        <v>Media</v>
      </c>
      <c r="S31" s="120">
        <f ca="1"/>
        <v>0</v>
      </c>
      <c r="T31" s="120">
        <f ca="1"/>
        <v>600</v>
      </c>
      <c r="U31" s="121">
        <f ca="1"/>
        <v>0</v>
      </c>
      <c r="V31" s="120">
        <f ca="1"/>
        <v>600</v>
      </c>
      <c r="W31" s="120">
        <f ca="1"/>
        <v>0</v>
      </c>
      <c r="Y31" s="107"/>
      <c r="Z31" s="109"/>
      <c r="AA31" s="109"/>
      <c r="AB31" s="109" t="str">
        <f ca="1"/>
        <v>Clothing</v>
      </c>
      <c r="AC31" s="144">
        <f ca="1"/>
        <v>2400</v>
      </c>
      <c r="AD31" s="108"/>
      <c r="AF31" s="107"/>
      <c r="AG31" s="109"/>
      <c r="AH31" s="109"/>
      <c r="AI31" s="109" t="str">
        <f ca="1"/>
        <v>Stock portfolio</v>
      </c>
      <c r="AJ31" s="144">
        <f ca="1"/>
        <v>100</v>
      </c>
      <c r="AK31" s="108"/>
    </row>
    <row r="32" spans="3:37" ht="12.75" x14ac:dyDescent="0.2">
      <c r="C32" s="122" t="str">
        <v>Expense</v>
      </c>
      <c r="D32" s="123" t="str">
        <v>Fun &amp; vacation</v>
      </c>
      <c r="E32" s="124">
        <f ca="1"/>
        <v>0</v>
      </c>
      <c r="F32" s="124">
        <f ca="1"/>
        <v>6000</v>
      </c>
      <c r="G32" s="124">
        <f ca="1"/>
        <v>0</v>
      </c>
      <c r="H32" s="124">
        <f ca="1"/>
        <v>6000</v>
      </c>
      <c r="I32" s="125">
        <f ca="1"/>
        <v>0</v>
      </c>
      <c r="J32" s="117"/>
      <c r="K32" s="122" t="str">
        <f ca="1"/>
        <v>Fun &amp; vacation</v>
      </c>
      <c r="L32" s="123">
        <f ca="1"/>
        <v>0</v>
      </c>
      <c r="M32" s="124">
        <f ca="1"/>
        <v>6000</v>
      </c>
      <c r="N32" s="124">
        <f ca="1"/>
        <v>0</v>
      </c>
      <c r="O32" s="123">
        <f ca="1"/>
        <v>6000</v>
      </c>
      <c r="P32" s="125">
        <f ca="1"/>
        <v>0</v>
      </c>
      <c r="R32" s="118" t="str">
        <f ca="1"/>
        <v>Fun &amp; vacation</v>
      </c>
      <c r="S32" s="120">
        <f ca="1"/>
        <v>0</v>
      </c>
      <c r="T32" s="120">
        <f ca="1"/>
        <v>6000</v>
      </c>
      <c r="U32" s="121">
        <f ca="1"/>
        <v>0</v>
      </c>
      <c r="V32" s="120">
        <f ca="1"/>
        <v>6000</v>
      </c>
      <c r="W32" s="120">
        <f ca="1"/>
        <v>0</v>
      </c>
      <c r="Y32" s="107"/>
      <c r="Z32" s="109"/>
      <c r="AA32" s="109"/>
      <c r="AB32" s="109" t="str">
        <f ca="1"/>
        <v>Transportation</v>
      </c>
      <c r="AC32" s="144">
        <f ca="1"/>
        <v>300</v>
      </c>
      <c r="AD32" s="108"/>
      <c r="AF32" s="107"/>
      <c r="AG32" s="109"/>
      <c r="AH32" s="109"/>
      <c r="AI32" s="109" t="str">
        <f ca="1"/>
        <v>Emergency fund</v>
      </c>
      <c r="AJ32" s="144">
        <f ca="1"/>
        <v>15</v>
      </c>
      <c r="AK32" s="108"/>
    </row>
    <row r="33" spans="3:37" ht="12.75" x14ac:dyDescent="0.2">
      <c r="C33" s="122" t="str">
        <v>Expense</v>
      </c>
      <c r="D33" s="123" t="str">
        <v>Total</v>
      </c>
      <c r="E33" s="124">
        <f ca="1"/>
        <v>10700</v>
      </c>
      <c r="F33" s="124">
        <f ca="1"/>
        <v>37800</v>
      </c>
      <c r="G33" s="124">
        <f ca="1"/>
        <v>0.28306878306878308</v>
      </c>
      <c r="H33" s="124">
        <f ca="1"/>
        <v>27100</v>
      </c>
      <c r="I33" s="125">
        <f ca="1"/>
        <v>0</v>
      </c>
      <c r="J33" s="117"/>
      <c r="K33" s="122" t="str">
        <f ca="1"/>
        <v>Total</v>
      </c>
      <c r="L33" s="123">
        <f ca="1"/>
        <v>10700</v>
      </c>
      <c r="M33" s="124">
        <f ca="1"/>
        <v>37800</v>
      </c>
      <c r="N33" s="124">
        <f ca="1"/>
        <v>0.28306878306878308</v>
      </c>
      <c r="O33" s="123">
        <f ca="1"/>
        <v>27100</v>
      </c>
      <c r="P33" s="125">
        <f ca="1"/>
        <v>0</v>
      </c>
      <c r="R33" s="118" t="str">
        <f ca="1"/>
        <v>Total</v>
      </c>
      <c r="S33" s="120">
        <f ca="1"/>
        <v>10700</v>
      </c>
      <c r="T33" s="120">
        <f ca="1"/>
        <v>37800</v>
      </c>
      <c r="U33" s="121">
        <f ca="1"/>
        <v>0.28306878306878308</v>
      </c>
      <c r="V33" s="120">
        <f ca="1"/>
        <v>27100</v>
      </c>
      <c r="W33" s="120">
        <f ca="1"/>
        <v>0</v>
      </c>
      <c r="Y33" s="107"/>
      <c r="Z33" s="109"/>
      <c r="AA33" s="109"/>
      <c r="AB33" s="109" t="str">
        <f ca="1"/>
        <v/>
      </c>
      <c r="AC33" s="144" t="str">
        <f ca="1"/>
        <v/>
      </c>
      <c r="AD33" s="108"/>
      <c r="AF33" s="107"/>
      <c r="AG33" s="109"/>
      <c r="AH33" s="109"/>
      <c r="AI33" s="109" t="str">
        <f ca="1"/>
        <v/>
      </c>
      <c r="AJ33" s="144" t="str">
        <f ca="1"/>
        <v/>
      </c>
      <c r="AK33" s="108"/>
    </row>
    <row r="34" spans="3:37" ht="12.75" x14ac:dyDescent="0.2">
      <c r="C34" s="122" t="str">
        <v/>
      </c>
      <c r="D34" s="123" t="str">
        <v/>
      </c>
      <c r="E34" s="124" t="str">
        <f ca="1"/>
        <v/>
      </c>
      <c r="F34" s="124" t="str">
        <f ca="1"/>
        <v/>
      </c>
      <c r="G34" s="124" t="str">
        <f ca="1"/>
        <v/>
      </c>
      <c r="H34" s="124" t="str">
        <f ca="1"/>
        <v/>
      </c>
      <c r="I34" s="125" t="str">
        <f ca="1"/>
        <v/>
      </c>
      <c r="J34" s="117"/>
      <c r="K34" s="122" t="str">
        <f ca="1"/>
        <v/>
      </c>
      <c r="L34" s="123" t="str">
        <f ca="1"/>
        <v/>
      </c>
      <c r="M34" s="124" t="str">
        <f ca="1"/>
        <v/>
      </c>
      <c r="N34" s="124" t="str">
        <f ca="1"/>
        <v/>
      </c>
      <c r="O34" s="123" t="str">
        <f ca="1"/>
        <v/>
      </c>
      <c r="P34" s="125" t="str">
        <f ca="1"/>
        <v/>
      </c>
      <c r="R34" s="118" t="str">
        <f ca="1"/>
        <v/>
      </c>
      <c r="S34" s="120" t="str">
        <f ca="1"/>
        <v/>
      </c>
      <c r="T34" s="120" t="str">
        <f ca="1"/>
        <v/>
      </c>
      <c r="U34" s="121" t="str">
        <f ca="1"/>
        <v/>
      </c>
      <c r="V34" s="120" t="str">
        <f ca="1"/>
        <v/>
      </c>
      <c r="W34" s="120" t="str">
        <f ca="1"/>
        <v/>
      </c>
      <c r="Y34" s="107"/>
      <c r="Z34" s="109"/>
      <c r="AA34" s="109"/>
      <c r="AB34" s="109" t="str">
        <f ca="1"/>
        <v/>
      </c>
      <c r="AC34" s="144" t="str">
        <f ca="1"/>
        <v/>
      </c>
      <c r="AD34" s="108"/>
      <c r="AF34" s="107"/>
      <c r="AG34" s="109"/>
      <c r="AH34" s="109"/>
      <c r="AI34" s="109" t="str">
        <f ca="1"/>
        <v/>
      </c>
      <c r="AJ34" s="144" t="str">
        <f ca="1"/>
        <v/>
      </c>
      <c r="AK34" s="108"/>
    </row>
    <row r="35" spans="3:37" ht="12.75" x14ac:dyDescent="0.2">
      <c r="C35" s="122" t="str">
        <v>Saving</v>
      </c>
      <c r="D35" s="123" t="str">
        <v>Savings</v>
      </c>
      <c r="E35" s="124" t="str">
        <f ca="1"/>
        <v>Tracked</v>
      </c>
      <c r="F35" s="124" t="str">
        <f ca="1"/>
        <v>Budget</v>
      </c>
      <c r="G35" s="124" t="str">
        <f ca="1"/>
        <v>% Compl.</v>
      </c>
      <c r="H35" s="124" t="str">
        <f ca="1"/>
        <v>Remaining</v>
      </c>
      <c r="I35" s="125" t="str">
        <f ca="1"/>
        <v>Excess</v>
      </c>
      <c r="J35" s="117"/>
      <c r="K35" s="122" t="str">
        <f ca="1"/>
        <v>Savings</v>
      </c>
      <c r="L35" s="123" t="str">
        <f ca="1"/>
        <v>Tracked</v>
      </c>
      <c r="M35" s="124" t="str">
        <f ca="1"/>
        <v>Budget</v>
      </c>
      <c r="N35" s="124" t="str">
        <f ca="1"/>
        <v>% Compl.</v>
      </c>
      <c r="O35" s="123" t="str">
        <f ca="1"/>
        <v>Remaining</v>
      </c>
      <c r="P35" s="125" t="str">
        <f ca="1"/>
        <v>Excess</v>
      </c>
      <c r="R35" s="118" t="str">
        <f ca="1"/>
        <v>Savings</v>
      </c>
      <c r="S35" s="120" t="str">
        <f ca="1"/>
        <v>Tracked</v>
      </c>
      <c r="T35" s="120" t="str">
        <f ca="1"/>
        <v>Budget</v>
      </c>
      <c r="U35" s="121" t="str">
        <f ca="1"/>
        <v>% Compl.</v>
      </c>
      <c r="V35" s="120" t="str">
        <f ca="1"/>
        <v>Remaining</v>
      </c>
      <c r="W35" s="120" t="str">
        <f ca="1"/>
        <v>Excess</v>
      </c>
      <c r="Y35" s="107"/>
      <c r="Z35" s="109"/>
      <c r="AA35" s="109"/>
      <c r="AB35" s="109" t="str">
        <f ca="1"/>
        <v/>
      </c>
      <c r="AC35" s="144" t="str">
        <f ca="1"/>
        <v/>
      </c>
      <c r="AD35" s="108"/>
      <c r="AF35" s="107"/>
      <c r="AG35" s="109"/>
      <c r="AH35" s="109"/>
      <c r="AI35" s="109" t="str">
        <f ca="1"/>
        <v/>
      </c>
      <c r="AJ35" s="144" t="str">
        <f ca="1"/>
        <v/>
      </c>
      <c r="AK35" s="108"/>
    </row>
    <row r="36" spans="3:37" ht="12.75" x14ac:dyDescent="0.2">
      <c r="C36" s="122" t="str">
        <v>Saving</v>
      </c>
      <c r="D36" s="123" t="str">
        <v>Emergency fund</v>
      </c>
      <c r="E36" s="124">
        <f ca="1"/>
        <v>15</v>
      </c>
      <c r="F36" s="124">
        <f ca="1"/>
        <v>3000</v>
      </c>
      <c r="G36" s="124">
        <f ca="1"/>
        <v>5.0000000000000001E-3</v>
      </c>
      <c r="H36" s="124">
        <f ca="1"/>
        <v>2985</v>
      </c>
      <c r="I36" s="125">
        <f ca="1"/>
        <v>0</v>
      </c>
      <c r="J36" s="117"/>
      <c r="K36" s="122" t="str">
        <f ca="1"/>
        <v>Emergency fund</v>
      </c>
      <c r="L36" s="123">
        <f ca="1"/>
        <v>15</v>
      </c>
      <c r="M36" s="124">
        <f ca="1"/>
        <v>3000</v>
      </c>
      <c r="N36" s="124">
        <f ca="1"/>
        <v>5.0000000000000001E-3</v>
      </c>
      <c r="O36" s="123">
        <f ca="1"/>
        <v>2985</v>
      </c>
      <c r="P36" s="125">
        <f ca="1"/>
        <v>0</v>
      </c>
      <c r="R36" s="118" t="str">
        <f ca="1"/>
        <v>Pension</v>
      </c>
      <c r="S36" s="120">
        <f ca="1"/>
        <v>200</v>
      </c>
      <c r="T36" s="120">
        <f ca="1"/>
        <v>4800</v>
      </c>
      <c r="U36" s="121">
        <f ca="1"/>
        <v>4.1666666666666664E-2</v>
      </c>
      <c r="V36" s="120">
        <f ca="1"/>
        <v>4600</v>
      </c>
      <c r="W36" s="120">
        <f ca="1"/>
        <v>0</v>
      </c>
      <c r="Y36" s="107"/>
      <c r="Z36" s="109"/>
      <c r="AA36" s="109"/>
      <c r="AB36" s="145" t="str">
        <f ca="1"/>
        <v>Total</v>
      </c>
      <c r="AC36" s="146">
        <f ca="1"/>
        <v>10700</v>
      </c>
      <c r="AD36" s="108"/>
      <c r="AF36" s="107"/>
      <c r="AG36" s="109"/>
      <c r="AH36" s="109"/>
      <c r="AI36" s="145" t="str">
        <f ca="1"/>
        <v>Total</v>
      </c>
      <c r="AJ36" s="146">
        <f ca="1"/>
        <v>315</v>
      </c>
      <c r="AK36" s="108"/>
    </row>
    <row r="37" spans="3:37" ht="12.75" x14ac:dyDescent="0.2">
      <c r="C37" s="122" t="str">
        <v>Saving</v>
      </c>
      <c r="D37" s="123" t="str">
        <v>Pension</v>
      </c>
      <c r="E37" s="124">
        <f ca="1"/>
        <v>200</v>
      </c>
      <c r="F37" s="124">
        <f ca="1"/>
        <v>4800</v>
      </c>
      <c r="G37" s="124">
        <f ca="1"/>
        <v>4.1666666666666664E-2</v>
      </c>
      <c r="H37" s="124">
        <f ca="1"/>
        <v>4600</v>
      </c>
      <c r="I37" s="125">
        <f ca="1"/>
        <v>0</v>
      </c>
      <c r="J37" s="117"/>
      <c r="K37" s="122" t="str">
        <f ca="1"/>
        <v>Pension</v>
      </c>
      <c r="L37" s="123">
        <f ca="1"/>
        <v>200</v>
      </c>
      <c r="M37" s="124">
        <f ca="1"/>
        <v>4800</v>
      </c>
      <c r="N37" s="124">
        <f ca="1"/>
        <v>4.1666666666666664E-2</v>
      </c>
      <c r="O37" s="123">
        <f ca="1"/>
        <v>4600</v>
      </c>
      <c r="P37" s="125">
        <f ca="1"/>
        <v>0</v>
      </c>
      <c r="R37" s="118" t="str">
        <f ca="1"/>
        <v>Stock portfolio</v>
      </c>
      <c r="S37" s="120">
        <f ca="1"/>
        <v>100</v>
      </c>
      <c r="T37" s="120">
        <f ca="1"/>
        <v>18600</v>
      </c>
      <c r="U37" s="121">
        <f ca="1"/>
        <v>5.3763440860215058E-3</v>
      </c>
      <c r="V37" s="120">
        <f ca="1"/>
        <v>18500</v>
      </c>
      <c r="W37" s="120">
        <f ca="1"/>
        <v>0</v>
      </c>
      <c r="Y37" s="107"/>
      <c r="Z37" s="109"/>
      <c r="AA37" s="109"/>
      <c r="AB37" s="109"/>
      <c r="AC37" s="109"/>
      <c r="AD37" s="108"/>
      <c r="AF37" s="107"/>
      <c r="AG37" s="109"/>
      <c r="AH37" s="109"/>
      <c r="AI37" s="109"/>
      <c r="AJ37" s="109"/>
      <c r="AK37" s="108"/>
    </row>
    <row r="38" spans="3:37" ht="12.75" x14ac:dyDescent="0.2">
      <c r="C38" s="122" t="str">
        <v>Saving</v>
      </c>
      <c r="D38" s="123" t="str">
        <v>Stock portfolio</v>
      </c>
      <c r="E38" s="124">
        <f ca="1"/>
        <v>100</v>
      </c>
      <c r="F38" s="124">
        <f ca="1"/>
        <v>18600</v>
      </c>
      <c r="G38" s="124">
        <f ca="1"/>
        <v>5.3763440860215058E-3</v>
      </c>
      <c r="H38" s="124">
        <f ca="1"/>
        <v>18500</v>
      </c>
      <c r="I38" s="125">
        <f ca="1"/>
        <v>0</v>
      </c>
      <c r="J38" s="117"/>
      <c r="K38" s="122" t="str">
        <f ca="1"/>
        <v>Stock portfolio</v>
      </c>
      <c r="L38" s="123">
        <f ca="1"/>
        <v>100</v>
      </c>
      <c r="M38" s="124">
        <f ca="1"/>
        <v>18600</v>
      </c>
      <c r="N38" s="124">
        <f ca="1"/>
        <v>5.3763440860215058E-3</v>
      </c>
      <c r="O38" s="123">
        <f ca="1"/>
        <v>18500</v>
      </c>
      <c r="P38" s="125">
        <f ca="1"/>
        <v>0</v>
      </c>
      <c r="R38" s="118" t="str">
        <f ca="1"/>
        <v>Emergency fund</v>
      </c>
      <c r="S38" s="120">
        <f ca="1"/>
        <v>15</v>
      </c>
      <c r="T38" s="120">
        <f ca="1"/>
        <v>3000</v>
      </c>
      <c r="U38" s="121">
        <f ca="1"/>
        <v>5.0000000000000001E-3</v>
      </c>
      <c r="V38" s="120">
        <f ca="1"/>
        <v>2985</v>
      </c>
      <c r="W38" s="120">
        <f ca="1"/>
        <v>0</v>
      </c>
      <c r="Y38" s="107"/>
      <c r="Z38" s="109"/>
      <c r="AA38" s="109"/>
      <c r="AB38" s="109"/>
      <c r="AC38" s="109"/>
      <c r="AD38" s="108"/>
      <c r="AF38" s="107"/>
      <c r="AG38" s="109"/>
      <c r="AH38" s="109"/>
      <c r="AI38" s="109"/>
      <c r="AJ38" s="109"/>
      <c r="AK38" s="108"/>
    </row>
    <row r="39" spans="3:37" ht="12.75" x14ac:dyDescent="0.2">
      <c r="C39" s="122" t="str">
        <v>Saving</v>
      </c>
      <c r="D39" s="123" t="str">
        <v>Total</v>
      </c>
      <c r="E39" s="124">
        <f ca="1"/>
        <v>315</v>
      </c>
      <c r="F39" s="124">
        <f ca="1"/>
        <v>26400</v>
      </c>
      <c r="G39" s="124">
        <f ca="1"/>
        <v>1.1931818181818182E-2</v>
      </c>
      <c r="H39" s="124">
        <f ca="1"/>
        <v>26085</v>
      </c>
      <c r="I39" s="125">
        <f ca="1"/>
        <v>0</v>
      </c>
      <c r="J39" s="117"/>
      <c r="K39" s="122" t="str">
        <f ca="1"/>
        <v>Total</v>
      </c>
      <c r="L39" s="123">
        <f ca="1"/>
        <v>315</v>
      </c>
      <c r="M39" s="124">
        <f ca="1"/>
        <v>26400</v>
      </c>
      <c r="N39" s="124">
        <f ca="1"/>
        <v>1.1931818181818182E-2</v>
      </c>
      <c r="O39" s="123">
        <f ca="1"/>
        <v>26085</v>
      </c>
      <c r="P39" s="125">
        <f ca="1"/>
        <v>0</v>
      </c>
      <c r="R39" s="118" t="str">
        <f ca="1"/>
        <v>Total</v>
      </c>
      <c r="S39" s="120">
        <f ca="1"/>
        <v>315</v>
      </c>
      <c r="T39" s="120">
        <f ca="1"/>
        <v>26400</v>
      </c>
      <c r="U39" s="121">
        <f ca="1"/>
        <v>1.1931818181818182E-2</v>
      </c>
      <c r="V39" s="120">
        <f ca="1"/>
        <v>26085</v>
      </c>
      <c r="W39" s="120">
        <f ca="1"/>
        <v>0</v>
      </c>
      <c r="Y39" s="141"/>
      <c r="Z39" s="142"/>
      <c r="AA39" s="142"/>
      <c r="AB39" s="142"/>
      <c r="AC39" s="142"/>
      <c r="AD39" s="143"/>
      <c r="AF39" s="141"/>
      <c r="AG39" s="142"/>
      <c r="AH39" s="142"/>
      <c r="AI39" s="142"/>
      <c r="AJ39" s="142"/>
      <c r="AK39" s="143"/>
    </row>
    <row r="40" spans="3:37" ht="12.75" x14ac:dyDescent="0.2">
      <c r="C40" s="122"/>
      <c r="D40" s="123"/>
      <c r="E40" s="124"/>
      <c r="F40" s="124"/>
      <c r="G40" s="124"/>
      <c r="H40" s="124"/>
      <c r="I40" s="125"/>
      <c r="J40" s="117"/>
      <c r="K40" s="122"/>
      <c r="L40" s="123"/>
      <c r="M40" s="124"/>
      <c r="N40" s="124"/>
      <c r="O40" s="123"/>
      <c r="P40" s="125"/>
      <c r="R40" s="118"/>
      <c r="S40" s="120"/>
      <c r="T40" s="120"/>
      <c r="U40" s="121"/>
      <c r="V40" s="120"/>
      <c r="W40" s="120"/>
    </row>
    <row r="41" spans="3:37" ht="12.75" x14ac:dyDescent="0.2">
      <c r="C41" s="122"/>
      <c r="D41" s="123"/>
      <c r="E41" s="124"/>
      <c r="F41" s="124"/>
      <c r="G41" s="124"/>
      <c r="H41" s="124"/>
      <c r="I41" s="125"/>
      <c r="J41" s="117"/>
      <c r="K41" s="122"/>
      <c r="L41" s="123"/>
      <c r="M41" s="124"/>
      <c r="N41" s="124"/>
      <c r="O41" s="123"/>
      <c r="P41" s="125"/>
      <c r="R41" s="118"/>
      <c r="S41" s="120"/>
      <c r="T41" s="120"/>
      <c r="U41" s="121"/>
      <c r="V41" s="120"/>
      <c r="W41" s="120"/>
    </row>
    <row r="42" spans="3:37" ht="12.75" x14ac:dyDescent="0.2">
      <c r="C42" s="122"/>
      <c r="D42" s="123"/>
      <c r="E42" s="124"/>
      <c r="F42" s="124"/>
      <c r="G42" s="124"/>
      <c r="H42" s="124"/>
      <c r="I42" s="125"/>
      <c r="J42" s="117"/>
      <c r="K42" s="122"/>
      <c r="L42" s="123"/>
      <c r="M42" s="124"/>
      <c r="N42" s="124"/>
      <c r="O42" s="123"/>
      <c r="P42" s="125"/>
      <c r="R42" s="118"/>
      <c r="S42" s="120"/>
      <c r="T42" s="120"/>
      <c r="U42" s="121"/>
      <c r="V42" s="120"/>
      <c r="W42" s="120"/>
    </row>
    <row r="43" spans="3:37" ht="12.75" x14ac:dyDescent="0.2">
      <c r="C43" s="122"/>
      <c r="D43" s="123"/>
      <c r="E43" s="124"/>
      <c r="F43" s="124"/>
      <c r="G43" s="124"/>
      <c r="H43" s="124"/>
      <c r="I43" s="125"/>
      <c r="J43" s="117"/>
      <c r="K43" s="122"/>
      <c r="L43" s="123"/>
      <c r="M43" s="124"/>
      <c r="N43" s="124"/>
      <c r="O43" s="123"/>
      <c r="P43" s="125"/>
      <c r="R43" s="118"/>
      <c r="S43" s="120"/>
      <c r="T43" s="120"/>
      <c r="U43" s="121"/>
      <c r="V43" s="120"/>
      <c r="W43" s="120"/>
    </row>
    <row r="44" spans="3:37" ht="12.75" x14ac:dyDescent="0.2">
      <c r="C44" s="122"/>
      <c r="D44" s="123"/>
      <c r="E44" s="124"/>
      <c r="F44" s="124"/>
      <c r="G44" s="124"/>
      <c r="H44" s="124"/>
      <c r="I44" s="125"/>
      <c r="J44" s="117"/>
      <c r="K44" s="122"/>
      <c r="L44" s="123"/>
      <c r="M44" s="124"/>
      <c r="N44" s="124"/>
      <c r="O44" s="123"/>
      <c r="P44" s="125"/>
      <c r="R44" s="118"/>
      <c r="S44" s="120"/>
      <c r="T44" s="120"/>
      <c r="U44" s="121"/>
      <c r="V44" s="120"/>
      <c r="W44" s="120"/>
    </row>
    <row r="45" spans="3:37" ht="12.75" x14ac:dyDescent="0.2">
      <c r="C45" s="122"/>
      <c r="D45" s="123"/>
      <c r="E45" s="124"/>
      <c r="F45" s="124"/>
      <c r="G45" s="124"/>
      <c r="H45" s="124"/>
      <c r="I45" s="125"/>
      <c r="J45" s="117"/>
      <c r="K45" s="122"/>
      <c r="L45" s="123"/>
      <c r="M45" s="124"/>
      <c r="N45" s="124"/>
      <c r="O45" s="123"/>
      <c r="P45" s="125"/>
      <c r="R45" s="118"/>
      <c r="S45" s="120"/>
      <c r="T45" s="120"/>
      <c r="U45" s="121"/>
      <c r="V45" s="120"/>
      <c r="W45" s="120"/>
    </row>
    <row r="46" spans="3:37" ht="12.75" x14ac:dyDescent="0.2">
      <c r="C46" s="122"/>
      <c r="D46" s="123"/>
      <c r="E46" s="124"/>
      <c r="F46" s="124"/>
      <c r="G46" s="124"/>
      <c r="H46" s="124"/>
      <c r="I46" s="125"/>
      <c r="J46" s="117"/>
      <c r="K46" s="122"/>
      <c r="L46" s="123"/>
      <c r="M46" s="124"/>
      <c r="N46" s="124"/>
      <c r="O46" s="123"/>
      <c r="P46" s="125"/>
      <c r="R46" s="118"/>
      <c r="S46" s="120"/>
      <c r="T46" s="120"/>
      <c r="U46" s="121"/>
      <c r="V46" s="120"/>
      <c r="W46" s="120"/>
    </row>
    <row r="47" spans="3:37" ht="12.75" x14ac:dyDescent="0.2">
      <c r="C47" s="122"/>
      <c r="D47" s="123"/>
      <c r="E47" s="124"/>
      <c r="F47" s="124"/>
      <c r="G47" s="124"/>
      <c r="H47" s="124"/>
      <c r="I47" s="125"/>
      <c r="J47" s="117"/>
      <c r="K47" s="122"/>
      <c r="L47" s="123"/>
      <c r="M47" s="124"/>
      <c r="N47" s="124"/>
      <c r="O47" s="123"/>
      <c r="P47" s="125"/>
      <c r="R47" s="118"/>
      <c r="S47" s="120"/>
      <c r="T47" s="120"/>
      <c r="U47" s="121"/>
      <c r="V47" s="120"/>
      <c r="W47" s="120"/>
    </row>
    <row r="48" spans="3:37" ht="12.75" x14ac:dyDescent="0.2">
      <c r="C48" s="122"/>
      <c r="D48" s="123"/>
      <c r="E48" s="124"/>
      <c r="F48" s="124"/>
      <c r="G48" s="124"/>
      <c r="H48" s="124"/>
      <c r="I48" s="125"/>
      <c r="J48" s="117"/>
      <c r="K48" s="122"/>
      <c r="L48" s="123"/>
      <c r="M48" s="124"/>
      <c r="N48" s="124"/>
      <c r="O48" s="123"/>
      <c r="P48" s="125"/>
      <c r="R48" s="118"/>
      <c r="S48" s="120"/>
      <c r="T48" s="120"/>
      <c r="U48" s="121"/>
      <c r="V48" s="120"/>
      <c r="W48" s="120"/>
    </row>
    <row r="49" spans="3:23" ht="12.75" x14ac:dyDescent="0.2">
      <c r="C49" s="122"/>
      <c r="D49" s="123"/>
      <c r="E49" s="124"/>
      <c r="F49" s="124"/>
      <c r="G49" s="124"/>
      <c r="H49" s="124"/>
      <c r="I49" s="125"/>
      <c r="J49" s="117"/>
      <c r="K49" s="122"/>
      <c r="L49" s="123"/>
      <c r="M49" s="124"/>
      <c r="N49" s="124"/>
      <c r="O49" s="123"/>
      <c r="P49" s="125"/>
      <c r="R49" s="118"/>
      <c r="S49" s="120"/>
      <c r="T49" s="120"/>
      <c r="U49" s="121"/>
      <c r="V49" s="120"/>
      <c r="W49" s="120"/>
    </row>
    <row r="50" spans="3:23" ht="12.75" x14ac:dyDescent="0.2">
      <c r="C50" s="122"/>
      <c r="D50" s="123"/>
      <c r="E50" s="124"/>
      <c r="F50" s="124"/>
      <c r="G50" s="124"/>
      <c r="H50" s="124"/>
      <c r="I50" s="125"/>
      <c r="J50" s="117"/>
      <c r="K50" s="122"/>
      <c r="L50" s="123"/>
      <c r="M50" s="124"/>
      <c r="N50" s="124"/>
      <c r="O50" s="123"/>
      <c r="P50" s="125"/>
      <c r="R50" s="118"/>
      <c r="S50" s="120"/>
      <c r="T50" s="120"/>
      <c r="U50" s="121"/>
      <c r="V50" s="120"/>
      <c r="W50" s="120"/>
    </row>
  </sheetData>
  <mergeCells count="3">
    <mergeCell ref="AJ6:AK6"/>
    <mergeCell ref="AJ9:AK9"/>
    <mergeCell ref="V9:W9"/>
  </mergeCells>
  <conditionalFormatting sqref="R13:W50">
    <cfRule type="expression" dxfId="22" priority="19" stopIfTrue="1">
      <formula>$R13="Income"</formula>
    </cfRule>
    <cfRule type="expression" dxfId="21" priority="20" stopIfTrue="1">
      <formula>$R13="Expenses"</formula>
    </cfRule>
    <cfRule type="expression" dxfId="20" priority="21" stopIfTrue="1">
      <formula>$R13="Savings"</formula>
    </cfRule>
    <cfRule type="expression" dxfId="19" priority="22" stopIfTrue="1">
      <formula>$R13="Total"</formula>
    </cfRule>
  </conditionalFormatting>
  <conditionalFormatting sqref="U13:U50">
    <cfRule type="expression" dxfId="18" priority="23" stopIfTrue="1">
      <formula>AND($R13&lt;&gt;"",ISNUMBER($U13),$U13&gt;=1)</formula>
    </cfRule>
    <cfRule type="dataBar" priority="24">
      <dataBar>
        <cfvo type="num" val="0"/>
        <cfvo type="num" val="1"/>
        <color theme="0" tint="-0.14999847407452621"/>
      </dataBar>
      <extLst>
        <ext xmlns:x14="http://schemas.microsoft.com/office/spreadsheetml/2009/9/main" uri="{B025F937-C7B1-47D3-B67F-A62EFF666E3E}">
          <x14:id>{F14C80F3-F880-4666-9D6F-4ABE22A65452}</x14:id>
        </ext>
      </extLst>
    </cfRule>
  </conditionalFormatting>
  <conditionalFormatting sqref="AA16">
    <cfRule type="expression" dxfId="17" priority="13">
      <formula>$AB16&lt;&gt;""</formula>
    </cfRule>
  </conditionalFormatting>
  <conditionalFormatting sqref="AA17">
    <cfRule type="expression" dxfId="16" priority="14">
      <formula>$AB17&lt;&gt;""</formula>
    </cfRule>
  </conditionalFormatting>
  <conditionalFormatting sqref="AA18">
    <cfRule type="expression" dxfId="15" priority="15">
      <formula>$AB18&lt;&gt;""</formula>
    </cfRule>
  </conditionalFormatting>
  <conditionalFormatting sqref="AA19">
    <cfRule type="expression" dxfId="14" priority="16">
      <formula>$AB19&lt;&gt;""</formula>
    </cfRule>
  </conditionalFormatting>
  <conditionalFormatting sqref="AA20">
    <cfRule type="expression" dxfId="13" priority="17">
      <formula>$AB20&lt;&gt;""</formula>
    </cfRule>
  </conditionalFormatting>
  <conditionalFormatting sqref="AA21">
    <cfRule type="expression" dxfId="12" priority="18">
      <formula>$AB21&lt;&gt;""</formula>
    </cfRule>
  </conditionalFormatting>
  <conditionalFormatting sqref="AA30">
    <cfRule type="expression" dxfId="11" priority="7">
      <formula>$AB30&lt;&gt;""</formula>
    </cfRule>
  </conditionalFormatting>
  <conditionalFormatting sqref="AA31">
    <cfRule type="expression" dxfId="10" priority="8">
      <formula>$AB31&lt;&gt;""</formula>
    </cfRule>
  </conditionalFormatting>
  <conditionalFormatting sqref="AA32">
    <cfRule type="expression" dxfId="9" priority="9">
      <formula>$AB32&lt;&gt;""</formula>
    </cfRule>
  </conditionalFormatting>
  <conditionalFormatting sqref="AA33">
    <cfRule type="expression" dxfId="8" priority="10">
      <formula>$AB33&lt;&gt;""</formula>
    </cfRule>
  </conditionalFormatting>
  <conditionalFormatting sqref="AA34">
    <cfRule type="expression" dxfId="7" priority="11">
      <formula>$AB34&lt;&gt;""</formula>
    </cfRule>
  </conditionalFormatting>
  <conditionalFormatting sqref="AA35">
    <cfRule type="expression" dxfId="6" priority="12">
      <formula>$AB35&lt;&gt;""</formula>
    </cfRule>
  </conditionalFormatting>
  <conditionalFormatting sqref="AH30">
    <cfRule type="expression" dxfId="5" priority="1">
      <formula>$AI30&lt;&gt;""</formula>
    </cfRule>
  </conditionalFormatting>
  <conditionalFormatting sqref="AH31">
    <cfRule type="expression" dxfId="4" priority="2">
      <formula>$AI31&lt;&gt;""</formula>
    </cfRule>
  </conditionalFormatting>
  <conditionalFormatting sqref="AH32">
    <cfRule type="expression" dxfId="3" priority="3">
      <formula>$AI32&lt;&gt;""</formula>
    </cfRule>
  </conditionalFormatting>
  <conditionalFormatting sqref="AH33">
    <cfRule type="expression" dxfId="2" priority="4">
      <formula>$AI33&lt;&gt;""</formula>
    </cfRule>
  </conditionalFormatting>
  <conditionalFormatting sqref="AH34">
    <cfRule type="expression" dxfId="1" priority="5">
      <formula>$AI34&lt;&gt;""</formula>
    </cfRule>
  </conditionalFormatting>
  <conditionalFormatting sqref="AH35">
    <cfRule type="expression" dxfId="0" priority="6">
      <formula>$AI35&lt;&gt;""</formula>
    </cfRule>
  </conditionalFormatting>
  <dataValidations count="3">
    <dataValidation type="list" allowBlank="1" showInputMessage="1" showErrorMessage="1" sqref="AJ6" xr:uid="{42265732-48AD-453A-8F14-A7E14B68B02F}">
      <formula1>LIS_Year</formula1>
    </dataValidation>
    <dataValidation type="list" allowBlank="1" showInputMessage="1" showErrorMessage="1" sqref="AJ9" xr:uid="{C7EAB222-27CF-4513-A75E-E6B84DB737B4}">
      <formula1>LIS_Period</formula1>
    </dataValidation>
    <dataValidation type="list" allowBlank="1" showInputMessage="1" showErrorMessage="1" sqref="V9" xr:uid="{3E717D9D-7C7B-4323-8912-47437444F8F1}">
      <formula1>LIS_SortByDashboard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4C80F3-F880-4666-9D6F-4ABE22A6545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U13:U50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D026B-9FC0-40FD-A0FF-0AD51F8FEA27}">
  <sheetPr codeName="Sheet5">
    <tabColor rgb="FF002060"/>
  </sheetPr>
  <dimension ref="C2:F41"/>
  <sheetViews>
    <sheetView showGridLines="0" workbookViewId="0">
      <selection activeCell="D2" sqref="D2"/>
    </sheetView>
  </sheetViews>
  <sheetFormatPr defaultRowHeight="15" x14ac:dyDescent="0.2"/>
  <cols>
    <col min="1" max="1" width="5" style="70" customWidth="1"/>
    <col min="2" max="2" width="3.33203125" style="70" customWidth="1"/>
    <col min="3" max="3" width="3.1640625" style="70" customWidth="1"/>
    <col min="4" max="4" width="28.83203125" style="70" customWidth="1"/>
    <col min="5" max="5" width="39.5" style="70" customWidth="1"/>
    <col min="6" max="6" width="16.5" style="70" customWidth="1"/>
    <col min="7" max="16384" width="9.33203125" style="70"/>
  </cols>
  <sheetData>
    <row r="2" spans="3:6" s="53" customFormat="1" ht="30" customHeight="1" x14ac:dyDescent="0.4">
      <c r="C2" s="73" t="s">
        <v>197</v>
      </c>
    </row>
    <row r="6" spans="3:6" ht="12" x14ac:dyDescent="0.2">
      <c r="C6" s="96" t="s">
        <v>233</v>
      </c>
      <c r="D6" s="96"/>
      <c r="E6" s="96"/>
      <c r="F6" s="96"/>
    </row>
    <row r="8" spans="3:6" x14ac:dyDescent="0.25">
      <c r="D8" s="94" t="s">
        <v>234</v>
      </c>
      <c r="E8" s="98" cm="1">
        <f t="array" aca="1" ref="E8" ca="1">DEV_CurrentDate</f>
        <v>45732</v>
      </c>
    </row>
    <row r="9" spans="3:6" x14ac:dyDescent="0.25">
      <c r="D9" s="94" t="s">
        <v>235</v>
      </c>
      <c r="E9" s="98">
        <f>MAX(TableTracking[Date])</f>
        <v>45719</v>
      </c>
    </row>
    <row r="10" spans="3:6" x14ac:dyDescent="0.25">
      <c r="D10" s="94" t="s">
        <v>236</v>
      </c>
      <c r="E10" s="70" t="str">
        <f ca="1">IF(E9=0,"","("&amp;_xlfn.DAYS(E8,E9)&amp;" days ago)")</f>
        <v>(13 days ago)</v>
      </c>
    </row>
    <row r="11" spans="3:6" x14ac:dyDescent="0.25">
      <c r="D11" s="94" t="s">
        <v>237</v>
      </c>
      <c r="E11" s="70">
        <f>COUNTA(TableTracking[Date])</f>
        <v>13</v>
      </c>
    </row>
    <row r="12" spans="3:6" x14ac:dyDescent="0.25">
      <c r="D12" s="94" t="s">
        <v>238</v>
      </c>
      <c r="E12" s="70" t="str" cm="1">
        <f t="array" aca="1" ref="E12" ca="1">"("&amp;SUMPRODUCT(--(YEAR(TableTracking[Date])=YEAR(DEV_CurrentDate)))&amp;" this year)"</f>
        <v>(13 this year)</v>
      </c>
    </row>
    <row r="13" spans="3:6" x14ac:dyDescent="0.25">
      <c r="D13" s="94" t="s">
        <v>239</v>
      </c>
      <c r="E13" s="97">
        <f>_xlfn.IFNA(INDEX(TableTracking[Balance],MATCH(E9,TableTracking[Date],0)),"-")</f>
        <v>-1075</v>
      </c>
    </row>
    <row r="14" spans="3:6" x14ac:dyDescent="0.25">
      <c r="D14" s="94" t="s">
        <v>240</v>
      </c>
      <c r="E14" s="70" t="str">
        <f>IF(E13&gt;=0,"of tracked income left to be allocated","allocated not covered by income")</f>
        <v>allocated not covered by income</v>
      </c>
    </row>
    <row r="16" spans="3:6" ht="12" x14ac:dyDescent="0.2">
      <c r="C16" s="96" t="s">
        <v>253</v>
      </c>
      <c r="D16" s="96"/>
      <c r="E16" s="96"/>
      <c r="F16" s="96"/>
    </row>
    <row r="18" spans="3:5" x14ac:dyDescent="0.25">
      <c r="C18" s="94" t="s">
        <v>254</v>
      </c>
      <c r="E18" s="70" cm="1">
        <f t="array" aca="1" ref="E18" ca="1">IF('Budget Dashboard'!AJ6="Current year",YEAR(DEV_CurrentDate),'Budget Dashboard'!AJ6)</f>
        <v>2025</v>
      </c>
    </row>
    <row r="19" spans="3:5" x14ac:dyDescent="0.25">
      <c r="C19" s="94" t="s">
        <v>255</v>
      </c>
      <c r="E19" s="70" t="str" cm="1">
        <f t="array" aca="1" ref="E19" ca="1">_xlfn.LET(_xlpm.selectedPeriod,'Budget Dashboard'!AJ9,_xlfn.IFS(_xlpm.selectedPeriod="Total year","Total year",_xlpm.selectedPeriod="Current month",MONTH(DEV_CurrentDate),TRUE,MONTH(_xlpm.selectedPeriod)))</f>
        <v>Total year</v>
      </c>
    </row>
    <row r="20" spans="3:5" x14ac:dyDescent="0.25">
      <c r="C20" s="94" t="s">
        <v>256</v>
      </c>
      <c r="E20" s="70" t="str">
        <f ca="1">IF(CON_SelectedPeriod="Total year","Total year",TEXT(DATE(CON_SelectedYear,CON_SelectedPeriod,1),"mmmm"))</f>
        <v>Total year</v>
      </c>
    </row>
    <row r="31" spans="3:5" ht="12" x14ac:dyDescent="0.2"/>
    <row r="32" spans="3:5" ht="12" x14ac:dyDescent="0.2"/>
    <row r="34" ht="12" x14ac:dyDescent="0.2"/>
    <row r="40" ht="12" x14ac:dyDescent="0.2"/>
    <row r="41" ht="12" x14ac:dyDescent="0.2"/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8321-03D0-4DE1-8C96-304312A38FB3}">
  <sheetPr codeName="Blanco"/>
  <dimension ref="A1"/>
  <sheetViews>
    <sheetView showGridLines="0" workbookViewId="0"/>
  </sheetViews>
  <sheetFormatPr defaultColWidth="12" defaultRowHeight="12" x14ac:dyDescent="0.2"/>
  <sheetData/>
  <sheetProtection formatRows="0" insertRows="0" deleteRows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B9251753032A47A837E196D3AC1E7D" ma:contentTypeVersion="4" ma:contentTypeDescription="Crear nuevo documento." ma:contentTypeScope="" ma:versionID="6d6357e53725d86226031f0ae6caef78">
  <xsd:schema xmlns:xsd="http://www.w3.org/2001/XMLSchema" xmlns:xs="http://www.w3.org/2001/XMLSchema" xmlns:p="http://schemas.microsoft.com/office/2006/metadata/properties" xmlns:ns2="79902819-3707-44c3-a83b-d7cb811f71d5" targetNamespace="http://schemas.microsoft.com/office/2006/metadata/properties" ma:root="true" ma:fieldsID="212b6085d83611f72c4ae2dd5b4ad25c" ns2:_="">
    <xsd:import namespace="79902819-3707-44c3-a83b-d7cb811f7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902819-3707-44c3-a83b-d7cb811f7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FkATQBE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3C4722CD-8D5A-46B2-B37F-DD7D78DD3A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A915B0-6F6B-4EAC-B6AC-C05AA3EC56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0C793C-2F40-4D43-8C4C-94FF1DA23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902819-3707-44c3-a83b-d7cb811f7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841B86-92EB-41E3-8930-34598E9C3861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40</vt:i4>
      </vt:variant>
    </vt:vector>
  </HeadingPairs>
  <TitlesOfParts>
    <vt:vector size="51" baseType="lpstr">
      <vt:lpstr>Cover</vt:lpstr>
      <vt:lpstr>Params</vt:lpstr>
      <vt:lpstr>Config</vt:lpstr>
      <vt:lpstr>Lists</vt:lpstr>
      <vt:lpstr>Defaults</vt:lpstr>
      <vt:lpstr>Styles</vt:lpstr>
      <vt:lpstr>Budget Planning</vt:lpstr>
      <vt:lpstr>Budget Tracking</vt:lpstr>
      <vt:lpstr>Budget Dashboard</vt:lpstr>
      <vt:lpstr>Calculations</vt:lpstr>
      <vt:lpstr>Blank</vt:lpstr>
      <vt:lpstr>CON_Archivo_Ver_Fecha_Gen</vt:lpstr>
      <vt:lpstr>CON_Archivo_Ver_Titulo</vt:lpstr>
      <vt:lpstr>CON_SelectedPeriod</vt:lpstr>
      <vt:lpstr>CON_SelectedPeriodDisplay</vt:lpstr>
      <vt:lpstr>CON_SelectedYear</vt:lpstr>
      <vt:lpstr>CON_Tipo_Archivo</vt:lpstr>
      <vt:lpstr>Config!LIS_AccionGeneral_Titulo</vt:lpstr>
      <vt:lpstr>LIS_AccionGeneral_Titulo</vt:lpstr>
      <vt:lpstr>Config!LIS_AccionPlantilla_Titulo</vt:lpstr>
      <vt:lpstr>LIS_AccionPlantilla_Titulo</vt:lpstr>
      <vt:lpstr>LIS_Opcion_No</vt:lpstr>
      <vt:lpstr>LIS_Opcion_Si</vt:lpstr>
      <vt:lpstr>Config!LIS_Opcion_SiNo</vt:lpstr>
      <vt:lpstr>Defaults!LIS_Opcion_SiNo</vt:lpstr>
      <vt:lpstr>LIS_Opcion_SiNo</vt:lpstr>
      <vt:lpstr>LIS_Period</vt:lpstr>
      <vt:lpstr>Config!LIS_PestanaCinOpciones_Nombre</vt:lpstr>
      <vt:lpstr>LIS_PestanaCinOpciones_Nombre</vt:lpstr>
      <vt:lpstr>LIS_SortByDashboard</vt:lpstr>
      <vt:lpstr>LIS_TipoArchivo_Nombre</vt:lpstr>
      <vt:lpstr>Config!LIS_TipoObjetoExcel_Tipo</vt:lpstr>
      <vt:lpstr>LIS_TipoObjetoExcel_Tipo</vt:lpstr>
      <vt:lpstr>Config!LIS_Version_Desarrollo</vt:lpstr>
      <vt:lpstr>Defaults!LIS_Version_Desarrollo</vt:lpstr>
      <vt:lpstr>LIS_Version_Desarrollo</vt:lpstr>
      <vt:lpstr>LIS_Year</vt:lpstr>
      <vt:lpstr>PAR_Archivo_Empresa</vt:lpstr>
      <vt:lpstr>PAR_Archivo_Etiquetas</vt:lpstr>
      <vt:lpstr>PAR_Archivo_Titulo</vt:lpstr>
      <vt:lpstr>PAR_Archivo_Ver_Comentarios</vt:lpstr>
      <vt:lpstr>PAR_Archivo_Ver_Mayor</vt:lpstr>
      <vt:lpstr>PAR_Archivo_Ver_Parche</vt:lpstr>
      <vt:lpstr>PAR_Archivo_Ver_Secundaria</vt:lpstr>
      <vt:lpstr>PAR_Archivo_Ver_Tipo</vt:lpstr>
      <vt:lpstr>PAR_Mostrar_Tab_Desarrollo</vt:lpstr>
      <vt:lpstr>PAR_Plantilla_Ver</vt:lpstr>
      <vt:lpstr>PAR_ShiftLateIncomeStartingDay</vt:lpstr>
      <vt:lpstr>PAR_ShiftLateIncomeStatus</vt:lpstr>
      <vt:lpstr>PAR_StartYear</vt:lpstr>
      <vt:lpstr>PAR_Tab_Mostrar_Inicio</vt:lpstr>
    </vt:vector>
  </TitlesOfParts>
  <Manager/>
  <Company>Company's name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title</dc:title>
  <dc:subject/>
  <dc:creator>Ricardo Diaz</dc:creator>
  <cp:keywords>Tag1, Tag2</cp:keywords>
  <dc:description/>
  <cp:lastModifiedBy>Ricardo Diaz</cp:lastModifiedBy>
  <cp:revision/>
  <dcterms:created xsi:type="dcterms:W3CDTF">2019-09-16T17:50:10Z</dcterms:created>
  <dcterms:modified xsi:type="dcterms:W3CDTF">2025-03-17T04:29:37Z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0x010100E398696FAD7C39428B67D18E8C4814E3</vt:lpwstr>
  </property>
</Properties>
</file>