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03eddd6c0b20ab0/Documentos/Referencia y herramientas/Excel/"/>
    </mc:Choice>
  </mc:AlternateContent>
  <xr:revisionPtr revIDLastSave="13" documentId="13_ncr:1_{CBEC8783-B2C4-4C58-BD9E-C68D6525CFED}" xr6:coauthVersionLast="47" xr6:coauthVersionMax="47" xr10:uidLastSave="{8B095F05-BE41-4F1F-AE97-BF2C7F34CE39}"/>
  <bookViews>
    <workbookView xWindow="-120" yWindow="-120" windowWidth="29040" windowHeight="15720" activeTab="4" xr2:uid="{D359F3F5-0100-4EF2-B3F7-D4BFC7287315}"/>
  </bookViews>
  <sheets>
    <sheet name="RefundLines" sheetId="14" r:id="rId1"/>
    <sheet name="ReturnLines" sheetId="9" r:id="rId2"/>
    <sheet name="TaxLines" sheetId="6" r:id="rId3"/>
    <sheet name="LineItems" sheetId="7" r:id="rId4"/>
    <sheet name="EntityQuery" sheetId="4" r:id="rId5"/>
    <sheet name="Compare" sheetId="1" r:id="rId6"/>
  </sheets>
  <definedNames>
    <definedName name="ExternalData_1" localSheetId="4" hidden="1">EntityQuery!$A$9:$O$10</definedName>
    <definedName name="ExternalData_2" localSheetId="3" hidden="1">LineItems!$A$1:$H$2</definedName>
    <definedName name="ExternalData_2" localSheetId="2" hidden="1">TaxLines!$A$1:$E$2</definedName>
    <definedName name="ExternalData_3" localSheetId="1" hidden="1">'ReturnLines'!$A$1:$D$2</definedName>
    <definedName name="ExternalData_4" localSheetId="0" hidden="1">'RefundLines'!$A$1:$D$2</definedName>
    <definedName name="paramAccessToken">EntityQuery!$B$3</definedName>
    <definedName name="paramFechaFin">EntityQuery!$B$6</definedName>
    <definedName name="paramFechaInic">EntityQuery!$B$5</definedName>
    <definedName name="paramShopName">EntityQuery!$B$2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C39" i="1"/>
  <c r="C27" i="1"/>
  <c r="I11" i="4"/>
  <c r="K11" i="4"/>
  <c r="O11" i="4"/>
  <c r="E62" i="1"/>
  <c r="E61" i="1"/>
  <c r="E60" i="1"/>
  <c r="C53" i="1"/>
  <c r="D53" i="1" s="1"/>
  <c r="D56" i="1" s="1"/>
  <c r="E56" i="1" s="1"/>
  <c r="C41" i="1"/>
  <c r="D41" i="1" s="1"/>
  <c r="D47" i="1" s="1"/>
  <c r="E47" i="1" s="1"/>
  <c r="E50" i="1"/>
  <c r="E49" i="1"/>
  <c r="E48" i="1"/>
  <c r="D29" i="1"/>
  <c r="C29" i="1"/>
  <c r="D17" i="1"/>
  <c r="C17" i="1"/>
  <c r="D20" i="1" s="1"/>
  <c r="E20" i="1" s="1"/>
  <c r="E38" i="1"/>
  <c r="E37" i="1"/>
  <c r="E36" i="1"/>
  <c r="E26" i="1"/>
  <c r="E25" i="1"/>
  <c r="E24" i="1"/>
  <c r="F264" i="9"/>
  <c r="D33" i="1" l="1"/>
  <c r="E33" i="1" s="1"/>
  <c r="D63" i="1"/>
  <c r="D59" i="1"/>
  <c r="E59" i="1" s="1"/>
  <c r="D51" i="1"/>
  <c r="E51" i="1" s="1"/>
  <c r="D57" i="1"/>
  <c r="E57" i="1" s="1"/>
  <c r="D21" i="1"/>
  <c r="E21" i="1" s="1"/>
  <c r="D32" i="1"/>
  <c r="E32" i="1" s="1"/>
  <c r="D19" i="1"/>
  <c r="E19" i="1" s="1"/>
  <c r="D23" i="1"/>
  <c r="E23" i="1" s="1"/>
  <c r="D27" i="1"/>
  <c r="E27" i="1" s="1"/>
  <c r="D39" i="1"/>
  <c r="E39" i="1" s="1"/>
  <c r="D35" i="1"/>
  <c r="E35" i="1" s="1"/>
  <c r="D55" i="1"/>
  <c r="E55" i="1" s="1"/>
  <c r="D45" i="1"/>
  <c r="E45" i="1" s="1"/>
  <c r="D44" i="1"/>
  <c r="E44" i="1" s="1"/>
  <c r="D43" i="1"/>
  <c r="D31" i="1"/>
  <c r="D58" i="1" l="1"/>
  <c r="E58" i="1" s="1"/>
  <c r="D22" i="1"/>
  <c r="E22" i="1" s="1"/>
  <c r="E31" i="1"/>
  <c r="D34" i="1"/>
  <c r="E34" i="1" s="1"/>
  <c r="D46" i="1"/>
  <c r="E46" i="1" s="1"/>
  <c r="E43" i="1"/>
  <c r="P1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197CB0-76BD-4B7D-A2A5-DFBB50025E6D}" keepAlive="1" name="Query - accessToken" description="Connection to the 'accessToken' query in the workbook." type="5" refreshedVersion="0" background="1">
    <dbPr connection="Provider=Microsoft.Mashup.OleDb.1;Data Source=$Workbook$;Location=accessToken;Extended Properties=&quot;&quot;" command="SELECT * FROM [accessToken]"/>
  </connection>
  <connection id="2" xr16:uid="{D6A2E493-1083-44FC-BF6E-8F33F366B21A}" keepAlive="1" name="Query - apiVersion" description="Connection to the 'apiVersion' query in the workbook." type="5" refreshedVersion="0" background="1">
    <dbPr connection="Provider=Microsoft.Mashup.OleDb.1;Data Source=$Workbook$;Location=apiVersion;Extended Properties=&quot;&quot;" command="SELECT * FROM [apiVersion]"/>
  </connection>
  <connection id="3" xr16:uid="{1F9EF5EB-5CDF-45A4-87AC-2F2A53C78292}" keepAlive="1" name="Query - Basic" description="Connection to the 'Basic' query in the workbook." type="5" refreshedVersion="0" background="1">
    <dbPr connection="Provider=Microsoft.Mashup.OleDb.1;Data Source=$Workbook$;Location=Basic;Extended Properties=&quot;&quot;" command="SELECT * FROM [Basic]"/>
  </connection>
  <connection id="4" xr16:uid="{F4CF0446-C9EB-40FE-B2AC-BF49345213A5}" keepAlive="1" name="Query - fnBuildGraphQLQuery" description="Connection to the 'fnBuildGraphQLQuery' query in the workbook." type="5" refreshedVersion="0" background="1">
    <dbPr connection="Provider=Microsoft.Mashup.OleDb.1;Data Source=$Workbook$;Location=fnBuildGraphQLQuery;Extended Properties=&quot;&quot;" command="SELECT * FROM [fnBuildGraphQLQuery]"/>
  </connection>
  <connection id="5" xr16:uid="{99A45134-0E8F-4311-90DD-67C2F2B00802}" keepAlive="1" name="Query - fnBuildQueryFilter" description="Connection to the 'fnBuildQueryFilter' query in the workbook." type="5" refreshedVersion="0" background="1">
    <dbPr connection="Provider=Microsoft.Mashup.OleDb.1;Data Source=$Workbook$;Location=fnBuildQueryFilter;Extended Properties=&quot;&quot;" command="SELECT * FROM [fnBuildQueryFilter]"/>
  </connection>
  <connection id="6" xr16:uid="{7744FD9B-2767-4FE6-8267-2FE3B211AF1A}" keepAlive="1" name="Query - fnCheckOperation" description="Connection to the 'fnCheckOperation' query in the workbook." type="5" refreshedVersion="0" background="1">
    <dbPr connection="Provider=Microsoft.Mashup.OleDb.1;Data Source=$Workbook$;Location=fnCheckOperation;Extended Properties=&quot;&quot;" command="SELECT * FROM [fnCheckOperation]"/>
  </connection>
  <connection id="7" xr16:uid="{33422536-0B14-4BDC-86DE-878DB307F6F9}" keepAlive="1" name="Query - fnFetchAllPages" description="Connection to the 'fnFetchAllPages' query in the workbook." type="5" refreshedVersion="0" background="1">
    <dbPr connection="Provider=Microsoft.Mashup.OleDb.1;Data Source=$Workbook$;Location=fnFetchAllPages;Extended Properties=&quot;&quot;" command="SELECT * FROM [fnFetchAllPages]"/>
  </connection>
  <connection id="8" xr16:uid="{D4A07BF2-F6FD-40CB-B7E0-F8FD72D1A437}" keepAlive="1" name="Query - fnFetchPage" description="Connection to the 'fnFetchPage' query in the workbook." type="5" refreshedVersion="0" background="1">
    <dbPr connection="Provider=Microsoft.Mashup.OleDb.1;Data Source=$Workbook$;Location=fnFetchPage;Extended Properties=&quot;&quot;" command="SELECT * FROM [fnFetchPage]"/>
  </connection>
  <connection id="9" xr16:uid="{C35E7D89-FCCE-405B-AC8E-90AD76A96162}" keepAlive="1" name="Query - fnShopifyAPIQuery(1)" description="Connection to the 'fnShopifyAPIQuery' query in the workbook." type="5" refreshedVersion="0" background="1">
    <dbPr connection="Provider=Microsoft.Mashup.OleDb.1;Data Source=$Workbook$;Location=fnShopifyAPIQuery;Extended Properties=&quot;&quot;" command="SELECT * FROM [fnShopifyAPIQuery]"/>
  </connection>
  <connection id="10" xr16:uid="{5487FA3D-21B4-493B-8D4E-1B7FB0C26281}" keepAlive="1" name="Query - fnShopifyBulk" description="Connection to the 'fnShopifyBulk' query in the workbook." type="5" refreshedVersion="0" background="1">
    <dbPr connection="Provider=Microsoft.Mashup.OleDb.1;Data Source=$Workbook$;Location=fnShopifyBulk;Extended Properties=&quot;&quot;" command="SELECT * FROM [fnShopifyBulk]"/>
  </connection>
  <connection id="11" xr16:uid="{4404F382-CD3E-46BC-B589-ABC8AF276D91}" keepAlive="1" name="Query - fnShopifyRunQuery" description="Connection to the 'fnShopifyRunQuery' query in the workbook." type="5" refreshedVersion="0" background="1">
    <dbPr connection="Provider=Microsoft.Mashup.OleDb.1;Data Source=$Workbook$;Location=fnShopifyRunQuery;Extended Properties=&quot;&quot;" command="SELECT * FROM [fnShopifyRunQuery]"/>
  </connection>
  <connection id="12" xr16:uid="{3BC8786A-DF8C-4BB7-9B56-40B641D23D8F}" keepAlive="1" name="Query - LineItems" description="Connection to the 'LineItems' query in the workbook." type="5" refreshedVersion="8" background="1" saveData="1">
    <dbPr connection="Provider=Microsoft.Mashup.OleDb.1;Data Source=$Workbook$;Location=LineItems;Extended Properties=&quot;&quot;" command="SELECT * FROM [LineItems]"/>
  </connection>
  <connection id="13" xr16:uid="{90288BEC-2E88-431E-B952-1D5536107795}" keepAlive="1" name="Query - LineItemsCost" description="Connection to the 'LineItemsCost' query in the workbook." type="5" refreshedVersion="0" background="1" saveData="1">
    <dbPr connection="Provider=Microsoft.Mashup.OleDb.1;Data Source=$Workbook$;Location=LineItemsCost;Extended Properties=&quot;&quot;" command="SELECT * FROM [LineItemsCost]"/>
  </connection>
  <connection id="14" xr16:uid="{33F2DA66-93EE-4B86-AA49-62EBE11C17CF}" keepAlive="1" name="Query - Orders(2)" description="Connection to the 'Orders' query in the workbook." type="5" refreshedVersion="0" background="1">
    <dbPr connection="Provider=Microsoft.Mashup.OleDb.1;Data Source=$Workbook$;Location=Orders;Extended Properties=&quot;&quot;" command="SELECT * FROM [Orders]"/>
  </connection>
  <connection id="15" xr16:uid="{1BD782FE-9777-47E3-A10A-2AD7A79D0ED7}" keepAlive="1" name="Query - OrdersSummary" description="Connection to the 'OrdersSummary' query in the workbook." type="5" refreshedVersion="8" background="1" saveData="1">
    <dbPr connection="Provider=Microsoft.Mashup.OleDb.1;Data Source=$Workbook$;Location=OrdersSummary;Extended Properties=&quot;&quot;" command="SELECT * FROM [OrdersSummary]"/>
  </connection>
  <connection id="16" xr16:uid="{C4BF8EF1-FBC0-498F-8360-BC654FBC1F34}" keepAlive="1" name="Query - paramAccessToken" description="Connection to the 'paramAccessToken' query in the workbook." type="5" refreshedVersion="0" background="1">
    <dbPr connection="Provider=Microsoft.Mashup.OleDb.1;Data Source=$Workbook$;Location=paramAccessToken;Extended Properties=&quot;&quot;" command="SELECT * FROM [paramAccessToken]"/>
  </connection>
  <connection id="17" xr16:uid="{B5DC0FAB-2423-47E3-A211-8AA1A8D26543}" keepAlive="1" name="Query - paramFechaFin" description="Connection to the 'paramFechaFin' query in the workbook." type="5" refreshedVersion="0" background="1">
    <dbPr connection="Provider=Microsoft.Mashup.OleDb.1;Data Source=$Workbook$;Location=paramFechaFin;Extended Properties=&quot;&quot;" command="SELECT * FROM [paramFechaFin]"/>
  </connection>
  <connection id="18" xr16:uid="{0311D46B-BCB9-462C-8E0E-7C00E6D4A01F}" keepAlive="1" name="Query - paramFechaInic" description="Connection to the 'paramFechaInic' query in the workbook." type="5" refreshedVersion="0" background="1">
    <dbPr connection="Provider=Microsoft.Mashup.OleDb.1;Data Source=$Workbook$;Location=paramFechaInic;Extended Properties=&quot;&quot;" command="SELECT * FROM [paramFechaInic]"/>
  </connection>
  <connection id="19" xr16:uid="{2AFE1736-2874-43AD-B084-648EA9ADEB69}" keepAlive="1" name="Query - paramShopName" description="Connection to the 'paramShopName' query in the workbook." type="5" refreshedVersion="0" background="1">
    <dbPr connection="Provider=Microsoft.Mashup.OleDb.1;Data Source=$Workbook$;Location=paramShopName;Extended Properties=&quot;&quot;" command="SELECT * FROM [paramShopName]"/>
  </connection>
  <connection id="20" xr16:uid="{DC65A360-343B-400B-A5F4-729D18F2F10E}" keepAlive="1" name="Query - RefundLines(1)" description="Connection to the 'RefundLines' query in the workbook." type="5" refreshedVersion="8" background="1" saveData="1">
    <dbPr connection="Provider=Microsoft.Mashup.OleDb.1;Data Source=$Workbook$;Location=RefundLines;Extended Properties=&quot;&quot;" command="SELECT * FROM [RefundLines]"/>
  </connection>
  <connection id="21" xr16:uid="{6A3332C6-E421-42EA-B118-906C75342ACF}" keepAlive="1" name="Query - RefundLinesAdjustments" description="Connection to the 'RefundLinesAdjustments' query in the workbook." type="5" refreshedVersion="0" background="1">
    <dbPr connection="Provider=Microsoft.Mashup.OleDb.1;Data Source=$Workbook$;Location=RefundLinesAdjustments;Extended Properties=&quot;&quot;" command="SELECT * FROM [RefundLinesAdjustments]"/>
  </connection>
  <connection id="22" xr16:uid="{1F645E51-1BA0-4674-9551-441BEF684F4B}" keepAlive="1" name="Query - RefundLinesItems" description="Connection to the 'RefundLinesItems' query in the workbook." type="5" refreshedVersion="8" background="1" saveData="1">
    <dbPr connection="Provider=Microsoft.Mashup.OleDb.1;Data Source=$Workbook$;Location=RefundLinesItems;Extended Properties=&quot;&quot;" command="SELECT * FROM [RefundLinesItems]"/>
  </connection>
  <connection id="23" xr16:uid="{4F3001B3-4861-4FAB-8477-57636F444944}" keepAlive="1" name="Query - RefundLinesShipping" description="Connection to the 'RefundLinesShipping' query in the workbook." type="5" refreshedVersion="0" background="1">
    <dbPr connection="Provider=Microsoft.Mashup.OleDb.1;Data Source=$Workbook$;Location=RefundLinesShipping;Extended Properties=&quot;&quot;" command="SELECT * FROM [RefundLinesShipping]"/>
  </connection>
  <connection id="24" xr16:uid="{871AEC1B-B6F4-4586-9CA8-C1EC5B035752}" keepAlive="1" name="Query - ReturnLines" description="Connection to the 'ReturnLines' query in the workbook." type="5" refreshedVersion="8" background="1" saveData="1">
    <dbPr connection="Provider=Microsoft.Mashup.OleDb.1;Data Source=$Workbook$;Location=ReturnLines;Extended Properties=&quot;&quot;" command="SELECT * FROM [ReturnLines]"/>
  </connection>
  <connection id="25" xr16:uid="{882E8177-5BA3-4EE5-8240-7A69E242F2C3}" keepAlive="1" name="Query - ShippingLine" description="Connection to the 'ShippingLine' query in the workbook." type="5" refreshedVersion="8" background="1" saveData="1">
    <dbPr connection="Provider=Microsoft.Mashup.OleDb.1;Data Source=$Workbook$;Location=ShippingLine;Extended Properties=&quot;&quot;" command="SELECT * FROM [ShippingLine]"/>
  </connection>
  <connection id="26" xr16:uid="{E9CF41F2-5F18-4E87-B00F-BD3C06A471DF}" keepAlive="1" name="Query - ShippingLines" description="Connection to the 'ShippingLines' query in the workbook." type="5" refreshedVersion="0" background="1">
    <dbPr connection="Provider=Microsoft.Mashup.OleDb.1;Data Source=$Workbook$;Location=ShippingLines;Extended Properties=&quot;&quot;" command="SELECT * FROM [ShippingLines]"/>
  </connection>
  <connection id="27" xr16:uid="{64F64078-A427-4D87-B39C-A5C0CD2D71D7}" keepAlive="1" name="Query - shopName" description="Connection to the 'shopName' query in the workbook." type="5" refreshedVersion="0" background="1">
    <dbPr connection="Provider=Microsoft.Mashup.OleDb.1;Data Source=$Workbook$;Location=shopName;Extended Properties=&quot;&quot;" command="SELECT * FROM [shopName]"/>
  </connection>
  <connection id="28" xr16:uid="{6FC73A2A-EACC-4C82-874A-146127501C6E}" keepAlive="1" name="Query - shopURL" description="Connection to the 'shopURL' query in the workbook." type="5" refreshedVersion="0" background="1">
    <dbPr connection="Provider=Microsoft.Mashup.OleDb.1;Data Source=$Workbook$;Location=shopURL;Extended Properties=&quot;&quot;" command="SELECT * FROM [shopURL]"/>
  </connection>
  <connection id="29" xr16:uid="{D33BE6EA-B389-4CFF-AEB7-946937677F01}" keepAlive="1" name="Query - TaxLines" description="Connection to the 'TaxLines' query in the workbook." type="5" refreshedVersion="8" background="1" saveData="1">
    <dbPr connection="Provider=Microsoft.Mashup.OleDb.1;Data Source=$Workbook$;Location=TaxLines;Extended Properties=&quot;&quot;" command="SELECT * FROM [TaxLines]"/>
  </connection>
  <connection id="30" xr16:uid="{DCA4D73B-1A1F-4B9E-AD43-79A0FFCFA699}" keepAlive="1" name="Query - WaitFor" description="Connection to the 'WaitFor' query in the workbook." type="5" refreshedVersion="0" background="1">
    <dbPr connection="Provider=Microsoft.Mashup.OleDb.1;Data Source=$Workbook$;Location=WaitFor;Extended Properties=&quot;&quot;" command="SELECT * FROM [WaitFor]"/>
  </connection>
</connections>
</file>

<file path=xl/sharedStrings.xml><?xml version="1.0" encoding="utf-8"?>
<sst xmlns="http://schemas.openxmlformats.org/spreadsheetml/2006/main" count="97" uniqueCount="48">
  <si>
    <t>Gross profit</t>
  </si>
  <si>
    <t>Net sales</t>
  </si>
  <si>
    <t>Net sales without cost recorded</t>
  </si>
  <si>
    <t>Net sales with cost recorded</t>
  </si>
  <si>
    <t>Cost of goods sold</t>
  </si>
  <si>
    <t>Reporte Finance Summary Shopify</t>
  </si>
  <si>
    <t>amount</t>
  </si>
  <si>
    <t>id</t>
  </si>
  <si>
    <t>createdAt</t>
  </si>
  <si>
    <t>name</t>
  </si>
  <si>
    <t>Column1</t>
  </si>
  <si>
    <t>Column2</t>
  </si>
  <si>
    <t>Total</t>
  </si>
  <si>
    <t>displayFinancialStatus</t>
  </si>
  <si>
    <t>Fecha inicio</t>
  </si>
  <si>
    <t>Fecha fin</t>
  </si>
  <si>
    <t>Taxes</t>
  </si>
  <si>
    <t>Shipping</t>
  </si>
  <si>
    <t>subtotalPriceSet</t>
  </si>
  <si>
    <t>discountAllocations</t>
  </si>
  <si>
    <t>totalReceivedSet</t>
  </si>
  <si>
    <t>totalRefundedSet</t>
  </si>
  <si>
    <t>currentTotalTaxSet</t>
  </si>
  <si>
    <t>ShippingLines</t>
  </si>
  <si>
    <t>originalTotalSet</t>
  </si>
  <si>
    <t>TaxLines</t>
  </si>
  <si>
    <t>TaxRate</t>
  </si>
  <si>
    <t>title</t>
  </si>
  <si>
    <t>rate</t>
  </si>
  <si>
    <t>id.1</t>
  </si>
  <si>
    <t>name.1</t>
  </si>
  <si>
    <t>quantity</t>
  </si>
  <si>
    <t>Gross Sales</t>
  </si>
  <si>
    <t>Gross Sales API</t>
  </si>
  <si>
    <t>discountAllocationsPreTax</t>
  </si>
  <si>
    <t>returnStatus</t>
  </si>
  <si>
    <t>type</t>
  </si>
  <si>
    <t>Sales</t>
  </si>
  <si>
    <t>Discounts</t>
  </si>
  <si>
    <t>Returns</t>
  </si>
  <si>
    <t>Net Sales</t>
  </si>
  <si>
    <t>Return fees</t>
  </si>
  <si>
    <t>Total Sales</t>
  </si>
  <si>
    <t>oiginalPriceSet</t>
  </si>
  <si>
    <t>ItemsCost</t>
  </si>
  <si>
    <t>Cost</t>
  </si>
  <si>
    <t>shopName</t>
  </si>
  <si>
    <t>accessToken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</si>
</sst>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1" formatCode="_(* #,##0_);_(* \(#,##0\);_(* &quot;-&quot;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303030"/>
      <name val="Segoe UI"/>
      <family val="2"/>
    </font>
    <font>
      <sz val="11"/>
      <color rgb="FF3F3F76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4" fillId="2" borderId="1" applyNumberFormat="0" applyAlignment="0" applyProtection="0"/>
  </cellStyleXfs>
  <cellXfs count="10">
    <xf numFmtId="0" fontId="0" fillId="0" borderId="0" xfId="0"/>
    <xf numFmtId="14" fontId="0" fillId="0" borderId="0" xfId="0" applyNumberFormat="1"/>
    <xf numFmtId="41" fontId="0" fillId="0" borderId="0" xfId="1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1" fontId="0" fillId="0" borderId="0" xfId="0" applyNumberFormat="1"/>
    <xf numFmtId="14" fontId="4" fillId="2" borderId="1" xfId="2" applyNumberFormat="1"/>
    <xf numFmtId="4" fontId="0" fillId="0" borderId="0" xfId="0" applyNumberFormat="1"/>
    <xf numFmtId="8" fontId="0" fillId="0" borderId="0" xfId="0" applyNumberFormat="1"/>
    <xf numFmtId="0" fontId="4" fillId="2" borderId="1" xfId="2"/>
  </cellXfs>
  <cellStyles count="3">
    <cellStyle name="Comma [0]" xfId="1" builtinId="6"/>
    <cellStyle name="Input" xfId="2" builtinId="20"/>
    <cellStyle name="Normal" xfId="0" builtinId="0"/>
  </cellStyles>
  <dxfs count="35"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0" xr16:uid="{9F942247-E417-44B9-ADEB-5FB3DBE0957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ame" tableColumnId="1"/>
      <queryTableField id="2" name="createdAt" tableColumnId="2"/>
      <queryTableField id="3" name="amount" tableColumnId="3"/>
      <queryTableField id="4" name="type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4" xr16:uid="{46469DE8-86B3-4065-AD48-80AA049A16A6}" autoFormatId="16" applyNumberFormats="0" applyBorderFormats="0" applyFontFormats="0" applyPatternFormats="0" applyAlignmentFormats="0" applyWidthHeightFormats="0">
  <queryTableRefresh nextId="13">
    <queryTableFields count="4">
      <queryTableField id="2" name="name" tableColumnId="2"/>
      <queryTableField id="6" name="returnStatus" tableColumnId="6"/>
      <queryTableField id="10" name="id" tableColumnId="9"/>
      <queryTableField id="11" name="amount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9" xr16:uid="{92528F57-D0FC-4A80-8306-AB20700530C2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ame" tableColumnId="2"/>
      <queryTableField id="3" name="title" tableColumnId="3"/>
      <queryTableField id="4" name="rate" tableColumnId="4"/>
      <queryTableField id="5" name="amount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3C5AD418-5D11-4FCA-B453-8356C67F3129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id" tableColumnId="1"/>
      <queryTableField id="2" name="name" tableColumnId="2"/>
      <queryTableField id="3" name="id.1" tableColumnId="3"/>
      <queryTableField id="4" name="name.1" tableColumnId="4"/>
      <queryTableField id="5" name="quantity" tableColumnId="5"/>
      <queryTableField id="6" name="originalTotalSet" tableColumnId="6"/>
      <queryTableField id="7" name="discountAllocations" tableColumnId="7"/>
      <queryTableField id="10" name="oiginalPriceSet" tableColumnId="10"/>
      <queryTableField id="8" dataBound="0" tableColumnId="8"/>
      <queryTableField id="9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5" xr16:uid="{41A7B57C-A2A4-4CCC-A13C-8EF4DBF22E40}" autoFormatId="16" applyNumberFormats="0" applyBorderFormats="0" applyFontFormats="0" applyPatternFormats="0" applyAlignmentFormats="0" applyWidthHeightFormats="0">
  <queryTableRefresh nextId="26" unboundColumnsRight="1">
    <queryTableFields count="16">
      <queryTableField id="1" name="id" tableColumnId="1"/>
      <queryTableField id="2" name="name" tableColumnId="2"/>
      <queryTableField id="3" name="createdAt" tableColumnId="3"/>
      <queryTableField id="4" name="displayFinancialStatus" tableColumnId="4"/>
      <queryTableField id="5" name="subtotalPriceSet" tableColumnId="5"/>
      <queryTableField id="6" name="totalReceivedSet" tableColumnId="6"/>
      <queryTableField id="7" name="totalRefundedSet" tableColumnId="7"/>
      <queryTableField id="8" name="currentTotalTaxSet" tableColumnId="8"/>
      <queryTableField id="9" name="ShippingLines" tableColumnId="9"/>
      <queryTableField id="10" name="originalTotalSet" tableColumnId="10"/>
      <queryTableField id="11" name="discountAllocations" tableColumnId="11"/>
      <queryTableField id="13" name="TaxRate" tableColumnId="13"/>
      <queryTableField id="12" name="TaxLines" tableColumnId="12"/>
      <queryTableField id="24" name="ItemsCost" tableColumnId="21"/>
      <queryTableField id="19" name="discountAllocationsPreTax" tableColumnId="18"/>
      <queryTableField id="15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4B9F7C9-8001-4D07-96A2-07E862435D4A}" name="RefundLines" displayName="RefundLines" ref="A1:E2" tableType="queryTable" insertRow="1" totalsRowShown="0">
  <autoFilter ref="A1:E2" xr:uid="{14B9F7C9-8001-4D07-96A2-07E862435D4A}"/>
  <tableColumns count="5">
    <tableColumn id="1" xr3:uid="{DFA156AF-0F75-44AE-B469-B7C297C30912}" uniqueName="1" name="name" queryTableFieldId="1" dataDxfId="34"/>
    <tableColumn id="2" xr3:uid="{C055CFD5-1750-41A9-A13A-420BD42BB78F}" uniqueName="2" name="createdAt" queryTableFieldId="2" dataDxfId="33"/>
    <tableColumn id="3" xr3:uid="{0B106378-8CD5-4B35-BB26-EE96DB6BE0B1}" uniqueName="3" name="amount" queryTableFieldId="3" dataCellStyle="Comma [0]"/>
    <tableColumn id="4" xr3:uid="{3E35074C-4254-4D4A-B50A-D4314AF6C0CB}" uniqueName="4" name="type" queryTableFieldId="4" dataDxfId="32"/>
    <tableColumn id="5" xr3:uid="{4997B4CD-02F9-4922-948F-D4E3C6E076F1}" uniqueName="5" name="Column1" queryTableFieldId="5" dataDxfId="31">
      <calculatedColumnFormula array="1">_xlfn.IFS(RefundLines[[#This Row],[type]]="Items",RefundLines[[#This Row],[amount]]/1.19,RefundLines[[#This Row],[type]]="Shipping",RefundLines[[#This Row],[amount]],TRUE,RefundLines[[#This Row],[amount]]*-1)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D509FB4-D7FE-4DED-8501-655F921903B6}" name="ReturnLines" displayName="ReturnLines" ref="A1:D3" tableType="queryTable" insertRow="1" totalsRowCount="1">
  <autoFilter ref="A1:D2" xr:uid="{1D509FB4-D7FE-4DED-8501-655F921903B6}"/>
  <tableColumns count="4">
    <tableColumn id="2" xr3:uid="{88166717-9ABE-4169-94A5-F44239BD968D}" uniqueName="2" name="name" queryTableFieldId="2" dataDxfId="30"/>
    <tableColumn id="6" xr3:uid="{053564D8-C678-43EA-8028-022CC0CEE042}" uniqueName="6" name="returnStatus" queryTableFieldId="6" dataDxfId="29"/>
    <tableColumn id="9" xr3:uid="{007685A9-9E82-4170-9A7B-DF6B2E4ACE1B}" uniqueName="9" name="id" queryTableFieldId="10" dataDxfId="28"/>
    <tableColumn id="10" xr3:uid="{4F205DA3-18EC-42DB-B3A9-D8D76E43EE9A}" uniqueName="10" name="amount" queryTableFieldId="11" dataCellStyle="Comma [0]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A0A9D3-4F3F-48D5-8945-8F58C83DFBAD}" name="TaxLines" displayName="TaxLines" ref="A1:E2" tableType="queryTable" insertRow="1" totalsRowShown="0">
  <autoFilter ref="A1:E2" xr:uid="{69A0A9D3-4F3F-48D5-8945-8F58C83DFBAD}"/>
  <tableColumns count="5">
    <tableColumn id="1" xr3:uid="{516EC0F7-BB5E-482D-8935-BC3D9D529D24}" uniqueName="1" name="id" queryTableFieldId="1" dataDxfId="27"/>
    <tableColumn id="2" xr3:uid="{2182C255-1848-49EF-91A3-231ADB030B15}" uniqueName="2" name="name" queryTableFieldId="2" dataDxfId="26"/>
    <tableColumn id="3" xr3:uid="{BC54E44D-A7B2-44FB-861F-10A4C2C14077}" uniqueName="3" name="title" queryTableFieldId="3" dataDxfId="25"/>
    <tableColumn id="4" xr3:uid="{01690FB1-E783-4FB0-96A3-FAB49D8E842E}" uniqueName="4" name="rate" queryTableFieldId="4"/>
    <tableColumn id="5" xr3:uid="{777D40B0-8199-4421-A28D-67F00FFB4603}" uniqueName="5" name="amount" queryTableFieldId="5" dataCellStyle="Comma [0]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6A04C5-833D-4D1A-9960-DFD4437A7BFC}" name="LineItems" displayName="LineItems" ref="A1:J2" tableType="queryTable" insertRow="1" totalsRowShown="0">
  <autoFilter ref="A1:J2" xr:uid="{976A04C5-833D-4D1A-9960-DFD4437A7BFC}"/>
  <tableColumns count="10">
    <tableColumn id="1" xr3:uid="{55C5DC54-745F-489F-93E0-F77C67C5EB92}" uniqueName="1" name="id" queryTableFieldId="1" dataDxfId="24"/>
    <tableColumn id="2" xr3:uid="{B13A2ED0-D512-4367-8D3D-41B1F69052DD}" uniqueName="2" name="name" queryTableFieldId="2" dataDxfId="23"/>
    <tableColumn id="3" xr3:uid="{41A7D456-EC79-4389-A36A-188E5BB377CE}" uniqueName="3" name="id.1" queryTableFieldId="3" dataDxfId="22"/>
    <tableColumn id="4" xr3:uid="{6F8011B5-312F-4D50-BE12-EAC1C85F80E7}" uniqueName="4" name="name.1" queryTableFieldId="4" dataDxfId="21"/>
    <tableColumn id="5" xr3:uid="{8A255AFE-E67B-46B1-9750-73860932C709}" uniqueName="5" name="quantity" queryTableFieldId="5"/>
    <tableColumn id="6" xr3:uid="{AD985AB8-FC8B-4A2F-95DA-C6859615E8DC}" uniqueName="6" name="originalTotalSet" queryTableFieldId="6"/>
    <tableColumn id="7" xr3:uid="{0EDD54D5-279A-43AE-A1EF-4841EFA8502A}" uniqueName="7" name="discountAllocations" queryTableFieldId="7"/>
    <tableColumn id="10" xr3:uid="{89E4BF72-6062-424F-BA39-586C0C3E7547}" uniqueName="10" name="oiginalPriceSet" queryTableFieldId="10"/>
    <tableColumn id="8" xr3:uid="{54AA980B-E609-479D-B172-D8F41EE9B592}" uniqueName="8" name="Column1" queryTableFieldId="8" dataDxfId="20">
      <calculatedColumnFormula>LineItems[[#This Row],[discountAllocations]]/1.19</calculatedColumnFormula>
    </tableColumn>
    <tableColumn id="9" xr3:uid="{96534359-D097-4E6F-B4AC-4DF759BBEEDF}" uniqueName="9" name="Column2" queryTableFieldId="9" dataDxfId="19">
      <calculatedColumnFormula>LineItems[[#This Row],[originalTotalSet]]-LineItems[[#This Row],[Column1]]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5EE090-50BF-40C6-9C4E-E04B9E05D7DF}" name="OrdersSummary" displayName="OrdersSummary" ref="A9:P11" tableType="queryTable" insertRow="1" totalsRowCount="1">
  <autoFilter ref="A9:P10" xr:uid="{775EE090-50BF-40C6-9C4E-E04B9E05D7DF}"/>
  <tableColumns count="16">
    <tableColumn id="1" xr3:uid="{AA23AD39-FDC4-4146-B908-7F8F15CA1E08}" uniqueName="1" name="id" totalsRowLabel="Total" queryTableFieldId="1" dataDxfId="18"/>
    <tableColumn id="2" xr3:uid="{BAE180CF-7AEB-44FA-A1DC-80B743869BE9}" uniqueName="2" name="name" queryTableFieldId="2" dataDxfId="17"/>
    <tableColumn id="3" xr3:uid="{0DB7D561-3A66-4AD8-9EA8-096C935ADAC7}" uniqueName="3" name="createdAt" queryTableFieldId="3" dataDxfId="16"/>
    <tableColumn id="4" xr3:uid="{8C00B74A-D8A6-4789-8920-681C7B300737}" uniqueName="4" name="displayFinancialStatus" queryTableFieldId="4" dataDxfId="15"/>
    <tableColumn id="5" xr3:uid="{20499D67-7F18-4967-90AC-E10094F6C427}" uniqueName="5" name="subtotalPriceSet" queryTableFieldId="5" dataDxfId="14" dataCellStyle="Comma [0]"/>
    <tableColumn id="6" xr3:uid="{BEA44C8A-E7E3-45EF-B46B-FCE90A5D2F2B}" uniqueName="6" name="totalReceivedSet" queryTableFieldId="6" dataDxfId="13" dataCellStyle="Comma [0]"/>
    <tableColumn id="7" xr3:uid="{28F1BDD3-EA72-405B-9F6D-68319F933BEB}" uniqueName="7" name="totalRefundedSet" queryTableFieldId="7" dataDxfId="12" dataCellStyle="Comma [0]"/>
    <tableColumn id="8" xr3:uid="{05B085B1-27EB-4AF6-BDA7-668BC9839F9B}" uniqueName="8" name="currentTotalTaxSet" queryTableFieldId="8" dataDxfId="11" dataCellStyle="Comma [0]"/>
    <tableColumn id="9" xr3:uid="{D1FAFE45-B1F3-41A4-BA6B-309314656D2B}" uniqueName="9" name="ShippingLines" totalsRowFunction="sum" queryTableFieldId="9" dataDxfId="10" totalsRowDxfId="3" dataCellStyle="Comma [0]"/>
    <tableColumn id="10" xr3:uid="{61EF74D8-152D-428C-9C68-4F7129E650E9}" uniqueName="10" name="originalTotalSet" queryTableFieldId="10" dataDxfId="9" dataCellStyle="Comma [0]"/>
    <tableColumn id="11" xr3:uid="{F8EAB9E1-94F5-4DF3-9F05-47FFC5A6E850}" uniqueName="11" name="discountAllocations" totalsRowFunction="sum" queryTableFieldId="11" dataDxfId="8" totalsRowDxfId="2" dataCellStyle="Comma [0]"/>
    <tableColumn id="13" xr3:uid="{939EFBF4-8ECE-4AA5-A505-7BA8A6DAE60E}" uniqueName="13" name="TaxRate" queryTableFieldId="13" dataDxfId="7" dataCellStyle="Comma [0]"/>
    <tableColumn id="12" xr3:uid="{D9177354-0F4B-4738-B1FD-4592F1A6BAE5}" uniqueName="12" name="TaxLines" queryTableFieldId="12" dataDxfId="6" dataCellStyle="Comma [0]"/>
    <tableColumn id="21" xr3:uid="{126183F7-21E6-46CE-986F-407DC85C6184}" uniqueName="21" name="ItemsCost" queryTableFieldId="24" dataCellStyle="Comma [0]"/>
    <tableColumn id="18" xr3:uid="{78AC7E33-11A2-4F39-98B1-C6BFFE6D8045}" uniqueName="18" name="discountAllocationsPreTax" totalsRowFunction="sum" queryTableFieldId="19" dataDxfId="5" totalsRowDxfId="1" dataCellStyle="Comma [0]"/>
    <tableColumn id="14" xr3:uid="{FE1FB2E5-FFB5-4C02-88BE-BAD968AC1275}" uniqueName="14" name="Gross Sales API" totalsRowFunction="sum" queryTableFieldId="15" dataDxfId="4" totalsRowDxfId="0" dataCellStyle="Comma [0]">
      <calculatedColumnFormula>OrdersSummary[[#This Row],[subtotalPriceSet]]-OrdersSummary[[#This Row],[TaxLines]]+OrdersSummary[[#This Row],[discountAllocationsPreTax]]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admin.shopify.com/store/escribana/reports/finances/net_sales_with_cost?since=2025-02-01&amp;until=2025-02-28" TargetMode="External"/><Relationship Id="rId3" Type="http://schemas.openxmlformats.org/officeDocument/2006/relationships/hyperlink" Target="https://admin.shopify.com/store/escribana/reports/finances/net_sales_with_cost?since=2025-02-01&amp;until=2025-02-28" TargetMode="External"/><Relationship Id="rId7" Type="http://schemas.openxmlformats.org/officeDocument/2006/relationships/hyperlink" Target="https://admin.shopify.com/store/escribana/reports/finances/net_sales_without_cost?since=2025-02-01&amp;until=2025-02-28" TargetMode="External"/><Relationship Id="rId2" Type="http://schemas.openxmlformats.org/officeDocument/2006/relationships/hyperlink" Target="https://admin.shopify.com/store/escribana/reports/finances/net_sales_without_cost?since=2025-02-01&amp;until=2025-02-28" TargetMode="External"/><Relationship Id="rId1" Type="http://schemas.openxmlformats.org/officeDocument/2006/relationships/hyperlink" Target="https://admin.shopify.com/store/escribana/reports/finances/net_sales?since=2025-02-01&amp;until=2025-02-28" TargetMode="External"/><Relationship Id="rId6" Type="http://schemas.openxmlformats.org/officeDocument/2006/relationships/hyperlink" Target="https://admin.shopify.com/store/escribana/reports/finances/net_sales?since=2025-02-01&amp;until=2025-02-2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admin.shopify.com/store/escribana/reports/finances/gross_profit?since=2025-02-01&amp;until=2025-02-28" TargetMode="External"/><Relationship Id="rId10" Type="http://schemas.openxmlformats.org/officeDocument/2006/relationships/hyperlink" Target="https://admin.shopify.com/store/escribana/reports/finances/gross_profit?since=2025-02-01&amp;until=2025-02-28" TargetMode="External"/><Relationship Id="rId4" Type="http://schemas.openxmlformats.org/officeDocument/2006/relationships/hyperlink" Target="https://admin.shopify.com/store/escribana/reports/finances/cost_of_goods_sold?since=2025-02-01&amp;until=2025-02-28" TargetMode="External"/><Relationship Id="rId9" Type="http://schemas.openxmlformats.org/officeDocument/2006/relationships/hyperlink" Target="https://admin.shopify.com/store/escribana/reports/finances/cost_of_goods_sold?since=2025-02-01&amp;until=2025-02-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AA80-3467-449D-825D-0AC6A6FC30A6}">
  <dimension ref="A1:E2"/>
  <sheetViews>
    <sheetView showGridLines="0" workbookViewId="0"/>
  </sheetViews>
  <sheetFormatPr defaultRowHeight="15" x14ac:dyDescent="0.25"/>
  <cols>
    <col min="1" max="1" width="8.28515625" bestFit="1" customWidth="1"/>
    <col min="2" max="2" width="12" bestFit="1" customWidth="1"/>
    <col min="3" max="3" width="11.28515625" bestFit="1" customWidth="1"/>
    <col min="4" max="4" width="12" bestFit="1" customWidth="1"/>
  </cols>
  <sheetData>
    <row r="1" spans="1:5" x14ac:dyDescent="0.25">
      <c r="A1" t="s">
        <v>9</v>
      </c>
      <c r="B1" t="s">
        <v>8</v>
      </c>
      <c r="C1" t="s">
        <v>6</v>
      </c>
      <c r="D1" t="s">
        <v>36</v>
      </c>
      <c r="E1" t="s">
        <v>10</v>
      </c>
    </row>
    <row r="2" spans="1:5" x14ac:dyDescent="0.25">
      <c r="B2" s="1"/>
      <c r="C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D447-6EBE-494C-822B-B5AC52877DAA}">
  <dimension ref="A1:F264"/>
  <sheetViews>
    <sheetView showGridLines="0" workbookViewId="0"/>
  </sheetViews>
  <sheetFormatPr defaultRowHeight="15" x14ac:dyDescent="0.25"/>
  <cols>
    <col min="1" max="1" width="8.28515625" bestFit="1" customWidth="1"/>
    <col min="2" max="2" width="14.5703125" bestFit="1" customWidth="1"/>
    <col min="3" max="3" width="31" bestFit="1" customWidth="1"/>
    <col min="4" max="4" width="10.5703125" bestFit="1" customWidth="1"/>
    <col min="5" max="5" width="9.85546875" bestFit="1" customWidth="1"/>
    <col min="6" max="6" width="10.28515625" bestFit="1" customWidth="1"/>
    <col min="7" max="7" width="8.28515625" bestFit="1" customWidth="1"/>
    <col min="8" max="8" width="8.85546875" bestFit="1" customWidth="1"/>
    <col min="9" max="9" width="12" bestFit="1" customWidth="1"/>
    <col min="10" max="10" width="10.5703125" bestFit="1" customWidth="1"/>
  </cols>
  <sheetData>
    <row r="1" spans="1:4" x14ac:dyDescent="0.25">
      <c r="A1" t="s">
        <v>9</v>
      </c>
      <c r="B1" t="s">
        <v>35</v>
      </c>
      <c r="C1" t="s">
        <v>7</v>
      </c>
      <c r="D1" t="s">
        <v>6</v>
      </c>
    </row>
    <row r="2" spans="1:4" x14ac:dyDescent="0.25">
      <c r="D2" s="2"/>
    </row>
    <row r="263" spans="6:6" x14ac:dyDescent="0.25">
      <c r="F263" s="7">
        <v>762142.86</v>
      </c>
    </row>
    <row r="264" spans="6:6" x14ac:dyDescent="0.25">
      <c r="F264">
        <f>F263/(1-0.19)</f>
        <v>940917.11111111101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66CC-5A52-45DF-81DA-5CDB69085EE9}">
  <dimension ref="A1:E2"/>
  <sheetViews>
    <sheetView showGridLines="0" workbookViewId="0"/>
  </sheetViews>
  <sheetFormatPr defaultRowHeight="15" x14ac:dyDescent="0.25"/>
  <cols>
    <col min="1" max="1" width="32.28515625" bestFit="1" customWidth="1"/>
    <col min="2" max="2" width="8.28515625" bestFit="1" customWidth="1"/>
    <col min="3" max="3" width="7" bestFit="1" customWidth="1"/>
    <col min="4" max="4" width="6.85546875" bestFit="1" customWidth="1"/>
    <col min="5" max="5" width="10.140625" bestFit="1" customWidth="1"/>
  </cols>
  <sheetData>
    <row r="1" spans="1:5" x14ac:dyDescent="0.25">
      <c r="A1" t="s">
        <v>7</v>
      </c>
      <c r="B1" t="s">
        <v>9</v>
      </c>
      <c r="C1" t="s">
        <v>27</v>
      </c>
      <c r="D1" t="s">
        <v>28</v>
      </c>
      <c r="E1" t="s">
        <v>6</v>
      </c>
    </row>
    <row r="2" spans="1:5" x14ac:dyDescent="0.25">
      <c r="E2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FF1A-FBCA-41B2-8294-FDE14C1DF557}">
  <dimension ref="A1:J1"/>
  <sheetViews>
    <sheetView showGridLines="0" workbookViewId="0"/>
  </sheetViews>
  <sheetFormatPr defaultRowHeight="15" x14ac:dyDescent="0.25"/>
  <cols>
    <col min="1" max="1" width="32.28515625" bestFit="1" customWidth="1"/>
    <col min="2" max="2" width="8.28515625" bestFit="1" customWidth="1"/>
    <col min="3" max="3" width="35.85546875" bestFit="1" customWidth="1"/>
    <col min="4" max="4" width="75.28515625" bestFit="1" customWidth="1"/>
    <col min="5" max="5" width="10.7109375" bestFit="1" customWidth="1"/>
    <col min="6" max="6" width="17.5703125" bestFit="1" customWidth="1"/>
    <col min="7" max="7" width="21.42578125" bestFit="1" customWidth="1"/>
    <col min="8" max="8" width="17" bestFit="1" customWidth="1"/>
    <col min="9" max="10" width="12" bestFit="1" customWidth="1"/>
  </cols>
  <sheetData>
    <row r="1" spans="1:10" x14ac:dyDescent="0.25">
      <c r="A1" t="s">
        <v>7</v>
      </c>
      <c r="B1" t="s">
        <v>9</v>
      </c>
      <c r="C1" t="s">
        <v>29</v>
      </c>
      <c r="D1" t="s">
        <v>30</v>
      </c>
      <c r="E1" t="s">
        <v>31</v>
      </c>
      <c r="F1" t="s">
        <v>24</v>
      </c>
      <c r="G1" t="s">
        <v>19</v>
      </c>
      <c r="H1" t="s">
        <v>43</v>
      </c>
      <c r="I1" t="s">
        <v>10</v>
      </c>
      <c r="J1" t="s">
        <v>11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486B-01D0-42D1-86EE-19254C8EC24C}">
  <dimension ref="A2:R853"/>
  <sheetViews>
    <sheetView showGridLines="0" tabSelected="1" workbookViewId="0">
      <pane xSplit="2" topLeftCell="C1" activePane="topRight" state="frozen"/>
      <selection pane="topRight" activeCell="A11" sqref="A11"/>
    </sheetView>
  </sheetViews>
  <sheetFormatPr defaultRowHeight="15" x14ac:dyDescent="0.25"/>
  <cols>
    <col min="1" max="1" width="32.28515625" bestFit="1" customWidth="1"/>
    <col min="2" max="2" width="13.140625" customWidth="1"/>
    <col min="3" max="3" width="12" bestFit="1" customWidth="1"/>
    <col min="4" max="4" width="23.85546875" bestFit="1" customWidth="1"/>
    <col min="5" max="5" width="18.42578125" bestFit="1" customWidth="1"/>
    <col min="6" max="6" width="19" bestFit="1" customWidth="1"/>
    <col min="7" max="7" width="19.5703125" bestFit="1" customWidth="1"/>
    <col min="8" max="8" width="20.5703125" bestFit="1" customWidth="1"/>
    <col min="9" max="9" width="16.140625" bestFit="1" customWidth="1"/>
    <col min="10" max="10" width="17.5703125" bestFit="1" customWidth="1"/>
    <col min="11" max="11" width="21.42578125" bestFit="1" customWidth="1"/>
    <col min="12" max="12" width="11.140625" bestFit="1" customWidth="1"/>
    <col min="13" max="16" width="11.140625" customWidth="1"/>
    <col min="17" max="17" width="11.42578125" customWidth="1"/>
    <col min="18" max="18" width="11.42578125" bestFit="1" customWidth="1"/>
    <col min="19" max="19" width="11" customWidth="1"/>
    <col min="20" max="20" width="10.5703125" bestFit="1" customWidth="1"/>
  </cols>
  <sheetData>
    <row r="2" spans="1:18" x14ac:dyDescent="0.25">
      <c r="A2" t="s">
        <v>46</v>
      </c>
      <c r="B2" s="9"/>
    </row>
    <row r="3" spans="1:18" x14ac:dyDescent="0.25">
      <c r="A3" t="s">
        <v>47</v>
      </c>
      <c r="B3" s="9"/>
    </row>
    <row r="5" spans="1:18" x14ac:dyDescent="0.25">
      <c r="A5" t="s">
        <v>14</v>
      </c>
      <c r="B5" s="6">
        <v>45658</v>
      </c>
      <c r="G5" s="5"/>
    </row>
    <row r="6" spans="1:18" x14ac:dyDescent="0.25">
      <c r="A6" t="s">
        <v>15</v>
      </c>
      <c r="B6" s="6">
        <v>45757</v>
      </c>
      <c r="E6" s="2"/>
      <c r="G6" s="2"/>
    </row>
    <row r="9" spans="1:18" x14ac:dyDescent="0.25">
      <c r="A9" t="s">
        <v>7</v>
      </c>
      <c r="B9" t="s">
        <v>9</v>
      </c>
      <c r="C9" t="s">
        <v>8</v>
      </c>
      <c r="D9" t="s">
        <v>13</v>
      </c>
      <c r="E9" t="s">
        <v>18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19</v>
      </c>
      <c r="L9" t="s">
        <v>26</v>
      </c>
      <c r="M9" t="s">
        <v>25</v>
      </c>
      <c r="N9" t="s">
        <v>44</v>
      </c>
      <c r="O9" t="s">
        <v>34</v>
      </c>
      <c r="P9" t="s">
        <v>33</v>
      </c>
    </row>
    <row r="10" spans="1:18" x14ac:dyDescent="0.25">
      <c r="C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R10" s="5"/>
    </row>
    <row r="11" spans="1:18" x14ac:dyDescent="0.25">
      <c r="A11" t="s">
        <v>12</v>
      </c>
      <c r="I11" s="5">
        <f>SUBTOTAL(109,OrdersSummary[ShippingLines])</f>
        <v>0</v>
      </c>
      <c r="K11" s="5">
        <f>SUBTOTAL(109,OrdersSummary[discountAllocations])</f>
        <v>0</v>
      </c>
      <c r="O11" s="5">
        <f>SUBTOTAL(109,OrdersSummary[discountAllocationsPreTax])</f>
        <v>0</v>
      </c>
      <c r="P11" s="5">
        <f>SUBTOTAL(109,OrdersSummary[Gross Sales API])</f>
        <v>0</v>
      </c>
    </row>
    <row r="14" spans="1:18" x14ac:dyDescent="0.25">
      <c r="K14" s="2"/>
    </row>
    <row r="15" spans="1:18" x14ac:dyDescent="0.25">
      <c r="N15" s="7"/>
      <c r="O15" s="7"/>
      <c r="P15" s="7"/>
      <c r="Q15" s="5"/>
    </row>
    <row r="16" spans="1:18" x14ac:dyDescent="0.25">
      <c r="N16" s="2"/>
      <c r="O16" s="2"/>
      <c r="P16" s="2"/>
    </row>
    <row r="17" spans="14:16" x14ac:dyDescent="0.25">
      <c r="N17" s="2"/>
      <c r="O17" s="2"/>
      <c r="P17" s="2"/>
    </row>
    <row r="152" spans="18:18" x14ac:dyDescent="0.25">
      <c r="R152" s="5"/>
    </row>
    <row r="853" spans="17:17" x14ac:dyDescent="0.25">
      <c r="Q853" s="5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1663-D2D3-4DFC-80F3-C47ADED9151D}">
  <dimension ref="B2:E63"/>
  <sheetViews>
    <sheetView workbookViewId="0">
      <selection activeCell="B1" sqref="B1"/>
    </sheetView>
  </sheetViews>
  <sheetFormatPr defaultRowHeight="15" x14ac:dyDescent="0.25"/>
  <cols>
    <col min="2" max="2" width="23.140625" customWidth="1"/>
    <col min="3" max="5" width="17.42578125" customWidth="1"/>
  </cols>
  <sheetData>
    <row r="2" spans="2:5" x14ac:dyDescent="0.25">
      <c r="B2" s="3" t="s">
        <v>5</v>
      </c>
    </row>
    <row r="4" spans="2:5" x14ac:dyDescent="0.25">
      <c r="B4" s="4" t="s">
        <v>0</v>
      </c>
      <c r="C4" s="1">
        <v>45658</v>
      </c>
      <c r="D4" s="1">
        <v>45689</v>
      </c>
      <c r="E4" s="1">
        <v>45717</v>
      </c>
    </row>
    <row r="5" spans="2:5" x14ac:dyDescent="0.25">
      <c r="B5" t="s">
        <v>1</v>
      </c>
      <c r="C5" s="2">
        <v>42585798.289999999</v>
      </c>
      <c r="D5" s="2">
        <v>27750904.25</v>
      </c>
      <c r="E5" s="2">
        <v>37381500.079999998</v>
      </c>
    </row>
    <row r="6" spans="2:5" x14ac:dyDescent="0.25">
      <c r="B6" t="s">
        <v>2</v>
      </c>
      <c r="C6" s="2">
        <v>205084.03</v>
      </c>
      <c r="D6" s="2">
        <v>88240.29</v>
      </c>
      <c r="E6" s="2">
        <v>571431.09</v>
      </c>
    </row>
    <row r="7" spans="2:5" x14ac:dyDescent="0.25">
      <c r="B7" t="s">
        <v>3</v>
      </c>
      <c r="C7" s="2">
        <v>42380714.259999998</v>
      </c>
      <c r="D7" s="2">
        <v>27662663.960000001</v>
      </c>
      <c r="E7" s="2">
        <v>36810068.990000002</v>
      </c>
    </row>
    <row r="8" spans="2:5" x14ac:dyDescent="0.25">
      <c r="B8" t="s">
        <v>4</v>
      </c>
      <c r="C8" s="2">
        <v>12637067</v>
      </c>
      <c r="D8" s="2">
        <v>7408325</v>
      </c>
      <c r="E8" s="2">
        <v>10688117</v>
      </c>
    </row>
    <row r="9" spans="2:5" x14ac:dyDescent="0.25">
      <c r="B9" t="s">
        <v>0</v>
      </c>
      <c r="C9" s="2">
        <v>29743647.260000002</v>
      </c>
      <c r="D9" s="2">
        <v>20254338.960000001</v>
      </c>
      <c r="E9" s="2">
        <v>26121951.989999998</v>
      </c>
    </row>
    <row r="11" spans="2:5" x14ac:dyDescent="0.25">
      <c r="B11" t="s">
        <v>1</v>
      </c>
      <c r="D11" s="2"/>
      <c r="E11" s="2"/>
    </row>
    <row r="12" spans="2:5" x14ac:dyDescent="0.25">
      <c r="B12" t="s">
        <v>2</v>
      </c>
      <c r="C12" s="2"/>
      <c r="D12" s="2"/>
      <c r="E12" s="2"/>
    </row>
    <row r="13" spans="2:5" x14ac:dyDescent="0.25">
      <c r="B13" t="s">
        <v>3</v>
      </c>
      <c r="C13" s="2"/>
      <c r="D13" s="2"/>
      <c r="E13" s="2"/>
    </row>
    <row r="14" spans="2:5" x14ac:dyDescent="0.25">
      <c r="B14" t="s">
        <v>4</v>
      </c>
      <c r="C14" s="2"/>
      <c r="D14" s="2"/>
      <c r="E14" s="2"/>
    </row>
    <row r="15" spans="2:5" x14ac:dyDescent="0.25">
      <c r="B15" t="s">
        <v>0</v>
      </c>
      <c r="C15" s="2"/>
      <c r="D15" s="2"/>
      <c r="E15" s="2"/>
    </row>
    <row r="17" spans="2:5" x14ac:dyDescent="0.25">
      <c r="C17" s="1">
        <f>DATE(2025,1,1)</f>
        <v>45658</v>
      </c>
      <c r="D17" s="1">
        <f>DATE(2025,1,31)</f>
        <v>45688</v>
      </c>
    </row>
    <row r="18" spans="2:5" x14ac:dyDescent="0.25">
      <c r="B18" t="s">
        <v>37</v>
      </c>
    </row>
    <row r="19" spans="2:5" x14ac:dyDescent="0.25">
      <c r="B19" t="s">
        <v>32</v>
      </c>
      <c r="C19" s="2">
        <v>45345209.729999997</v>
      </c>
      <c r="D19" s="2">
        <f>SUMIFS(OrdersSummary[Gross Sales API],OrdersSummary[createdAt],"&gt;="&amp;C17,OrdersSummary[createdAt],"&lt;="&amp;D17)</f>
        <v>0</v>
      </c>
      <c r="E19" s="2">
        <f>C19-D19</f>
        <v>45345209.729999997</v>
      </c>
    </row>
    <row r="20" spans="2:5" x14ac:dyDescent="0.25">
      <c r="B20" t="s">
        <v>38</v>
      </c>
      <c r="C20" s="2">
        <v>-1997268.58</v>
      </c>
      <c r="D20" s="2">
        <f>SUMIFS(OrdersSummary[discountAllocationsPreTax],OrdersSummary[createdAt],"&gt;="&amp;C17,OrdersSummary[createdAt],"&lt;="&amp;D17)*-1</f>
        <v>0</v>
      </c>
      <c r="E20" s="2">
        <f t="shared" ref="E20:E27" si="0">C20-D20</f>
        <v>-1997268.58</v>
      </c>
    </row>
    <row r="21" spans="2:5" x14ac:dyDescent="0.25">
      <c r="B21" t="s">
        <v>39</v>
      </c>
      <c r="C21" s="2">
        <v>-762142.86</v>
      </c>
      <c r="D21" s="2">
        <f>SUMIFS(RefundLines[Column1],RefundLines[type],"&lt;&gt;Shipping",RefundLines[createdAt],"&gt;="&amp;C17,RefundLines[createdAt],"&lt;="&amp;D17)*-1</f>
        <v>0</v>
      </c>
      <c r="E21" s="2">
        <f t="shared" si="0"/>
        <v>-762142.86</v>
      </c>
    </row>
    <row r="22" spans="2:5" x14ac:dyDescent="0.25">
      <c r="B22" t="s">
        <v>40</v>
      </c>
      <c r="C22" s="2">
        <v>42585798.289999999</v>
      </c>
      <c r="D22" s="5">
        <f>SUM(D19:D21)</f>
        <v>0</v>
      </c>
      <c r="E22" s="2">
        <f t="shared" si="0"/>
        <v>42585798.289999999</v>
      </c>
    </row>
    <row r="23" spans="2:5" x14ac:dyDescent="0.25">
      <c r="B23" t="s">
        <v>17</v>
      </c>
      <c r="C23" s="2">
        <v>1197150</v>
      </c>
      <c r="D23" s="2">
        <f>SUMIFS(OrdersSummary[ShippingLines],OrdersSummary[createdAt],"&gt;="&amp;C17,OrdersSummary[createdAt],"&lt;="&amp;D17)+
SUMIFS(RefundLines[Column1],RefundLines[type],"Shipping",RefundLines[createdAt],"&gt;="&amp;C17,RefundLines[createdAt],"&lt;="&amp;D17)*-1</f>
        <v>0</v>
      </c>
      <c r="E23" s="2">
        <f t="shared" si="0"/>
        <v>1197150</v>
      </c>
    </row>
    <row r="24" spans="2:5" x14ac:dyDescent="0.25">
      <c r="B24" t="s">
        <v>41</v>
      </c>
      <c r="C24" s="2">
        <v>0</v>
      </c>
      <c r="E24" s="2">
        <f t="shared" si="0"/>
        <v>0</v>
      </c>
    </row>
    <row r="25" spans="2:5" x14ac:dyDescent="0.25">
      <c r="B25" t="s">
        <v>16</v>
      </c>
      <c r="C25" s="2">
        <v>8073251.71</v>
      </c>
      <c r="E25" s="2">
        <f t="shared" si="0"/>
        <v>8073251.71</v>
      </c>
    </row>
    <row r="26" spans="2:5" x14ac:dyDescent="0.25">
      <c r="B26" t="s">
        <v>42</v>
      </c>
      <c r="C26" s="2">
        <v>51856200</v>
      </c>
      <c r="E26" s="2">
        <f t="shared" si="0"/>
        <v>51856200</v>
      </c>
    </row>
    <row r="27" spans="2:5" x14ac:dyDescent="0.25">
      <c r="B27" t="s">
        <v>45</v>
      </c>
      <c r="C27" s="2">
        <f>C8</f>
        <v>12637067</v>
      </c>
      <c r="D27" s="2">
        <f>SUMIFS(OrdersSummary[ItemsCost],OrdersSummary[createdAt],"&gt;="&amp;C17,OrdersSummary[createdAt],"&lt;="&amp;D17)</f>
        <v>0</v>
      </c>
      <c r="E27" s="2">
        <f t="shared" si="0"/>
        <v>12637067</v>
      </c>
    </row>
    <row r="28" spans="2:5" x14ac:dyDescent="0.25">
      <c r="E28" s="2"/>
    </row>
    <row r="29" spans="2:5" x14ac:dyDescent="0.25">
      <c r="C29" s="1">
        <f>DATE(2025,2,1)</f>
        <v>45689</v>
      </c>
      <c r="D29" s="1">
        <f>EOMONTH(C29,0)</f>
        <v>45716</v>
      </c>
      <c r="E29" s="2"/>
    </row>
    <row r="30" spans="2:5" x14ac:dyDescent="0.25">
      <c r="B30" t="s">
        <v>37</v>
      </c>
      <c r="E30" s="2"/>
    </row>
    <row r="31" spans="2:5" x14ac:dyDescent="0.25">
      <c r="B31" t="s">
        <v>32</v>
      </c>
      <c r="C31" s="8">
        <v>29898173.149999999</v>
      </c>
      <c r="D31" s="2">
        <f>SUMIFS(OrdersSummary[Gross Sales API],OrdersSummary[createdAt],"&gt;="&amp;C29,OrdersSummary[createdAt],"&lt;="&amp;D29)</f>
        <v>0</v>
      </c>
      <c r="E31" s="2">
        <f>C31-D31</f>
        <v>29898173.149999999</v>
      </c>
    </row>
    <row r="32" spans="2:5" x14ac:dyDescent="0.25">
      <c r="B32" t="s">
        <v>38</v>
      </c>
      <c r="C32" s="8">
        <v>-1695168.05</v>
      </c>
      <c r="D32" s="2">
        <f>SUMIFS(OrdersSummary[discountAllocationsPreTax],OrdersSummary[createdAt],"&gt;="&amp;C29,OrdersSummary[createdAt],"&lt;="&amp;D29)*-1</f>
        <v>0</v>
      </c>
      <c r="E32" s="2">
        <f t="shared" ref="E32:E39" si="1">C32-D32</f>
        <v>-1695168.05</v>
      </c>
    </row>
    <row r="33" spans="2:5" x14ac:dyDescent="0.25">
      <c r="B33" t="s">
        <v>39</v>
      </c>
      <c r="C33" s="8">
        <v>-452100.85</v>
      </c>
      <c r="D33" s="2">
        <f>SUMIFS(RefundLines[Column1],RefundLines[type],"&lt;&gt;Shipping",RefundLines[createdAt],"&gt;="&amp;C29,RefundLines[createdAt],"&lt;="&amp;D29)*-1</f>
        <v>0</v>
      </c>
      <c r="E33" s="2">
        <f t="shared" si="1"/>
        <v>-452100.85</v>
      </c>
    </row>
    <row r="34" spans="2:5" x14ac:dyDescent="0.25">
      <c r="B34" t="s">
        <v>40</v>
      </c>
      <c r="C34" s="8">
        <v>27750904.25</v>
      </c>
      <c r="D34" s="5">
        <f>SUM(D31:D33)</f>
        <v>0</v>
      </c>
      <c r="E34" s="2">
        <f t="shared" si="1"/>
        <v>27750904.25</v>
      </c>
    </row>
    <row r="35" spans="2:5" x14ac:dyDescent="0.25">
      <c r="B35" t="s">
        <v>17</v>
      </c>
      <c r="C35" s="8">
        <v>1050500</v>
      </c>
      <c r="D35" s="2">
        <f>SUMIFS(OrdersSummary[ShippingLines],OrdersSummary[createdAt],"&gt;="&amp;C29,OrdersSummary[createdAt],"&lt;="&amp;D29)+
SUMIFS(RefundLines[Column1],RefundLines[type],"Shipping",RefundLines[createdAt],"&gt;="&amp;C29,RefundLines[createdAt],"&lt;="&amp;D29)*-1</f>
        <v>0</v>
      </c>
      <c r="E35" s="2">
        <f t="shared" si="1"/>
        <v>1050500</v>
      </c>
    </row>
    <row r="36" spans="2:5" x14ac:dyDescent="0.25">
      <c r="B36" t="s">
        <v>41</v>
      </c>
      <c r="C36" s="8">
        <v>0</v>
      </c>
      <c r="E36" s="2">
        <f t="shared" si="1"/>
        <v>0</v>
      </c>
    </row>
    <row r="37" spans="2:5" x14ac:dyDescent="0.25">
      <c r="B37" t="s">
        <v>16</v>
      </c>
      <c r="C37" s="8">
        <v>5272670.75</v>
      </c>
      <c r="E37" s="2">
        <f t="shared" si="1"/>
        <v>5272670.75</v>
      </c>
    </row>
    <row r="38" spans="2:5" x14ac:dyDescent="0.25">
      <c r="B38" t="s">
        <v>42</v>
      </c>
      <c r="C38" s="8">
        <v>34074075</v>
      </c>
      <c r="E38" s="2">
        <f t="shared" si="1"/>
        <v>34074075</v>
      </c>
    </row>
    <row r="39" spans="2:5" x14ac:dyDescent="0.25">
      <c r="B39" t="s">
        <v>45</v>
      </c>
      <c r="C39" s="2">
        <f>D8</f>
        <v>7408325</v>
      </c>
      <c r="D39" s="2">
        <f>SUMIFS(OrdersSummary[ItemsCost],OrdersSummary[createdAt],"&gt;="&amp;C29,OrdersSummary[createdAt],"&lt;="&amp;D29)</f>
        <v>0</v>
      </c>
      <c r="E39" s="2">
        <f t="shared" si="1"/>
        <v>7408325</v>
      </c>
    </row>
    <row r="41" spans="2:5" x14ac:dyDescent="0.25">
      <c r="C41" s="1">
        <f>DATE(2025,3,1)</f>
        <v>45717</v>
      </c>
      <c r="D41" s="1">
        <f>EOMONTH(C41,0)</f>
        <v>45747</v>
      </c>
      <c r="E41" s="2"/>
    </row>
    <row r="42" spans="2:5" x14ac:dyDescent="0.25">
      <c r="B42" t="s">
        <v>37</v>
      </c>
      <c r="E42" s="2"/>
    </row>
    <row r="43" spans="2:5" x14ac:dyDescent="0.25">
      <c r="B43" t="s">
        <v>32</v>
      </c>
      <c r="C43" s="8">
        <v>38931752.119999997</v>
      </c>
      <c r="D43" s="2">
        <f>SUMIFS(OrdersSummary[Gross Sales API],OrdersSummary[createdAt],"&gt;="&amp;C41,OrdersSummary[createdAt],"&lt;="&amp;D41)</f>
        <v>0</v>
      </c>
      <c r="E43" s="2">
        <f>C43-D43</f>
        <v>38931752.119999997</v>
      </c>
    </row>
    <row r="44" spans="2:5" x14ac:dyDescent="0.25">
      <c r="B44" t="s">
        <v>38</v>
      </c>
      <c r="C44" s="8">
        <v>-337815.07</v>
      </c>
      <c r="D44" s="2">
        <f>SUMIFS(OrdersSummary[discountAllocationsPreTax],OrdersSummary[createdAt],"&gt;="&amp;C41,OrdersSummary[createdAt],"&lt;="&amp;D41)*-1</f>
        <v>0</v>
      </c>
      <c r="E44" s="2">
        <f t="shared" ref="E44:E51" si="2">C44-D44</f>
        <v>-337815.07</v>
      </c>
    </row>
    <row r="45" spans="2:5" x14ac:dyDescent="0.25">
      <c r="B45" t="s">
        <v>39</v>
      </c>
      <c r="C45" s="8">
        <v>-1212436.97</v>
      </c>
      <c r="D45" s="2">
        <f>SUMIFS(RefundLines[Column1],RefundLines[type],"&lt;&gt;Shipping",RefundLines[createdAt],"&gt;="&amp;C41,RefundLines[createdAt],"&lt;="&amp;D41)*-1</f>
        <v>0</v>
      </c>
      <c r="E45" s="2">
        <f t="shared" si="2"/>
        <v>-1212436.97</v>
      </c>
    </row>
    <row r="46" spans="2:5" x14ac:dyDescent="0.25">
      <c r="B46" t="s">
        <v>40</v>
      </c>
      <c r="C46" s="8">
        <v>37381500.079999998</v>
      </c>
      <c r="D46" s="5">
        <f>SUM(D43:D45)</f>
        <v>0</v>
      </c>
      <c r="E46" s="2">
        <f t="shared" si="2"/>
        <v>37381500.079999998</v>
      </c>
    </row>
    <row r="47" spans="2:5" x14ac:dyDescent="0.25">
      <c r="B47" t="s">
        <v>17</v>
      </c>
      <c r="C47" s="8">
        <v>1238000</v>
      </c>
      <c r="D47" s="2">
        <f>SUMIFS(OrdersSummary[ShippingLines],OrdersSummary[createdAt],"&gt;="&amp;C41,OrdersSummary[createdAt],"&lt;="&amp;D41)+
SUMIFS(RefundLines[Column1],RefundLines[type],"Shipping",RefundLines[createdAt],"&gt;="&amp;C41,RefundLines[createdAt],"&lt;="&amp;D41)*-1</f>
        <v>0</v>
      </c>
      <c r="E47" s="2">
        <f t="shared" si="2"/>
        <v>1238000</v>
      </c>
    </row>
    <row r="48" spans="2:5" x14ac:dyDescent="0.25">
      <c r="B48" t="s">
        <v>41</v>
      </c>
      <c r="C48" s="8">
        <v>0</v>
      </c>
      <c r="E48" s="2">
        <f t="shared" si="2"/>
        <v>0</v>
      </c>
    </row>
    <row r="49" spans="2:5" x14ac:dyDescent="0.25">
      <c r="B49" t="s">
        <v>16</v>
      </c>
      <c r="C49" s="8">
        <v>7062584.9199999999</v>
      </c>
      <c r="E49" s="2">
        <f t="shared" si="2"/>
        <v>7062584.9199999999</v>
      </c>
    </row>
    <row r="50" spans="2:5" x14ac:dyDescent="0.25">
      <c r="B50" t="s">
        <v>42</v>
      </c>
      <c r="C50" s="8">
        <v>45682085</v>
      </c>
      <c r="E50" s="2">
        <f t="shared" si="2"/>
        <v>45682085</v>
      </c>
    </row>
    <row r="51" spans="2:5" x14ac:dyDescent="0.25">
      <c r="B51" t="s">
        <v>45</v>
      </c>
      <c r="C51" s="2">
        <f>E8</f>
        <v>10688117</v>
      </c>
      <c r="D51" s="2">
        <f>SUMIFS(OrdersSummary[ItemsCost],OrdersSummary[createdAt],"&gt;="&amp;C41,OrdersSummary[createdAt],"&lt;="&amp;D41)</f>
        <v>0</v>
      </c>
      <c r="E51" s="2">
        <f t="shared" si="2"/>
        <v>10688117</v>
      </c>
    </row>
    <row r="53" spans="2:5" x14ac:dyDescent="0.25">
      <c r="C53" s="1">
        <f>DATE(2025,4,1)</f>
        <v>45748</v>
      </c>
      <c r="D53" s="1">
        <f>EOMONTH(C53,0)</f>
        <v>45777</v>
      </c>
    </row>
    <row r="54" spans="2:5" x14ac:dyDescent="0.25">
      <c r="B54" t="s">
        <v>37</v>
      </c>
    </row>
    <row r="55" spans="2:5" x14ac:dyDescent="0.25">
      <c r="B55" t="s">
        <v>32</v>
      </c>
      <c r="C55" s="8">
        <v>15765631.07</v>
      </c>
      <c r="D55" s="2">
        <f>SUMIFS(OrdersSummary[Gross Sales API],OrdersSummary[createdAt],"&gt;="&amp;C53,OrdersSummary[createdAt],"&lt;="&amp;D53)</f>
        <v>0</v>
      </c>
      <c r="E55" s="2">
        <f>C55-D55</f>
        <v>15765631.07</v>
      </c>
    </row>
    <row r="56" spans="2:5" x14ac:dyDescent="0.25">
      <c r="B56" t="s">
        <v>38</v>
      </c>
      <c r="C56" s="8">
        <v>-799003.34</v>
      </c>
      <c r="D56" s="2">
        <f>SUMIFS(OrdersSummary[discountAllocationsPreTax],OrdersSummary[createdAt],"&gt;="&amp;C53,OrdersSummary[createdAt],"&lt;="&amp;D53)*-1</f>
        <v>0</v>
      </c>
      <c r="E56" s="2">
        <f t="shared" ref="E56:E62" si="3">C56-D56</f>
        <v>-799003.34</v>
      </c>
    </row>
    <row r="57" spans="2:5" x14ac:dyDescent="0.25">
      <c r="B57" t="s">
        <v>39</v>
      </c>
      <c r="C57" s="8">
        <v>-67226.89</v>
      </c>
      <c r="D57" s="2">
        <f>SUMIFS(RefundLines[Column1],RefundLines[type],"&lt;&gt;Shipping",RefundLines[createdAt],"&gt;="&amp;C53,RefundLines[createdAt],"&lt;="&amp;D53)*-1</f>
        <v>0</v>
      </c>
      <c r="E57" s="2">
        <f t="shared" si="3"/>
        <v>-67226.89</v>
      </c>
    </row>
    <row r="58" spans="2:5" x14ac:dyDescent="0.25">
      <c r="B58" t="s">
        <v>40</v>
      </c>
      <c r="C58" s="8">
        <v>14899400.84</v>
      </c>
      <c r="D58" s="5">
        <f>SUM(D55:D57)</f>
        <v>0</v>
      </c>
      <c r="E58" s="2">
        <f t="shared" si="3"/>
        <v>14899400.84</v>
      </c>
    </row>
    <row r="59" spans="2:5" x14ac:dyDescent="0.25">
      <c r="B59" t="s">
        <v>17</v>
      </c>
      <c r="C59" s="8">
        <v>518500</v>
      </c>
      <c r="D59" s="2">
        <f>SUMIFS(OrdersSummary[ShippingLines],OrdersSummary[createdAt],"&gt;="&amp;C53,OrdersSummary[createdAt],"&lt;="&amp;D53)+
SUMIFS(RefundLines[Column1],RefundLines[type],"Shipping",RefundLines[createdAt],"&gt;="&amp;C53,RefundLines[createdAt],"&lt;="&amp;D53)*-1</f>
        <v>0</v>
      </c>
      <c r="E59" s="2">
        <f t="shared" si="3"/>
        <v>518500</v>
      </c>
    </row>
    <row r="60" spans="2:5" x14ac:dyDescent="0.25">
      <c r="B60" t="s">
        <v>41</v>
      </c>
      <c r="C60" s="8">
        <v>0</v>
      </c>
      <c r="E60" s="2">
        <f t="shared" si="3"/>
        <v>0</v>
      </c>
    </row>
    <row r="61" spans="2:5" x14ac:dyDescent="0.25">
      <c r="B61" t="s">
        <v>16</v>
      </c>
      <c r="C61" s="8">
        <v>2813786.16</v>
      </c>
      <c r="E61" s="2">
        <f t="shared" si="3"/>
        <v>2813786.16</v>
      </c>
    </row>
    <row r="62" spans="2:5" x14ac:dyDescent="0.25">
      <c r="B62" t="s">
        <v>42</v>
      </c>
      <c r="C62" s="8">
        <v>18231687</v>
      </c>
      <c r="E62" s="2">
        <f t="shared" si="3"/>
        <v>18231687</v>
      </c>
    </row>
    <row r="63" spans="2:5" x14ac:dyDescent="0.25">
      <c r="B63" t="s">
        <v>45</v>
      </c>
      <c r="C63" s="2"/>
      <c r="D63" s="2">
        <f>SUMIFS(OrdersSummary[ItemsCost],OrdersSummary[createdAt],"&gt;="&amp;C53,OrdersSummary[createdAt],"&lt;="&amp;D53)</f>
        <v>0</v>
      </c>
      <c r="E63" s="2"/>
    </row>
  </sheetData>
  <hyperlinks>
    <hyperlink ref="B5" r:id="rId1" display="https://admin.shopify.com/store/escribana/reports/finances/net_sales?since=2025-02-01&amp;until=2025-02-28" xr:uid="{63E5375B-A9B8-42E5-A498-852BEB57C401}"/>
    <hyperlink ref="B6" r:id="rId2" display="https://admin.shopify.com/store/escribana/reports/finances/net_sales_without_cost?since=2025-02-01&amp;until=2025-02-28" xr:uid="{766AF76F-6E10-4F2F-8495-658D1EFCAE46}"/>
    <hyperlink ref="B7" r:id="rId3" display="https://admin.shopify.com/store/escribana/reports/finances/net_sales_with_cost?since=2025-02-01&amp;until=2025-02-28" xr:uid="{4E4C58A3-1723-4A86-B121-25F8FFF9658D}"/>
    <hyperlink ref="B8" r:id="rId4" display="https://admin.shopify.com/store/escribana/reports/finances/cost_of_goods_sold?since=2025-02-01&amp;until=2025-02-28" xr:uid="{E0E2A543-2905-47C8-ACD3-A9EE9B429873}"/>
    <hyperlink ref="B9" r:id="rId5" display="https://admin.shopify.com/store/escribana/reports/finances/gross_profit?since=2025-02-01&amp;until=2025-02-28" xr:uid="{667C3BF5-B206-4A00-ABE6-11057457AEB7}"/>
    <hyperlink ref="B11" r:id="rId6" display="https://admin.shopify.com/store/escribana/reports/finances/net_sales?since=2025-02-01&amp;until=2025-02-28" xr:uid="{7760EF52-6CCC-4499-BAB1-C56080CA01D2}"/>
    <hyperlink ref="B12" r:id="rId7" display="https://admin.shopify.com/store/escribana/reports/finances/net_sales_without_cost?since=2025-02-01&amp;until=2025-02-28" xr:uid="{690BCE77-C365-4FAD-AC4D-FA943A7A8FE5}"/>
    <hyperlink ref="B13" r:id="rId8" display="https://admin.shopify.com/store/escribana/reports/finances/net_sales_with_cost?since=2025-02-01&amp;until=2025-02-28" xr:uid="{F0399929-6F52-4AA8-B79E-3A7F1DFA38DD}"/>
    <hyperlink ref="B14" r:id="rId9" display="https://admin.shopify.com/store/escribana/reports/finances/cost_of_goods_sold?since=2025-02-01&amp;until=2025-02-28" xr:uid="{68AEE1C9-5802-4C37-B374-5E29A6B9F953}"/>
    <hyperlink ref="B15" r:id="rId10" display="https://admin.shopify.com/store/escribana/reports/finances/gross_profit?since=2025-02-01&amp;until=2025-02-28" xr:uid="{90B0B84F-6E5F-46CF-AFF6-F7B4CBF14CA2}"/>
  </hyperlinks>
  <pageMargins left="0.7" right="0.7" top="0.75" bottom="0.75" header="0.3" footer="0.3"/>
  <pageSetup orientation="portrait" horizontalDpi="0" verticalDpi="0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b 5 c c 6 5 - 8 f b 8 - 4 6 1 8 - 9 2 4 c - 5 6 d 7 3 a b b 1 c 9 0 "   x m l n s = " h t t p : / / s c h e m a s . m i c r o s o f t . c o m / D a t a M a s h u p " > A A A A A O k W A A B Q S w M E F A A C A A g A A q m L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A q m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p i 1 o I 2 H V I 4 x M A A A a H A A A T A B w A R m 9 y b X V s Y X M v U 2 V j d G l v b j E u b S C i G A A o o B Q A A A A A A A A A A A A A A A A A A A A A A A A A A A D t X f 1 y 2 z i S / z 9 V e Q c U c 5 W h 9 m T Z y t 7 8 k 1 n P r u 3 Y O 5 5 1 E q / l 2 b k q l S s F i 5 D N C U U q / E j s U e l h 7 l n u x a 4 b X w R I k K L k O G P v m Z W K J a D R 3 W g 0 u n 8 A S S F j k z x M Y j I S f 4 c / P H / 2 / F l 2 T V M W k O w 6 m b + j M 0 Z 2 S c T y 5 8 8 I X K O k S C d Y M q c p n Y 0 k x f N n Y W z W m 1 z o Z M K y 7 D z 5 y O J m R n s l U S u v e f g v l m a o s I u V 9 2 r n 1 f d b O / / l t f H A X v 1 y d u J m c J 3 n 8 + z 1 9 r Z H X p b d f 0 m 8 w e w W v 4 b T 2 8 E k m W 3 T Y B b G 2 6 A N J z S 0 A t L t q 5 T O r z 9 F g 9 + y J G 7 V x D K h U 5 / D m w m L B g d F m r I 4 / z V J P 1 4 m y U e / t x h j i 1 3 P Y u B d L M c H S Z w D 5 U V f 8 D l I o m I W D 4 G R 4 L j Y Q R J e d l E q J k t q m u 2 t G L g u y h k 8 v r p + R 2 x y T Y / j c L K x d p q D Q 7 c X 3 s E 1 j a 9 A 2 P n t n H n A 8 Z x e R m x w n t I 4 m y b p T K i F l Z k v p P Y X C 0 8 q 6 / V J D j U k o D l b L n u 1 / l a 4 b 9 D x o 3 D z U V E M H k 2 3 p / F I z L 6 z I v 5 n w d J b 4 O V / 4 h 9 o R n J 2 k / f I 7 o / P n 2 l z b G + T N 2 w a x o z k 1 4 z I x i T L k x S U S 2 Y U j E f j g O y d H p P P Y u q K d l a A k e E E e 0 U k 0 9 G c T Z A T c g 1 Y F q J y F h M t H u y a 5 W k x y T l t y k D b L C c Q e A S F L P g l j e 4 l 7 P Q N T f 7 O Y p b C g B B K g t u Y z m D C f K Z R w Y j P B l e D P p k I X y F 5 O A O N 6 G z e E 0 0 l 8 b 8 4 L f g B W H l w l C Y z / w 0 w O w f i w U k y o d G 7 5 I v f 6 5 k C R y w n x Z x c M x q A f g S 8 h t A i v 0 7 S 8 H f K k w 2 a f i L 8 j v u L a K n o d 8 l Y F A h / / O 8 t O X x b I p h s i W g C Z E Z m 6 a P c M z a P K E y C L 2 F + T W 7 B N y U F y U V e K X l K p 9 9 S P u 7 R + T w K J 1 y 7 b W V A g 5 x O r t k W N k q T C O l N 0 w j C i 7 4 9 9 u A Q Y u S F l 4 I r h P E V C e M 8 g W H 4 e f T + 3 R Z O J p r n 4 E C X S X A r 2 u I n Y P 8 z a M B N z Q X 4 4 0 / S 5 f n f C 8 v W b + l H 4 e O n 7 0 f n 2 s 1 A C p b 9 H V 3 i n y e E x c E 8 A d n K 9 b I 5 O C e O 6 X 4 Y 0 / R 2 s F 9 M p y z 1 f 2 W X A 2 m Z z C 8 d t G + O x 3 F 2 x n K u D D g 3 M 6 z 0 k x 4 9 O Y 5 G n W Q K d d h B o w K C V V Q E L M C + c i P / g y H r R c X i S 2 l j 2 8 1 O a Z q J v q M 9 d b d E P Q 7 i W d l R b t E 3 y a S Y g R 6 + I u 2 V Q c e k d 0 a e / S L 6 q K M O z g V H 5 H n + D N S C f J K H O N 1 Q s 0 t s l c x x / u k Y E 0 o C Q 7 1 a f C v F q C C K n N 4 r R k Y Y r H I b Q + y l F 2 M n u e 2 k 1 2 z y k U / O I m M p Y W m a w P B B Y E S 9 J V e c r L Z d k f Z Q k O 6 6 d R q X J C q p a A M c B 6 j x l J y E W T 4 4 z g 5 n 8 / z W L + l 7 K D t u Y G u V X o z D 4 I K w C K z H F R f R 6 S C Z X U L M 9 z l 7 n b E M A X 3 C w L H I h z F E u o x e M Z h L x P u B e J Z f H R W x w M Q w i y b c S F p / m M c 0 L z J B y u t G v A A d Q / i B 8 m y d i d Q l W r a O u b d Q s X j f 7 C t Z k D C Q 7 U V v D 5 K A k U n K Y N i D v R x C 6 W w O 8 v j n 5 P I 3 Q P I H S Q H T b R p G b B T + z k g B W Q Y S P 4 x o B L G b Y t J Z k q X X 6 9 s q O o X z 8 T p j k y Q N B j / R 7 C h k U Z D 5 d m + E z 4 E p X R y 8 H o / 3 r h Z j F / 0 F + c u P J C 6 i S D j D G u 2 4 O 2 D L s l t h v L q L V k x J o g g D d Z Q k c 5 F H M C s m h R z M G b 3 Z g 5 A N b o t D P n y 1 0 1 f 5 D m r C W T E D 8 b N L m E 3 J l F B F K N M s U J d l P C e S 4 c 4 W J P Q C Y 4 W Q I k R + v 5 W B v c F m E L J Z C r k 6 6 1 X m E X c f P o F 1 L 3 z D H X 1 w 6 / Z 0 r Y Y e I B K N K o N t T U 4 t U s 5 N P j D c 0 J z s h G a 5 Q d P X G a a I M N z b 7 L W V f w K H i J j R H d F A 1 v 9 J N T e G c V r X V L u I P c I i H H j 7 V u A l A c y g O C m n C j e 0 j H X s B k A d 5 m E c B D I F f M w G X s m U d 7 a m w F h Y + g L B w 8 H 7 t 6 c n h + e H b z y H P r V A U B p I g L 8 K X y P E w b S 9 6 D c 1 L n N q J W 1 L z t X J j R c m u R M I k J m C c y N A P b m v X U X A A d 8 S g B H y h R 9 N e 7 V w g d c c c 3 C A Q Q V Y V s K u l i a j L s I G O w 9 / 6 J E E L J Z + C e X E d Y k A / w 8 t C S M W w X j 5 p W g V 1 V X g c H H J E 7 6 O 0 e s Z 7 C 5 y 8 z X 7 P u H W g B k n z L J / + y 5 B H 7 n C 2 Y R s 1 f + H N 3 l K O T L L B j y t 9 G x x 1 Z h j i L e 9 q o v j T i k E 8 U D E B R E K X x M E / x W v E V U X N s c / b Z f 4 R o y p j W z s A I I 5 L J k L t + 7 z u T D i i 4 H a w u p t Y 6 h r C p K 6 q c B G E e a k K I E o C w M g 6 v A b 4 L 6 l k 1 S y h 8 l b Y E C U K z V Z u E v c / N 0 5 2 4 y g u r O 6 + Q l G / R V Z n 2 e G X d K S 6 Z F C Y w g w q t S 0 X z L s Y 3 9 t v K C d R 1 u T / L h r m R K c o 4 y 0 O k d i a i 2 L l R 9 U o h I 0 d Z I c 7 R 2 f Q H 2 v 5 4 h b 6 g K z H N 6 E u e g 3 S k t Z X q Q x 9 s D d A I f y J V m M 9 / Q A a Q N o s A S 9 r H e F 5 5 e 6 n j z + e u 9 + O T m B d f h 7 a / x U p F z W N a n P r 8 b x q v R 2 b z 5 n u D 6 V q 2 J U g 6 F T N H Y Y r 5 h 9 O e E u / E f 0 3 h H u j P 7 8 S m H 0 E G 9 8 T w S s y M g l m + J G S M x X M U K 9 t q 7 d 5 K Z g 5 d q D 4 / g z r K v 3 p j A l f Y 5 + y x l F X g S F h C U A k e D f 9 / B / z x W X T S k 1 m 5 H / J E N 3 E 1 e M V d f f z A n o G 4 z 7 d l / 6 c t S M 8 F 1 l a 3 F q m s d l / F D r f h X b + D q 8 j P v b 2 1 D R k I Z Q U l / h b A 6 y R Y b p w 2 J Y q g 8 O 4 A n 7 4 q c S X y 9 r s A u Z t Y X + f Z r Z u 6 Z 3 3 I 2 S + 2 T b W F v Z f 7 r T p s 5 6 W z b V j R h j n 6 N 5 Z 6 O 2 b X F R s 2 b D 3 o E k w z 4 D k a A e 4 z e F 2 U r I I Y f 1 X B T 4 S G R s P U g 6 c 4 B w z h 7 B l I X s M U + T o J h A n q W w a p C u 2 N c r A 7 s 0 m e N f K O W Z E u t E j u 7 h R x r f 6 o x j x U D u q R J b q b 1 C 3 5 4 H Y n o v d g Q E q g Y c v h p k n I R / W u w s 7 f w k 1 J G Q H b p V U g l N q 4 H B Y A i x U l A P l 3 a o X A g w p i q X I l I u h h A z F P t + W 6 x S d v U V d a + 0 a l n W W 9 n X 4 b K n t n V K y n J t h M b t m U P 7 P p X + p s d A L N n R p R N e 5 + m 1 W Q T q 8 K X e f h F G A d 8 k O O K F v i d X / x 9 o / v r H X Y g H 9 v 0 M i A 9 k 7 9 0 b Y l D 9 x a Y 6 C v V q T e 0 u e m F g 9 z X m d / b M E r 3 n Y B c H Y T a P K O g W 0 3 g C + G t k 4 C V 1 Z c V l n u Q 0 O k 3 D C c M V 8 6 I 5 g u M E e Z v E 7 L a N C C 8 6 Q / d p p x G J f H K L m y b N l A 4 I 0 V L M e w K z m o W f W f B v 0 h k I I 8 H j 7 4 y E b e f Y p 3 N 6 8 1 i 7 o 2 K A v q 2 n d w v 3 T o / F b q E I G 3 0 x f f s y W q g 5 z f M l Y h H c 1 k g E 2 P D q q E P e w N t 8 5 a v F H d 7 M K f q P u n t X C h M 1 I g W K S t + p H c S s 8 i 7 i w o v B i t 6 y / O Q Q x S v a 5 d T U A i m 8 G T I O A / 4 V 7 5 3 j 3 q W K b f j F H d G w p h r H s K w a D o w y P a u 8 c n v U c E 7 R w w e h i M P A N R E d j S 0 t 7 F J x 4 e k 5 J / p u f H V p o G s 7 i n Z Z p W S C A s V U l s K r 1 C 4 d a k b t q o o h 1 j U y m 5 p i 1 d x q V r z V F j X q F l u U z r S u L Y Y N L r m p M V 6 t a Q x r G q w 0 R k n t U s I x i 9 Y 1 x 6 u G 2 b i 5 Q f 7 c V Q e n 1 B a T t M e M N Z 4 a c W u N T 5 E 4 J i 9 / n E S s Y t x e 2 k h i j n S V x N n 3 K h G P y r w Q b / O K V C R C t F 3 Y G K J t M j O s 6 4 d k c J v 1 d z D A s s G U w 5 W 2 t A y P R n T K W S 6 N B W d V h L k 8 G V 2 H 8 z m k f n W b 4 D G u U j K z D / 4 0 T L P 8 N R n 2 2 j A e C 6 6 g u y 0 E m N J W g U R u p j S 8 w q 3 5 L s s c W + e O S N S 8 u q B S 8 + q G U M 2 r A a 2 u Q d J S / Q S F H y g U t i a Q C 6 J W C J z 5 y K R Y F z d a j V E 8 n 5 9 C E / n R I V P U V G T h 4 L o S s C 1 B c m 1 i 2 h l y C T a a 3 x q j t 5 4 I e / S q Q U e I q 5 c 6 R N e I 1 h g q r k S N w f 1 j f I f I F t y i P n 8 1 r M K z r O S 6 G W p o T s Z W L k b n P M 7 Z 7 L H m 4 U j p r 3 P w T m M S X p m A u Y g O S b i q V o 1 H T c 3 q 9 a m g c R 7 m t + 1 U y g k 5 h n x K 9 H w T m G / m 7 0 V R I m 7 L r B x P v K g g B 8 D K + / i Q L H m v 4 A e v z z Q N w d e 6 6 h 8 C U I j z J L 3 F S d W 1 U R G H k P + y z k L w e h D u 1 p H s b i P w B E 4 f H T j V W c U F T I 1 K h y J l 7 Z q A t G x 4 H 2 D U 5 P 6 4 g a g 9 G C q R m j B R p U u 5 t 1 3 N G F g s o 6 I a 3 s F Q 8 R S f 7 s q 1 B Q R r N p u C Y E O P b w W C z a 4 3 g + A a t U s H l + U 6 r q a M n W 4 X l 2 7 C O n t e w x C 7 i 8 E Q N Y g h V w a O c o e m D r L N 9 e T u 4 u D 4 D W 4 H O K W 2 + I z L n F 9 v F T X k y y i H F 1 c X V O 5 R 3 X S z V s a T O m W l e N 0 l G o d Y j 2 + Z t n q J 5 l y Y u R d i L X C 2 A 3 R d B V T b Q O k q A O o A c 7 W i S o H 1 1 f j y B A C f A O A T A G w C g B Z 2 a 4 N c q m 5 d p K X a 8 Z E 3 g 4 p 0 B r v I I d i m 6 C i + l F q R g D J V 4 B I a l N 8 c w n V l R 7 l V Y S X 3 + 9 r l L A U s u i d V 5 2 Z o x w x 6 T m 8 e 8 7 3 G X K n f k L V g p R I 1 7 I n g c 7 b u m v m K m 4 e d d r 5 W b e K s 3 r R Z n T W f k u E f n Q y V / 7 l y Y V n n e p J H V X b K U C o P 6 l Y t H L s / n 6 S Y m Y z 5 E x w 4 a b A U p w j + n V s 3 t l q q H W r N 1 7 y z V X b D 5 H z / C / r 5 Y 7 2 b Z Q 6 J X S r H 5 5 T B d I 1 z e g V q Q X 3 X z H D G X z R b P z l 4 4 g 2 1 D / J 1 S f E N n 7 w / I 3 Z N G H + Y p 8 l V y j L N R E f + M r D Z M V 9 w q D 7 g L k q N R d Q d V l H 1 G 1 i p N k S X u 2 k t d 9 L a 7 p 8 N B g O S x I b R 2 2 8 y T I s I D B 7 h K z G r i d e 9 W / Y V H 8 t e / / G T 9 Z 4 4 v / P K 0 q h o W H H i 9 Z R Z v 0 F m V X n T n O P l d 8 i U y y 5 U L s 0 0 h / V W n a r Z f a w 5 S 9 6 P e 8 U p I E 8 l R J p o q F b V O D 4 n m + w O D F 0 y 1 h u w 2 j P M b S N 2 0 n 2 v o P O j w F K L T Y a u 8 / P X U i N z 6 B w 5 R E h 0 V j g U c N G t M X S 8 x y 4 e 7 j s m n e + j b H o 7 y a 3 K w 7 + 5 d D + Y t G H 7 v t v m A 0 e f d o B e e 2 9 f P E L O 8 e f 6 T 2 H d K w i d 0 H j C o j N G s 8 R 4 6 T T l + j b D Q + f L m 6 n u 5 C p s 2 Y A r m z C l e p a / E e y t B H n N 4 O 7 e t v P v C r o 8 7 w l w b Q S 4 u O d 6 S 2 e h M 1 + L u r X 2 L l S j Z n 6 d c Y h i Z X C t v u L h V W a W V 3 s J p E 5 R a i Y 2 N T E I J V + M b o q f P s I y h z Z o W / 5 D S G M t 5 c J 6 D 7 9 S 7 j V b o i s S s t V 0 d O l + k G t V x u N G s E a k t N 9 K X P V a 5 i Z P q p h t 7 x 9 H 2 N I e B o R o f w + r 5 X b G f b + g p f n v B T x g F l m e G H g W S s v o b W m A 2 6 e c u Z j + n p o W u t 8 W 3 r G 4 N + A d 9 R b Y w 4 E 8 d w A 3 I + f r Y F 8 N 4 K x 4 b v l h w B w T 2 j x B n i f I c 5 + Q Z 1 R / e 2 w 1 1 Y O B P q M 1 X l x r g D + j e 3 9 9 z S 3 n 3 w M G V R 7 S d B S 3 Q K K 1 H 9 G s A a O v 8 U j m u v C o 4 w O Z d Z B k O e B w 1 W Q x O Y v Z I j h W p o p R a A X 3 d Q B Z R b F H C 8 Y E T B p u A M L U 5 G z A Y Z J x A / 7 a C 3 6 D e t w I f E C 7 T u q S M d e N Z x w 4 j O t q 9 O j r Q T D 6 O K D X n e / l P W G s J 4 y l 0 F N 1 N j k A V p 3 E e Z O i Q r S e j k O n o P v A O g 4 h N a C z F m Z U q E a k Q P 6 t k g H L M i d Q 7 I S m a t j w m 4 I p a o M o 2 g q e 6 M a g i X 5 D s E Q 3 B U n / b 3 e S N g c v 9 n R b H 7 8 Q 1 8 l k Q g l 1 R s u i e n u t 7 9 q A 6 j e g I v M W X v 1 g P X N h 9 E i f K 2 7 4 p V X z d 0 u q q K b L T w + 1 Q q I m O N T + 0 O / T k 0 p / 7 D P A V h S w f z t n 5 a 9 L 2 s Q r f s b n L r / i Y z 1 S 8 Q 1 / p q a i w 2 P 8 t Z q 1 s M 0 f t c S / + + s i q x P q Q / m J P P E L 3 q N i N q M 8 m t c z n a B Q g b C 8 l y K 0 f M c y E P 5 z E s Y 6 i k l D g R G s P T 2 z w q v u 9 i G D f 4 R x M D h h 0 / x 9 Y Y R Q 8 3 e D 6 i J 1 Z i 1 5 6 w a W Q P M O a 7 M w 4 / 2 d m i w n X 9 X A k n V e P v 7 f L O q F 9 5 a l O C a Y R k J z / W D I d L G 3 3 t J 1 9 1 G + V N U m f O / q K m V X 6 D i k Y Z N Y U / C v O h R U t H a M p f k I v j j j q J j V y K x b h K U u j n v 1 D X o 0 d q A y 2 O 7 3 s g 2 9 3 M / G u V / U N p o 5 X y h 3 d + q 8 9 n b K 6 j 5 Z T w Q Y D r X Q L y J w X f Y g f d M r J m j O s M I O S o b C m s k q 0 9 v v 9 K 1 W 1 d C u 5 o I N v l C S N A X C l X G w U X O M i V W P q M b m r / a m v t F 3 R 9 W Z + 5 U R r D W N 1 L C e O o 4 z g c 3 e h J 9 D P B l 3 9 e 1 z z + 2 Y p y m M 3 o 3 O o g 6 K C 7 J N f D x u Y i z V v u i R v / 7 V T W o p b K W Z u s b 2 G V 1 8 P S L P c d U n H z P + A y g i A a t j S P s c d 1 X L p t b 3 n v r g P g i k P N r U P N / K E 6 s W / z 8 m R Z o l 6 W s y 4 m f Z 1 v Z u 8 b Q Y S 7 G X x D N e i O k T i q d v v C a S j 4 T / r w G A i P P M V B s A J G u + 1 r L 6 h + F Q g m G e l + Y m t 3 k 1 H y o A G n f Y E s Y D 8 a 7 Y c T x N m r S 5 p t k 7 s P A p k L k J W B w c d B N n P s U o + 2 O e Q a J H 0 + F Q x g I X / S n L a Z q L r 2 J w S w f i V W / 4 6 d E Z h 0 l 9 1 N B N C x U m J a k c H V d u B P D z B v n x x 7 7 3 Y r G z / O 7 F Y r j 8 j r x Y v M K P f 1 5 + h y u Z R U 2 r P k H 2 e I w O M P C 1 Z n 3 v F q 6 t t 2 + 3 g g D A b F U / u 5 X U 0 W 7 T v p s w j Y 9 Y P r n G I S O u A 4 D 7 0 j / E e T t R h O G m n G 4 p X x a 4 J x x / r R y o 5 a F g k o 1 x t C U Z y x P A x r p O f D D P h e x y a P Q 5 1 9 O U p z / r A 4 / w a j o z C d c V v 5 y d W E d B 4 9 V 4 s j N e P 7 n O f l L X m o d w l 8 0 6 H R 1 l N z T O R b R 6 2 + 2 Q a K M B n j 6 7 D 2 E d T 4 I 2 G 8 s D c C 0 7 i s O j x K p Q n O j l 6 + b 2 S V 9 4 v l Z W V v b w 4 C E 8 T i w I 4 / / 9 n 1 k 4 S V 6 L T X D A t O L U o h y P 1 M w n g / q k V w e p O v w X 8 h G 6 c N b g w 1 P l 4 0 e x e a g U 9 2 F x Q p T L g 6 E b 4 I / h Z 8 Z F I O u 2 u W D x U Z f z P L 6 5 m G y G U r 7 h x 0 J G z + E e I k v s 8 v Z y G 9 9 B F c s I L O c d J 1 a B + 2 J s h O i L l h 8 I x I v P 0 b / Z R v A r 7 H R A B 3 z Q z k 2 c Y F W J 8 q 6 T 7 j g s 1 B u p v J v 9 s l N L 0 z A 0 i g 6 l T S p q 8 p N S 6 x 6 k G l R 9 q L K J h 0 M t t 1 M r A A T P h 2 4 G I F Z G u P o U K W Y O p K P 3 C U u + 1 c 1 C U P a M e 3 z G W V h + 7 i v u f T O C G 5 G + b P z D / w F Q S w E C L Q A U A A I A C A A C q Y t a J O y H p K Q A A A D 2 A A A A E g A A A A A A A A A A A A A A A A A A A A A A Q 2 9 u Z m l n L 1 B h Y 2 t h Z 2 U u e G 1 s U E s B A i 0 A F A A C A A g A A q m L W g / K 6 a u k A A A A 6 Q A A A B M A A A A A A A A A A A A A A A A A 8 A A A A F t D b 2 5 0 Z W 5 0 X 1 R 5 c G V z X S 5 4 b W x Q S w E C L Q A U A A I A C A A C q Y t a C N h 1 S O M T A A A G h w A A E w A A A A A A A A A A A A A A A A D h A Q A A R m 9 y b X V s Y X M v U 2 V j d G l v b j E u b V B L B Q Y A A A A A A w A D A M I A A A A R F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E Q E A A A A A A O A Q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O M 2 Z 2 W E R p d T N S S j B l S E o 4 e n p E K 3 N D b E 5 v Y j N C c F p u b E J V R W t B Q U F B Q U F B Q U F B Q U F B b F N S T m d o e X V 3 a y s 2 K 2 V Q c U l j S U w z Z 3 B R W V h K a G J X V j B a W E p 6 Q U F B Q k F B Q U E i I C 8 + P C 9 T d G F i b G V F b n R y a W V z P j w v S X R l b T 4 8 S X R l b T 4 8 S X R l b U x v Y 2 F 0 a W 9 u P j x J d G V t V H l w Z T 5 G b 3 J t d W x h P C 9 J d G V t V H l w Z T 4 8 S X R l b V B h d G g + U 2 V j d G l v b j E v Z m 5 T a G 9 w a W Z 5 U n V u U X V l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2 I x M j d l N y 0 5 N G F i L T Q z N z E t O D E 0 Y y 1 j N T I 5 N j Q x M G Q z Z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C 0 x M F Q x N D o z M j o x M S 4 0 N D c 5 O T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Y 2 N l c 3 N U b 2 t l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1 Z W N h Y T U 1 L T Z l M T M t N D U y Z i 1 i N T d j L W E 3 Z j F l N T U 3 M T Q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g y N G Q y N D k 1 L W F l M W M t N G Z j M i 1 i Y W Y 5 L W U z Z W E y M W M y M G J k Z S I g L z 4 8 R W 5 0 c n k g V H l w Z T 0 i R m l s b E x h c 3 R V c G R h d G V k I i B W Y W x 1 Z T 0 i Z D I w M j U t M D Q t M T J U M D E 6 N T Y 6 N T A u N j c z N D M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W N j Z X N z V G 9 r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E 5 h b W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D M 0 Y z l j M C 1 h M z c 2 L T R l N z Y t Y j c w Z i 1 k N D g 1 M z N j O T c 1 M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4 M j R k M j Q 5 N S 1 h Z T F j L T R m Y z I t Y m F m O S 1 l M 2 V h M j F j M j B i Z G U i I C 8 + P E V u d H J 5 I F R 5 c G U 9 I k Z p b G x M Y X N 0 V X B k Y X R l Z C I g V m F s d W U 9 I m Q y M D I 1 L T A 0 L T E y V D A x O j U 2 O j U w L j Y 0 M D g 1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N o b 3 B O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l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c z M 2 U 4 O T g t M T N h M y 0 0 M m Y y L W I 1 M T Y t N 2 J m M j c 4 O W N m M j A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w O V Q y M T o z M j o w M S 4 1 N z I y N z A 5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Q m F z a W M v c m V x d W V z d F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l j L 2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p Y y 9 y Z X N w b 2 5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l j L 3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l j L 3 N o b 3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p Y y 9 0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T a G 9 w a W Z 5 Q n V s a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Y z J h Y W U 4 L T h k Z m I t N G I 0 Y i 0 4 N W M z L T k w M z U 3 Z W I 4 Y T U 2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N S 0 w N C 0 x M F Q x M z o w M j o z M y 4 4 M j E x N T M 5 W i I g L z 4 8 R W 5 0 c n k g V H l w Z T 0 i U m V z d W x 0 V H l w Z S I g V m F s d W U 9 I n N G d W 5 j d G l v b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b k N o Z W N r T 3 B l c m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E 2 N 2 J k M j Y t N m J l M S 0 0 Y z F j L T l h N j Q t N W Y 4 O G M z N m U z Z j N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S 0 w N C 0 x M F Q w M T o w N z o x O C 4 w M z c x M T Y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F p d E Z v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Y j U 1 O D k 1 L T Y y N W Q t N G Y 3 Z S 0 4 M G J k L W Z i Z T Z h M D R j M j k 0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E w V D E 0 O j M y O j E x L j U z M z A y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B h c m F t R m V j a G F J b m l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N j Z m R i N W U t M G E z M C 0 0 O G F m L W J m Z D U t Y W I y M G F m N D U x N W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E Y X R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x M F Q x O D o 0 O T o 0 M C 4 3 N j Q w M T Y 3 W i I g L z 4 8 R W 5 0 c n k g V H l w Z T 0 i R m l s b F N 0 Y X R 1 c y I g V m F s d W U 9 I n N D b 2 1 w b G V 0 Z S I g L z 4 8 R W 5 0 c n k g V H l w Z T 0 i U X V l c n l H c m 9 1 c E l E I i B W Y W x 1 Z T 0 i c z g y N G Q y N D k 1 L W F l M W M t N G Z j M i 1 i Y W Y 5 L W U z Z W E y M W M y M G J k Z S I g L z 4 8 L 1 N 0 Y W J s Z U V u d H J p Z X M + P C 9 J d G V t P j x J d G V t P j x J d G V t T G 9 j Y X R p b 2 4 + P E l 0 Z W 1 U e X B l P k Z v c m 1 1 b G E 8 L 0 l 0 Z W 1 U e X B l P j x J d G V t U G F 0 a D 5 T Z W N 0 a W 9 u M S 9 w Y X J h b U Z l Y 2 h h S W 5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U Z l Y 2 h h S W 5 p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R m V j a G F J b m l j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U Z l Y 2 h h R m l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Y 2 N z d m O D Q t Z W U z N y 0 0 Z j U 0 L W J i M T c t Y m R h Z j Y 5 N W Q z N G R h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Q t M T B U M T g 6 N D k 6 N D A u N z c y M j I z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E Y X R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R 3 J v d X B J R C I g V m F s d W U 9 I n M 4 M j R k M j Q 5 N S 1 h Z T F j L T R m Y z I t Y m F m O S 1 l M 2 V h M j F j M j B i Z G U i I C 8 + P C 9 T d G F i b G V F b n R y a W V z P j w v S X R l b T 4 8 S X R l b T 4 8 S X R l b U x v Y 2 F 0 a W 9 u P j x J d G V t V H l w Z T 5 G b 3 J t d W x h P C 9 J d G V t V H l w Z T 4 8 S X R l b V B h d G g + U 2 V j d G l v b j E v c G F y Y W 1 G Z W N o Y U Z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U Z l Y 2 h h R m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G Z W N o Y U Z p b i 9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F V S T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0 M z U 0 M 2 M 4 L T c 0 Z D E t N D A x N y 0 4 Z D d h L T M w O W Q 4 O G U 2 M T A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T B U M j A 6 M T Y 6 N T A u M j A z N D I 3 M l o i I C 8 + P E V u d H J 5 I F R 5 c G U 9 I k Z p b G x T d G F 0 d X M i I F Z h b H V l P S J z Q 2 9 t c G x l d G U i I C 8 + P E V u d H J 5 I F R 5 c G U 9 I l F 1 Z X J 5 R 3 J v d X B J R C I g V m F s d W U 9 I n M 4 M j R k M j Q 5 N S 1 h Z T F j L T R m Y z I t Y m F m O S 1 l M 2 V h M j F j M j B i Z G U i I C 8 + P C 9 T d G F i b G V F b n R y a W V z P j w v S X R l b T 4 8 S X R l b T 4 8 S X R l b U x v Y 2 F 0 a W 9 u P j x J d G V t V H l w Z T 5 G b 3 J t d W x h P C 9 J d G V t V H l w Z T 4 8 S X R l b V B h d G g + U 2 V j d G l v b j E v c 2 h v c F V S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l W Z X J z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F h M z R j Y W M t Y W N l M C 0 0 M D U z L T k 5 N z Q t M j Q x N T k z M 2 Y y O W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x M F Q y M D o x N j o 1 M C 4 x O T A 0 N z M z W i I g L z 4 8 R W 5 0 c n k g V H l w Z T 0 i R m l s b F N 0 Y X R 1 c y I g V m F s d W U 9 I n N D b 2 1 w b G V 0 Z S I g L z 4 8 R W 5 0 c n k g V H l w Z T 0 i U X V l c n l H c m 9 1 c E l E I i B W Y W x 1 Z T 0 i c z g y N G Q y N D k 1 L W F l M W M t N G Z j M i 1 i Y W Y 5 L W U z Z W E y M W M y M G J k Z S I g L z 4 8 L 1 N 0 Y W J s Z U V u d H J p Z X M + P C 9 J d G V t P j x J d G V t P j x J d G V t T G 9 j Y X R p b 2 4 + P E l 0 Z W 1 U e X B l P k Z v c m 1 1 b G E 8 L 0 l 0 Z W 1 U e X B l P j x J d G V t U G F 0 a D 5 T Z W N 0 a W 9 u M S 9 h c G l W Z X J z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0 N D U w M W I w L W E 0 Z T I t N D A y M i 0 4 O T M w L W N m N m N h N 2 F m O T B j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x M V Q x O T o y N j o 1 M S 4 2 M T I 4 N D I x W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Z G V y c y 9 x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X h w Y W 5 k Z W Q l M j B u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V 4 c G F u Z G V k J T I w c 3 V i d G 9 0 Y W x Q c m l j Z V N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F e H B h b m R l Z C U y M H N o b 3 B N b 2 5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F e H B h b m R l Z C U y M H R v d G F s U m V j Z W l 2 Z W R T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X h w Y W 5 k Z W Q l M j B z a G 9 w T W 9 u Z X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V 4 c G F u Z G V k J T I w d G 9 0 Y W x S Z W Z 1 b m R l Z F N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F e H B h b m R l Z C U y M H N o b 3 B N b 2 5 l e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X h w Y W 5 k Z W Q l M j B j d X J y Z W 5 0 V G 9 0 Y W x U Y X h T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X h w Y W 5 k Z W Q l M j B z a G 9 w T W 9 u Z X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H B p b m d M a W 5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O W M 0 Y T I 1 L W Z j Y z Q t N G I 2 M i 1 i Y T R k L W R i Y z A 0 N z E 2 Z G I z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T F U M T k 6 M j Y 6 N T E u N j Q 3 O T A 1 N l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l w c G l u Z 0 x p b m V z L 3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H B p b m d M a W 5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l u Z 0 x p b m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l u Z 0 x p b m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w a W 5 n T G l u Z X M v R X h w Y W 5 k Z W Q l M j B u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H B p b m d M a W 5 l c y 9 F e H B h b m R l Z C U y M H N o a X B w a W 5 n T G l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l u Z 0 x p b m V z L 0 V 4 c G F u Z G V k J T I w Z W R n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l u Z 0 x p b m V z L 0 V 4 c G F u Z G V k J T I w Z W R n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H B p b m d M a W 5 l c y 9 F e H B h b m R l Z C U y M G 5 v Z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H B p b m d M a W 5 l c y 9 F e H B h b m R l Z C U y M G 9 y a W d p b m F s U H J p Y 2 V T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l u Z 0 x p b m V z L 0 V 4 c G F u Z G V k J T I w c 2 h v c E 1 v b m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H B p b m d M a W 5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J d G V t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k Y z B m Z j V j L W I 1 M m E t N D h i N i 1 h O W U 3 L W Q 2 M G Y 0 Y T M 3 N T I y M y I g L z 4 8 R W 5 0 c n k g V H l w Z T 0 i R m l s b F R h c m d l d C I g V m F s d W U 9 I n N M a W 5 l S X R l b X M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l S X R l b X M v Q X V 0 b 1 J l b W 9 2 Z W R D b 2 x 1 b W 5 z M S 5 7 a W Q s M H 0 m c X V v d D s s J n F 1 b 3 Q 7 U 2 V j d G l v b j E v T G l u Z U l 0 Z W 1 z L 0 F 1 d G 9 S Z W 1 v d m V k Q 2 9 s d W 1 u c z E u e 2 5 h b W U s M X 0 m c X V v d D s s J n F 1 b 3 Q 7 U 2 V j d G l v b j E v T G l u Z U l 0 Z W 1 z L 0 F 1 d G 9 S Z W 1 v d m V k Q 2 9 s d W 1 u c z E u e 2 l k L j E s M n 0 m c X V v d D s s J n F 1 b 3 Q 7 U 2 V j d G l v b j E v T G l u Z U l 0 Z W 1 z L 0 F 1 d G 9 S Z W 1 v d m V k Q 2 9 s d W 1 u c z E u e 2 5 h b W U u M S w z f S Z x d W 9 0 O y w m c X V v d D t T Z W N 0 a W 9 u M S 9 M a W 5 l S X R l b X M v Q X V 0 b 1 J l b W 9 2 Z W R D b 2 x 1 b W 5 z M S 5 7 c X V h b n R p d H k s N H 0 m c X V v d D s s J n F 1 b 3 Q 7 U 2 V j d G l v b j E v T G l u Z U l 0 Z W 1 z L 0 F 1 d G 9 S Z W 1 v d m V k Q 2 9 s d W 1 u c z E u e 2 9 y a W d p b m F s V G 9 0 Y W x T Z X Q s N X 0 m c X V v d D s s J n F 1 b 3 Q 7 U 2 V j d G l v b j E v T G l u Z U l 0 Z W 1 z L 0 F 1 d G 9 S Z W 1 v d m V k Q 2 9 s d W 1 u c z E u e 2 R p c 2 N v d W 5 0 Q W x s b 2 N h d G l v b n M s N n 0 m c X V v d D s s J n F 1 b 3 Q 7 U 2 V j d G l v b j E v T G l u Z U l 0 Z W 1 z L 0 F 1 d G 9 S Z W 1 v d m V k Q 2 9 s d W 1 u c z E u e 2 9 p Z 2 l u Y W x Q c m l j Z V N l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a W 5 l S X R l b X M v Q X V 0 b 1 J l b W 9 2 Z W R D b 2 x 1 b W 5 z M S 5 7 a W Q s M H 0 m c X V v d D s s J n F 1 b 3 Q 7 U 2 V j d G l v b j E v T G l u Z U l 0 Z W 1 z L 0 F 1 d G 9 S Z W 1 v d m V k Q 2 9 s d W 1 u c z E u e 2 5 h b W U s M X 0 m c X V v d D s s J n F 1 b 3 Q 7 U 2 V j d G l v b j E v T G l u Z U l 0 Z W 1 z L 0 F 1 d G 9 S Z W 1 v d m V k Q 2 9 s d W 1 u c z E u e 2 l k L j E s M n 0 m c X V v d D s s J n F 1 b 3 Q 7 U 2 V j d G l v b j E v T G l u Z U l 0 Z W 1 z L 0 F 1 d G 9 S Z W 1 v d m V k Q 2 9 s d W 1 u c z E u e 2 5 h b W U u M S w z f S Z x d W 9 0 O y w m c X V v d D t T Z W N 0 a W 9 u M S 9 M a W 5 l S X R l b X M v Q X V 0 b 1 J l b W 9 2 Z W R D b 2 x 1 b W 5 z M S 5 7 c X V h b n R p d H k s N H 0 m c X V v d D s s J n F 1 b 3 Q 7 U 2 V j d G l v b j E v T G l u Z U l 0 Z W 1 z L 0 F 1 d G 9 S Z W 1 v d m V k Q 2 9 s d W 1 u c z E u e 2 9 y a W d p b m F s V G 9 0 Y W x T Z X Q s N X 0 m c X V v d D s s J n F 1 b 3 Q 7 U 2 V j d G l v b j E v T G l u Z U l 0 Z W 1 z L 0 F 1 d G 9 S Z W 1 v d m V k Q 2 9 s d W 1 u c z E u e 2 R p c 2 N v d W 5 0 Q W x s b 2 N h d G l v b n M s N n 0 m c X V v d D s s J n F 1 b 3 Q 7 U 2 V j d G l v b j E v T G l u Z U l 0 Z W 1 z L 0 F 1 d G 9 S Z W 1 v d m V k Q 2 9 s d W 1 u c z E u e 2 9 p Z 2 l u Y W x Q c m l j Z V N l d C w 3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p Z C Z x d W 9 0 O y w m c X V v d D t u Y W 1 l J n F 1 b 3 Q 7 L C Z x d W 9 0 O 2 l k L j E m c X V v d D s s J n F 1 b 3 Q 7 b m F t Z S 4 x J n F 1 b 3 Q 7 L C Z x d W 9 0 O 3 F 1 Y W 5 0 a X R 5 J n F 1 b 3 Q 7 L C Z x d W 9 0 O 2 9 y a W d p b m F s V G 9 0 Y W x T Z X Q m c X V v d D s s J n F 1 b 3 Q 7 Z G l z Y 2 9 1 b n R B b G x v Y 2 F 0 a W 9 u c y Z x d W 9 0 O y w m c X V v d D t v a W d p b m F s U H J p Y 2 V T Z X Q m c X V v d D t d I i A v P j x F b n R y e S B U e X B l P S J G a W x s Q 2 9 s d W 1 u V H l w Z X M i I F Z h b H V l P S J z Q m d Z R 0 J n Q U Z C U V U 9 I i A v P j x F b n R y e S B U e X B l P S J G a W x s T G F z d F V w Z G F 0 Z W Q i I F Z h b H V l P S J k M j A y N S 0 w N C 0 x M l Q w M T o 1 N z o z N i 4 5 M j g 0 M D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p b m V J d G V t c y 9 x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J d G V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S X R l b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J d G V t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S X R l b X M v R X h w Y W 5 k Z W Q l M j B u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l 0 Z W 1 z L 0 V 4 c G F u Z G V k J T I w b G l u Z U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l 0 Z W 1 z L 0 V 4 c G F u Z G V k J T I w Z W R n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S X R l b X M v R X h w Y W 5 k Z W Q l M j B l Z G d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S X R l b X M v R X h w Y W 5 k Z W Q l M j B u b 2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J d G V t c y 9 F e H B h b m R l Z C U y M G 9 y a W d p b m F s V G 9 0 Y W x T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S X R l b X M v R X h w Y W 5 k Z W Q l M j B z a G 9 w T W 9 u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S X R l b X M v R X h w Y W 5 k Z W Q l M j B k a X N j b 3 V u d E F s b G 9 j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l 0 Z W 1 z L 0 V 4 c G F u Z G V k J T I w Z G l z Y 2 9 1 b n R B b G x v Y 2 F 0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S X R l b X M v R X h w Y W 5 k Z W Q l M j B h b G x v Y 2 F 0 Z W R B b W 9 1 b n R T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S X R l b X M v R X h w Y W 5 k Z W Q l M j B z a G 9 w T W 9 u Z X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l 0 Z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4 T G l u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m N l N z g 0 Y y 0 1 Y j U 3 L T R k Z T E t Y W I 2 O S 1 m O W U y Y W Q x O D B m N z Y i I C 8 + P E V u d H J 5 I F R 5 c G U 9 I k Z p b G x U Y X J n Z X Q i I F Z h b H V l P S J z V G F 4 T G l u Z X M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F U M T k 6 M j c 6 M D I u M D E 4 N j E w N V o i I C 8 + P E V u d H J 5 I F R 5 c G U 9 I k Z p b G x D b 2 x 1 b W 5 U e X B l c y I g V m F s d W U 9 I n N C Z 1 l H Q k F V P S I g L z 4 8 R W 5 0 c n k g V H l w Z T 0 i R m l s b E N v b H V t b k 5 h b W V z I i B W Y W x 1 Z T 0 i c 1 s m c X V v d D t p Z C Z x d W 9 0 O y w m c X V v d D t u Y W 1 l J n F 1 b 3 Q 7 L C Z x d W 9 0 O 3 R p d G x l J n F 1 b 3 Q 7 L C Z x d W 9 0 O 3 J h d G U m c X V v d D s s J n F 1 b 3 Q 7 Y W 1 v d W 5 0 J n F 1 b 3 Q 7 X S I g L z 4 8 R W 5 0 c n k g V H l w Z T 0 i R m l s b F N 0 Y X R 1 c y I g V m F s d W U 9 I n N D b 2 1 w b G V 0 Z S I g L z 4 8 R W 5 0 c n k g V H l w Z T 0 i R m l s b E N v d W 5 0 I i B W Y W x 1 Z T 0 i b D g 0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4 T G l u Z X M v Q X V 0 b 1 J l b W 9 2 Z W R D b 2 x 1 b W 5 z M S 5 7 a W Q s M H 0 m c X V v d D s s J n F 1 b 3 Q 7 U 2 V j d G l v b j E v V G F 4 T G l u Z X M v Q X V 0 b 1 J l b W 9 2 Z W R D b 2 x 1 b W 5 z M S 5 7 b m F t Z S w x f S Z x d W 9 0 O y w m c X V v d D t T Z W N 0 a W 9 u M S 9 U Y X h M a W 5 l c y 9 B d X R v U m V t b 3 Z l Z E N v b H V t b n M x L n t 0 a X R s Z S w y f S Z x d W 9 0 O y w m c X V v d D t T Z W N 0 a W 9 u M S 9 U Y X h M a W 5 l c y 9 B d X R v U m V t b 3 Z l Z E N v b H V t b n M x L n t y Y X R l L D N 9 J n F 1 b 3 Q 7 L C Z x d W 9 0 O 1 N l Y 3 R p b 2 4 x L 1 R h e E x p b m V z L 0 F 1 d G 9 S Z W 1 v d m V k Q 2 9 s d W 1 u c z E u e 2 F t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X h M a W 5 l c y 9 B d X R v U m V t b 3 Z l Z E N v b H V t b n M x L n t p Z C w w f S Z x d W 9 0 O y w m c X V v d D t T Z W N 0 a W 9 u M S 9 U Y X h M a W 5 l c y 9 B d X R v U m V t b 3 Z l Z E N v b H V t b n M x L n t u Y W 1 l L D F 9 J n F 1 b 3 Q 7 L C Z x d W 9 0 O 1 N l Y 3 R p b 2 4 x L 1 R h e E x p b m V z L 0 F 1 d G 9 S Z W 1 v d m V k Q 2 9 s d W 1 u c z E u e 3 R p d G x l L D J 9 J n F 1 b 3 Q 7 L C Z x d W 9 0 O 1 N l Y 3 R p b 2 4 x L 1 R h e E x p b m V z L 0 F 1 d G 9 S Z W 1 v d m V k Q 2 9 s d W 1 u c z E u e 3 J h d G U s M 3 0 m c X V v d D s s J n F 1 b 3 Q 7 U 2 V j d G l v b j E v V G F 4 T G l u Z X M v Q X V 0 b 1 J l b W 9 2 Z W R D b 2 x 1 b W 5 z M S 5 7 Y W 1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U 3 V t b W F y e T w v S X R l b V B h d G g + P C 9 J d G V t T G 9 j Y X R p b 2 4 + P F N 0 Y W J s Z U V u d H J p Z X M + P E V u d H J 5 I F R 5 c G U 9 I l F 1 Z X J 5 S U Q i I F Z h b H V l P S J z Z D g w M z I x N 2 I t N T J i O S 0 0 Y W J k L T g z Y 2 U t O T I 4 Z T Z i N j g 3 M j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l Q w M T o 1 N z o x N S 4 4 M D Q w N T M 3 W i I g L z 4 8 R W 5 0 c n k g V H l w Z T 0 i R m l s b E N v b H V t b l R 5 c G V z I i B W Y W x 1 Z T 0 i c 0 J n W U p C Z 1 V G Q l F V R k J R V U V C U V V G I i A v P j x F b n R y e S B U e X B l P S J G a W x s Q 2 9 s d W 1 u T m F t Z X M i I F Z h b H V l P S J z W y Z x d W 9 0 O 2 l k J n F 1 b 3 Q 7 L C Z x d W 9 0 O 2 5 h b W U m c X V v d D s s J n F 1 b 3 Q 7 Y 3 J l Y X R l Z E F 0 J n F 1 b 3 Q 7 L C Z x d W 9 0 O 2 R p c 3 B s Y X l G a W 5 h b m N p Y W x T d G F 0 d X M m c X V v d D s s J n F 1 b 3 Q 7 c 3 V i d G 9 0 Y W x Q c m l j Z V N l d C Z x d W 9 0 O y w m c X V v d D t 0 b 3 R h b F J l Y 2 V p d m V k U 2 V 0 J n F 1 b 3 Q 7 L C Z x d W 9 0 O 3 R v d G F s U m V m d W 5 k Z W R T Z X Q m c X V v d D s s J n F 1 b 3 Q 7 Y 3 V y c m V u d F R v d G F s V G F 4 U 2 V 0 J n F 1 b 3 Q 7 L C Z x d W 9 0 O 1 N o a X B w a W 5 n T G l u Z X M m c X V v d D s s J n F 1 b 3 Q 7 b 3 J p Z 2 l u Y W x U b 3 R h b F N l d C Z x d W 9 0 O y w m c X V v d D t k a X N j b 3 V u d E F s b G 9 j Y X R p b 2 5 z J n F 1 b 3 Q 7 L C Z x d W 9 0 O 1 R h e F J h d G U m c X V v d D s s J n F 1 b 3 Q 7 V G F 4 T G l u Z X M m c X V v d D s s J n F 1 b 3 Q 7 S X R l b X N D b 3 N 0 J n F 1 b 3 Q 7 L C Z x d W 9 0 O 2 R p c 2 N v d W 5 0 Q W x s b 2 N h d G l v b n N Q c m V U Y X g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N T d W 1 t Y X J 5 L 0 F 1 d G 9 S Z W 1 v d m V k Q 2 9 s d W 1 u c z E u e 2 l k L D B 9 J n F 1 b 3 Q 7 L C Z x d W 9 0 O 1 N l Y 3 R p b 2 4 x L 0 9 y Z G V y c 1 N 1 b W 1 h c n k v Q X V 0 b 1 J l b W 9 2 Z W R D b 2 x 1 b W 5 z M S 5 7 b m F t Z S w x f S Z x d W 9 0 O y w m c X V v d D t T Z W N 0 a W 9 u M S 9 P c m R l c n N T d W 1 t Y X J 5 L 0 F 1 d G 9 S Z W 1 v d m V k Q 2 9 s d W 1 u c z E u e 2 N y Z W F 0 Z W R B d C w y f S Z x d W 9 0 O y w m c X V v d D t T Z W N 0 a W 9 u M S 9 P c m R l c n N T d W 1 t Y X J 5 L 0 F 1 d G 9 S Z W 1 v d m V k Q 2 9 s d W 1 u c z E u e 2 R p c 3 B s Y X l G a W 5 h b m N p Y W x T d G F 0 d X M s M 3 0 m c X V v d D s s J n F 1 b 3 Q 7 U 2 V j d G l v b j E v T 3 J k Z X J z U 3 V t b W F y e S 9 B d X R v U m V t b 3 Z l Z E N v b H V t b n M x L n t z d W J 0 b 3 R h b F B y a W N l U 2 V 0 L D R 9 J n F 1 b 3 Q 7 L C Z x d W 9 0 O 1 N l Y 3 R p b 2 4 x L 0 9 y Z G V y c 1 N 1 b W 1 h c n k v Q X V 0 b 1 J l b W 9 2 Z W R D b 2 x 1 b W 5 z M S 5 7 d G 9 0 Y W x S Z W N l a X Z l Z F N l d C w 1 f S Z x d W 9 0 O y w m c X V v d D t T Z W N 0 a W 9 u M S 9 P c m R l c n N T d W 1 t Y X J 5 L 0 F 1 d G 9 S Z W 1 v d m V k Q 2 9 s d W 1 u c z E u e 3 R v d G F s U m V m d W 5 k Z W R T Z X Q s N n 0 m c X V v d D s s J n F 1 b 3 Q 7 U 2 V j d G l v b j E v T 3 J k Z X J z U 3 V t b W F y e S 9 B d X R v U m V t b 3 Z l Z E N v b H V t b n M x L n t j d X J y Z W 5 0 V G 9 0 Y W x U Y X h T Z X Q s N 3 0 m c X V v d D s s J n F 1 b 3 Q 7 U 2 V j d G l v b j E v T 3 J k Z X J z U 3 V t b W F y e S 9 B d X R v U m V t b 3 Z l Z E N v b H V t b n M x L n t T a G l w c G l u Z 0 x p b m V z L D h 9 J n F 1 b 3 Q 7 L C Z x d W 9 0 O 1 N l Y 3 R p b 2 4 x L 0 9 y Z G V y c 1 N 1 b W 1 h c n k v Q X V 0 b 1 J l b W 9 2 Z W R D b 2 x 1 b W 5 z M S 5 7 b 3 J p Z 2 l u Y W x U b 3 R h b F N l d C w 5 f S Z x d W 9 0 O y w m c X V v d D t T Z W N 0 a W 9 u M S 9 P c m R l c n N T d W 1 t Y X J 5 L 0 F 1 d G 9 S Z W 1 v d m V k Q 2 9 s d W 1 u c z E u e 2 R p c 2 N v d W 5 0 Q W x s b 2 N h d G l v b n M s M T B 9 J n F 1 b 3 Q 7 L C Z x d W 9 0 O 1 N l Y 3 R p b 2 4 x L 0 9 y Z G V y c 1 N 1 b W 1 h c n k v Q X V 0 b 1 J l b W 9 2 Z W R D b 2 x 1 b W 5 z M S 5 7 V G F 4 U m F 0 Z S w x M X 0 m c X V v d D s s J n F 1 b 3 Q 7 U 2 V j d G l v b j E v T 3 J k Z X J z U 3 V t b W F y e S 9 B d X R v U m V t b 3 Z l Z E N v b H V t b n M x L n t U Y X h M a W 5 l c y w x M n 0 m c X V v d D s s J n F 1 b 3 Q 7 U 2 V j d G l v b j E v T 3 J k Z X J z U 3 V t b W F y e S 9 B d X R v U m V t b 3 Z l Z E N v b H V t b n M x L n t J d G V t c 0 N v c 3 Q s M T N 9 J n F 1 b 3 Q 7 L C Z x d W 9 0 O 1 N l Y 3 R p b 2 4 x L 0 9 y Z G V y c 1 N 1 b W 1 h c n k v Q X V 0 b 1 J l b W 9 2 Z W R D b 2 x 1 b W 5 z M S 5 7 Z G l z Y 2 9 1 b n R B b G x v Y 2 F 0 a W 9 u c 1 B y Z V R h e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9 y Z G V y c 1 N 1 b W 1 h c n k v Q X V 0 b 1 J l b W 9 2 Z W R D b 2 x 1 b W 5 z M S 5 7 a W Q s M H 0 m c X V v d D s s J n F 1 b 3 Q 7 U 2 V j d G l v b j E v T 3 J k Z X J z U 3 V t b W F y e S 9 B d X R v U m V t b 3 Z l Z E N v b H V t b n M x L n t u Y W 1 l L D F 9 J n F 1 b 3 Q 7 L C Z x d W 9 0 O 1 N l Y 3 R p b 2 4 x L 0 9 y Z G V y c 1 N 1 b W 1 h c n k v Q X V 0 b 1 J l b W 9 2 Z W R D b 2 x 1 b W 5 z M S 5 7 Y 3 J l Y X R l Z E F 0 L D J 9 J n F 1 b 3 Q 7 L C Z x d W 9 0 O 1 N l Y 3 R p b 2 4 x L 0 9 y Z G V y c 1 N 1 b W 1 h c n k v Q X V 0 b 1 J l b W 9 2 Z W R D b 2 x 1 b W 5 z M S 5 7 Z G l z c G x h e U Z p b m F u Y 2 l h b F N 0 Y X R 1 c y w z f S Z x d W 9 0 O y w m c X V v d D t T Z W N 0 a W 9 u M S 9 P c m R l c n N T d W 1 t Y X J 5 L 0 F 1 d G 9 S Z W 1 v d m V k Q 2 9 s d W 1 u c z E u e 3 N 1 Y n R v d G F s U H J p Y 2 V T Z X Q s N H 0 m c X V v d D s s J n F 1 b 3 Q 7 U 2 V j d G l v b j E v T 3 J k Z X J z U 3 V t b W F y e S 9 B d X R v U m V t b 3 Z l Z E N v b H V t b n M x L n t 0 b 3 R h b F J l Y 2 V p d m V k U 2 V 0 L D V 9 J n F 1 b 3 Q 7 L C Z x d W 9 0 O 1 N l Y 3 R p b 2 4 x L 0 9 y Z G V y c 1 N 1 b W 1 h c n k v Q X V 0 b 1 J l b W 9 2 Z W R D b 2 x 1 b W 5 z M S 5 7 d G 9 0 Y W x S Z W Z 1 b m R l Z F N l d C w 2 f S Z x d W 9 0 O y w m c X V v d D t T Z W N 0 a W 9 u M S 9 P c m R l c n N T d W 1 t Y X J 5 L 0 F 1 d G 9 S Z W 1 v d m V k Q 2 9 s d W 1 u c z E u e 2 N 1 c n J l b n R U b 3 R h b F R h e F N l d C w 3 f S Z x d W 9 0 O y w m c X V v d D t T Z W N 0 a W 9 u M S 9 P c m R l c n N T d W 1 t Y X J 5 L 0 F 1 d G 9 S Z W 1 v d m V k Q 2 9 s d W 1 u c z E u e 1 N o a X B w a W 5 n T G l u Z X M s O H 0 m c X V v d D s s J n F 1 b 3 Q 7 U 2 V j d G l v b j E v T 3 J k Z X J z U 3 V t b W F y e S 9 B d X R v U m V t b 3 Z l Z E N v b H V t b n M x L n t v c m l n a W 5 h b F R v d G F s U 2 V 0 L D l 9 J n F 1 b 3 Q 7 L C Z x d W 9 0 O 1 N l Y 3 R p b 2 4 x L 0 9 y Z G V y c 1 N 1 b W 1 h c n k v Q X V 0 b 1 J l b W 9 2 Z W R D b 2 x 1 b W 5 z M S 5 7 Z G l z Y 2 9 1 b n R B b G x v Y 2 F 0 a W 9 u c y w x M H 0 m c X V v d D s s J n F 1 b 3 Q 7 U 2 V j d G l v b j E v T 3 J k Z X J z U 3 V t b W F y e S 9 B d X R v U m V t b 3 Z l Z E N v b H V t b n M x L n t U Y X h S Y X R l L D E x f S Z x d W 9 0 O y w m c X V v d D t T Z W N 0 a W 9 u M S 9 P c m R l c n N T d W 1 t Y X J 5 L 0 F 1 d G 9 S Z W 1 v d m V k Q 2 9 s d W 1 u c z E u e 1 R h e E x p b m V z L D E y f S Z x d W 9 0 O y w m c X V v d D t T Z W N 0 a W 9 u M S 9 P c m R l c n N T d W 1 t Y X J 5 L 0 F 1 d G 9 S Z W 1 v d m V k Q 2 9 s d W 1 u c z E u e 0 l 0 Z W 1 z Q 2 9 z d C w x M 3 0 m c X V v d D s s J n F 1 b 3 Q 7 U 2 V j d G l v b j E v T 3 J k Z X J z U 3 V t b W F y e S 9 B d X R v U m V t b 3 Z l Z E N v b H V t b n M x L n t k a X N j b 3 V u d E F s b G 9 j Y X R p b 2 5 z U H J l V G F 4 L D E 0 f S Z x d W 9 0 O 1 0 s J n F 1 b 3 Q 7 U m V s Y X R p b 2 5 z a G l w S W 5 m b y Z x d W 9 0 O z p b X X 0 i I C 8 + P E V u d H J 5 I F R 5 c G U 9 I l J l Y 2 9 2 Z X J 5 V G F y Z 2 V 0 U 2 h l Z X Q i I F Z h b H V l P S J z R W 5 0 a X R 5 U X V l c n k i I C 8 + P E V u d H J 5 I F R 5 c G U 9 I l J l Y 2 9 2 Z X J 5 V G F y Z 2 V 0 Q 2 9 s d W 1 u I i B W Y W x 1 Z T 0 i b D E i I C 8 + P E V u d H J 5 I F R 5 c G U 9 I l J l Y 2 9 2 Z X J 5 V G F y Z 2 V 0 U m 9 3 I i B W Y W x 1 Z T 0 i b D Y i I C 8 + P E V u d H J 5 I F R 5 c G U 9 I k Z p b G x U Y X J n Z X Q i I F Z h b H V l P S J z T 3 J k Z X J z U 3 V t b W F y e S I g L z 4 8 L 1 N 0 Y W J s Z U V u d H J p Z X M + P C 9 J d G V t P j x J d G V t P j x J d G V t T G 9 j Y X R p b 2 4 + P E l 0 Z W 1 U e X B l P k Z v c m 1 1 b G E 8 L 0 l 0 Z W 1 U e X B l P j x J d G V t U G F 0 a D 5 T Z W N 0 a W 9 u M S 9 P c m R l c n N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N 1 b W 1 h c n k v Q W d n c m V n Y X R l Z C U y M F N o a X B w a W 5 n T G l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T d W 1 t Y X J 5 L 0 F n Z 3 J l Z 2 F 0 Z W Q l M j B M a W 5 l S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T d W 1 t Y X J 5 L 0 F n Z 3 J l Z 2 F 0 Z W Q l M j B U Y X h M a W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T d W 1 t Y X J 5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M a W 5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N j V m N j A 5 L W N k M T Y t N G Q 3 M y 1 i M T U z L W U y Y m I x M j U 1 N T N i Y S I g L z 4 8 R W 5 0 c n k g V H l w Z T 0 i R m l s b F R h c m d l d C I g V m F s d W U 9 I n N S Z X R 1 c m 5 M a W 5 l c y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Q t M T J U M D E 6 N T g 6 N D Q u O D U w O D A 2 O V o i I C 8 + P E V u d H J 5 I F R 5 c G U 9 I k Z p b G x D b 2 x 1 b W 5 U e X B l c y I g V m F s d W U 9 I n N C Z 1 l H Q l E 9 P S I g L z 4 8 R W 5 0 c n k g V H l w Z T 0 i R m l s b E N v b H V t b k 5 h b W V z I i B W Y W x 1 Z T 0 i c 1 s m c X V v d D t u Y W 1 l J n F 1 b 3 Q 7 L C Z x d W 9 0 O 3 J l d H V y b l N 0 Y X R 1 c y Z x d W 9 0 O y w m c X V v d D t p Z C Z x d W 9 0 O y w m c X V v d D t h b W 9 1 b n Q m c X V v d D t d I i A v P j x F b n R y e S B U e X B l P S J G a W x s U 3 R h d H V z I i B W Y W x 1 Z T 0 i c 1 d h a X R p b m d G b 3 J F e G N l b F J l Z n J l c 2 g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H V y b k x p b m V z L 0 F 1 d G 9 S Z W 1 v d m V k Q 2 9 s d W 1 u c z E u e 2 5 h b W U s M H 0 m c X V v d D s s J n F 1 b 3 Q 7 U 2 V j d G l v b j E v U m V 0 d X J u T G l u Z X M v Q X V 0 b 1 J l b W 9 2 Z W R D b 2 x 1 b W 5 z M S 5 7 c m V 0 d X J u U 3 R h d H V z L D F 9 J n F 1 b 3 Q 7 L C Z x d W 9 0 O 1 N l Y 3 R p b 2 4 x L 1 J l d H V y b k x p b m V z L 0 F 1 d G 9 S Z W 1 v d m V k Q 2 9 s d W 1 u c z E u e 2 l k L D J 9 J n F 1 b 3 Q 7 L C Z x d W 9 0 O 1 N l Y 3 R p b 2 4 x L 1 J l d H V y b k x p b m V z L 0 F 1 d G 9 S Z W 1 v d m V k Q 2 9 s d W 1 u c z E u e 2 F t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X R 1 c m 5 M a W 5 l c y 9 B d X R v U m V t b 3 Z l Z E N v b H V t b n M x L n t u Y W 1 l L D B 9 J n F 1 b 3 Q 7 L C Z x d W 9 0 O 1 N l Y 3 R p b 2 4 x L 1 J l d H V y b k x p b m V z L 0 F 1 d G 9 S Z W 1 v d m V k Q 2 9 s d W 1 u c z E u e 3 J l d H V y b l N 0 Y X R 1 c y w x f S Z x d W 9 0 O y w m c X V v d D t T Z W N 0 a W 9 u M S 9 S Z X R 1 c m 5 M a W 5 l c y 9 B d X R v U m V t b 3 Z l Z E N v b H V t b n M x L n t p Z C w y f S Z x d W 9 0 O y w m c X V v d D t T Z W N 0 a W 9 u M S 9 S Z X R 1 c m 5 M a W 5 l c y 9 B d X R v U m V t b 3 Z l Z E N v b H V t b n M x L n t h b W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H V y b k x p b m V z L 3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T G l u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T G l u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k x p b m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n V p b G R H c m F w a F F M U X V l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T F h Z D Z i Y S 0 4 N W U 0 L T Q y O D U t Y W J k Z C 1 i N T I 1 M T U 5 Z D E 1 N z M i I C 8 + P E V u d H J 5 I F R 5 c G U 9 I l F 1 Z X J 5 R 3 J v d X B J R C I g V m F s d W U 9 I n N k N 2 Z i Z G R j Z C 0 y Y j B l L T Q 0 Y j c t O W Q x Z S 0 x Y z l m M z N j Y z N m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x M V Q x O T o y M D o z O C 4 1 O D I x N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Z l d G N o U G F n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Z D Y 3 Y 2 V i L T Q x O G Y t N G M 1 O S 0 5 Y m Q 1 L W J i Z D J m Y W V l O D N j Y y I g L z 4 8 R W 5 0 c n k g V H l w Z T 0 i U X V l c n l H c m 9 1 c E l E I i B W Y W x 1 Z T 0 i c 2 Q 3 Z m J k Z G N k L T J i M G U t N D R i N y 0 5 Z D F l L T F j O W Y z M 2 N j M 2 Z h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E x V D E 5 O j I w O j M 4 L j Y x N z c 5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R m V 0 Y 2 h B b G x Q Y W d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2 Y z B i N j N k L T E x Z G E t N G Y y M y 0 4 Y z M 4 L T A 4 M m E 1 Z T E y N D I y N C I g L z 4 8 R W 5 0 c n k g V H l w Z T 0 i U X V l c n l H c m 9 1 c E l E I i B W Y W x 1 Z T 0 i c 2 Q 3 Z m J k Z G N k L T J i M G U t N D R i N y 0 5 Z D F l L T F j O W Y z M 2 N j M 2 Z h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E x V D E 5 O j I w O j M 4 L j Y y N T k 2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y Z G V y c y 9 m a W x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N o b 3 B p Z n l B U E l R d W V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Y z h i N T g 1 L W F k M j g t N D k 1 Y S 0 5 N G Q x L T B j Y j N l N D g 5 M W I 4 Z S I g L z 4 8 R W 5 0 c n k g V H l w Z T 0 i U X V l c n l H c m 9 1 c E l E I i B W Y W x 1 Z T 0 i c 2 Q 3 Z m J k Z G N k L T J i M G U t N D R i N y 0 5 Z D F l L T F j O W Y z M 2 N j M 2 Z h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E x V D E 5 O j I w O j M 4 L j Y z M z E y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y Z G V y c y 9 v Y m p l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J 1 a W x k U X V l c n l G a W x 0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j B j Y j Q 2 Y S 1 k O W U z L T Q 0 Z T M t O D U 4 O C 0 1 N T l l M W U z M m U 2 N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x M V Q x O T o y N j o 1 M S 4 4 O T Y 0 M z I x W i I g L z 4 8 R W 5 0 c n k g V H l w Z T 0 i R m l s b F N 0 Y X R 1 c y I g V m F s d W U 9 I n N D b 2 1 w b G V 0 Z S I g L z 4 8 R W 5 0 c n k g V H l w Z T 0 i U X V l c n l H c m 9 1 c E l E I i B W Y W x 1 Z T 0 i c 2 Q 3 Z m J k Z G N k L T J i M G U t N D R i N y 0 5 Z D F l L T F j O W Y z M 2 N j M 2 Z h Y y I g L z 4 8 L 1 N 0 Y W J s Z U V u d H J p Z X M + P C 9 J d G V t P j x J d G V t P j x J d G V t T G 9 j Y X R p b 2 4 + P E l 0 Z W 1 U e X B l P k Z v c m 1 1 b G E 8 L 0 l 0 Z W 1 U e X B l P j x J d G V t U G F 0 a D 5 T Z W N 0 a W 9 u M S 9 T a G l w c G l u Z 0 x p b m V z L 2 9 i a m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w a W 5 n T G l u Z X M v Z m l s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l 0 Z W 1 z L 2 9 i a m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J d G V t c y 9 m a W x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h M a W 5 l c y 9 v Y m p l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h M a W 5 l c y 9 m a W x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h M a W 5 l c y 9 x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e E x p b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e E x p b m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h M a W 5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h M a W 5 l c y 9 F e H B h b m R l Z C U y M G 5 v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h M a W 5 l c y 9 F e H B h b m R l Z C U y M H R h e E x p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4 T G l u Z X M v R X h w Y W 5 k Z W Q l M j B 0 Y X h M a W 5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h M a W 5 l c y 9 F e H B h b m R l Z C U y M H B y a W N l U 2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4 T G l u Z X M v R X h w Y W 5 k Z W Q l M j B z a G 9 w T W 9 u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h M a W 5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k x p b m V z L 2 9 i a m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k x p b m V z L 2 Z p b H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k x p b m V z L 0 V 4 c G F u Z G V k J T I w b m 9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k x p b m V z L 0 V 4 c G F u Z G V k J T I w c m V 0 d X J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k x p b m V z L 0 V 4 c G F u Z G V k J T I w Z W R n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M a W 5 l c y 9 F e H B h b m R l Z C U y M G V k Z 2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k x p b m V z L 0 V 4 c G F u Z G V k J T I w b m 9 k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M a W 5 l c y 9 F e H B h b m R l Z C U y M H J l d H V y b k x p b m V J d G V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k x p b m V z L 0 V 4 c G F u Z G V k J T I w Z W R n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T G l u Z X M v R X h w Y W 5 k Z W Q l M j B l Z G d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M a W 5 l c y 9 F e H B h b m R l Z C U y M G 5 v Z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T G l u Z X M v R X h w Y W 5 k Z W Q l M j B m d W x m a W x s b W V u d E x p b m V J d G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T G l u Z X M v R X h w Y W 5 k Z W Q l M j B v c m l n a W 5 h b F R v d G F s U 2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T G l u Z X M v R X h w Y W 5 k Z W Q l M j B z a G 9 w T W 9 u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M a W 5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U 2 h p c H B p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D c 0 O D I 3 N y 0 w Y W U y L T Q z Z D Q t Y T E y Z S 0 2 N j d i Y z E 5 M G Z l N D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T J U M D A 6 M j M 6 N D g u M j M w M j U y M l o i I C 8 + P E V u d H J 5 I F R 5 c G U 9 I k Z p b G x D b 2 x 1 b W 5 U e X B l c y I g V m F s d W U 9 I n N C Z 2 t G I i A v P j x F b n R y e S B U e X B l P S J G a W x s Q 2 9 s d W 1 u T m F t Z X M i I F Z h b H V l P S J z W y Z x d W 9 0 O 2 5 h b W U m c X V v d D s s J n F 1 b 3 Q 7 Y 3 J l Y X R l Z E F 0 J n F 1 b 3 Q 7 L C Z x d W 9 0 O 2 F t b 3 V u d C Z x d W 9 0 O 1 0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n V u Z E x p b m V z U 2 h p c H B p b m c v Q X V 0 b 1 J l b W 9 2 Z W R D b 2 x 1 b W 5 z M S 5 7 b m F t Z S w w f S Z x d W 9 0 O y w m c X V v d D t T Z W N 0 a W 9 u M S 9 S Z W Z 1 b m R M a W 5 l c 1 N o a X B w a W 5 n L 0 F 1 d G 9 S Z W 1 v d m V k Q 2 9 s d W 1 u c z E u e 2 N y Z W F 0 Z W R B d C w x f S Z x d W 9 0 O y w m c X V v d D t T Z W N 0 a W 9 u M S 9 S Z W Z 1 b m R M a W 5 l c 1 N o a X B w a W 5 n L 0 F 1 d G 9 S Z W 1 v d m V k Q 2 9 s d W 1 u c z E u e 2 F t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Z 1 b m R M a W 5 l c 1 N o a X B w a W 5 n L 0 F 1 d G 9 S Z W 1 v d m V k Q 2 9 s d W 1 u c z E u e 2 5 h b W U s M H 0 m c X V v d D s s J n F 1 b 3 Q 7 U 2 V j d G l v b j E v U m V m d W 5 k T G l u Z X N T a G l w c G l u Z y 9 B d X R v U m V t b 3 Z l Z E N v b H V t b n M x L n t j c m V h d G V k Q X Q s M X 0 m c X V v d D s s J n F 1 b 3 Q 7 U 2 V j d G l v b j E v U m V m d W 5 k T G l u Z X N T a G l w c G l u Z y 9 B d X R v U m V t b 3 Z l Z E N v b H V t b n M x L n t h b W 9 1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n V u Z E x p b m V z U 2 h p c H B p b m c v b 2 J q Z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T a G l w c G l u Z y 9 m a W x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1 N o a X B w a W 5 n L 3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T a G l w c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1 N o a X B w a W 5 n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1 N o a X B w a W 5 n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U 2 h p c H B p b m c v R X h w Y W 5 k Z W Q l M j B u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T a G l w c G l u Z y 9 F e H B h b m R l Z C U y M H J l Z n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1 N o a X B w a W 5 n L 0 V 4 c G F u Z G V k J T I w c m V m d W 5 k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0 l 0 Z W 1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h m M W Y 5 M D I t M D F i Z S 0 0 N z F j L T h i N W E t O T Z l M W N k Z G R i N D c y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E y V D A w O j I z O j Q 4 L j E 3 N D E 2 M z d a I i A v P j x F b n R y e S B U e X B l P S J G a W x s Q 2 9 s d W 1 u V H l w Z X M i I F Z h b H V l P S J z Q m d r R i I g L z 4 8 R W 5 0 c n k g V H l w Z T 0 i R m l s b E N v b H V t b k 5 h b W V z I i B W Y W x 1 Z T 0 i c 1 s m c X V v d D t u Y W 1 l J n F 1 b 3 Q 7 L C Z x d W 9 0 O 2 N y Z W F 0 Z W R B d C Z x d W 9 0 O y w m c X V v d D t h b W 9 1 b n Q m c X V v d D t d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Z 1 b m R M a W 5 l c 0 l 0 Z W 1 z L 0 F 1 d G 9 S Z W 1 v d m V k Q 2 9 s d W 1 u c z E u e 2 5 h b W U s M H 0 m c X V v d D s s J n F 1 b 3 Q 7 U 2 V j d G l v b j E v U m V m d W 5 k T G l u Z X N J d G V t c y 9 B d X R v U m V t b 3 Z l Z E N v b H V t b n M x L n t j c m V h d G V k Q X Q s M X 0 m c X V v d D s s J n F 1 b 3 Q 7 U 2 V j d G l v b j E v U m V m d W 5 k T G l u Z X N J d G V t c y 9 B d X R v U m V t b 3 Z l Z E N v b H V t b n M x L n t h b W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m d W 5 k T G l u Z X N J d G V t c y 9 B d X R v U m V t b 3 Z l Z E N v b H V t b n M x L n t u Y W 1 l L D B 9 J n F 1 b 3 Q 7 L C Z x d W 9 0 O 1 N l Y 3 R p b 2 4 x L 1 J l Z n V u Z E x p b m V z S X R l b X M v Q X V 0 b 1 J l b W 9 2 Z W R D b 2 x 1 b W 5 z M S 5 7 Y 3 J l Y X R l Z E F 0 L D F 9 J n F 1 b 3 Q 7 L C Z x d W 9 0 O 1 N l Y 3 R p b 2 4 x L 1 J l Z n V u Z E x p b m V z S X R l b X M v Q X V 0 b 1 J l b W 9 2 Z W R D b 2 x 1 b W 5 z M S 5 7 Y W 1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Z 1 b m R M a W 5 l c 0 l 0 Z W 1 z L 2 9 i a m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S X R l b X M v Z m l s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J d G V t c y 9 x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S X R l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J d G V t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J d G V t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0 l 0 Z W 1 z L 0 V 4 c G F u Z G V k J T I w b m 9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S X R l b X M v R X h w Y W 5 k Z W Q l M j B y Z W Z 1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J d G V t c y 9 F e H B h b m R l Z C U y M H J l Z n V u Z H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J d G V t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0 l 0 Z W 1 z L 0 V 4 c G F u Z G V k J T I w c m V m d W 5 k T G l u Z U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J d G V t c y 9 F e H B h b m R l Z C U y M G V k Z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J d G V t c y 9 F e H B h b m R l Z C U y M G V k Z 2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S X R l b X M v R X h w Y W 5 k Z W Q l M j B u b 2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S X R l b X M v R X h w Y W 5 k Z W Q l M j B z d W J 0 b 3 R h b F N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S X R l b X M v R X h w Y W 5 k Z W Q l M j B z a G 9 w T W 9 u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0 l 0 Z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J d G V t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1 N o a X B w a W 5 n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U 2 h p c H B p b m c v R X h w Y W 5 k Z W Q l M j B y Z W Z 1 b m R T a G l w c G l u Z 0 x p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T a G l w c G l u Z y 9 F e H B h b m R l Z C U y M G V k Z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T a G l w c G l u Z y 9 F e H B h b m R l Z C U y M G V k Z 2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U 2 h p c H B p b m c v R X h w Y W 5 k Z W Q l M j B u b 2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U 2 h p c H B p b m c v R X h w Y W 5 k Z W Q l M j B z d W J 0 b 3 R h b E F t b 3 V u d F N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U 2 h p c H B p b m c v R X h w Y W 5 k Z W Q l M j B z a G 9 w T W 9 u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1 N o a X B w a W 5 n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1 N o a X B w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T a G l w c G l u Z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2 N j E 2 Z G E x L T U x Z j A t N D k 5 Y S 1 i O W R j L W U 3 N z h m N m V j Y T Y 2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m d W 5 k T G l u Z X M v Q X V 0 b 1 J l b W 9 2 Z W R D b 2 x 1 b W 5 z M S 5 7 b m F t Z S w w f S Z x d W 9 0 O y w m c X V v d D t T Z W N 0 a W 9 u M S 9 S Z W Z 1 b m R M a W 5 l c y 9 B d X R v U m V t b 3 Z l Z E N v b H V t b n M x L n t j c m V h d G V k Q X Q s M X 0 m c X V v d D s s J n F 1 b 3 Q 7 U 2 V j d G l v b j E v U m V m d W 5 k T G l u Z X M v Q X V 0 b 1 J l b W 9 2 Z W R D b 2 x 1 b W 5 z M S 5 7 Y W 1 v d W 5 0 L D J 9 J n F 1 b 3 Q 7 L C Z x d W 9 0 O 1 N l Y 3 R p b 2 4 x L 1 J l Z n V u Z E x p b m V z L 0 F 1 d G 9 S Z W 1 v d m V k Q 2 9 s d W 1 u c z E u e 3 R 5 c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m d W 5 k T G l u Z X M v Q X V 0 b 1 J l b W 9 2 Z W R D b 2 x 1 b W 5 z M S 5 7 b m F t Z S w w f S Z x d W 9 0 O y w m c X V v d D t T Z W N 0 a W 9 u M S 9 S Z W Z 1 b m R M a W 5 l c y 9 B d X R v U m V t b 3 Z l Z E N v b H V t b n M x L n t j c m V h d G V k Q X Q s M X 0 m c X V v d D s s J n F 1 b 3 Q 7 U 2 V j d G l v b j E v U m V m d W 5 k T G l u Z X M v Q X V 0 b 1 J l b W 9 2 Z W R D b 2 x 1 b W 5 z M S 5 7 Y W 1 v d W 5 0 L D J 9 J n F 1 b 3 Q 7 L C Z x d W 9 0 O 1 N l Y 3 R p b 2 4 x L 1 J l Z n V u Z E x p b m V z L 0 F 1 d G 9 S Z W 1 v d m V k Q 2 9 s d W 1 u c z E u e 3 R 5 c G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Y 3 J l Y X R l Z E F 0 J n F 1 b 3 Q 7 L C Z x d W 9 0 O 2 F t b 3 V u d C Z x d W 9 0 O y w m c X V v d D t 0 e X B l J n F 1 b 3 Q 7 X S I g L z 4 8 R W 5 0 c n k g V H l w Z T 0 i R m l s b E N v b H V t b l R 5 c G V z I i B W Y W x 1 Z T 0 i c 0 J n a 0 Z C Z z 0 9 I i A v P j x F b n R y e S B U e X B l P S J G a W x s T G F z d F V w Z G F 0 Z W Q i I F Z h b H V l P S J k M j A y N S 0 w N C 0 x M l Q w M D o y N T o z N S 4 x N T Y 2 N D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x I i A v P j x F b n R y e S B U e X B l P S J B Z G R l Z F R v R G F 0 Y U 1 v Z G V s I i B W Y W x 1 Z T 0 i b D A i I C 8 + P E V u d H J 5 I F R 5 c G U 9 I k Z p b G x U Y X J n Z X Q i I F Z h b H V l P S J z U m V m d W 5 k T G l u Z X M i I C 8 + P C 9 T d G F i b G V F b n R y a W V z P j w v S X R l b T 4 8 S X R l b T 4 8 S X R l b U x v Y 2 F 0 a W 9 u P j x J d G V t V H l w Z T 5 G b 3 J t d W x h P C 9 J d G V t V H l w Z T 4 8 S X R l b V B h d G g + U 2 V j d G l v b j E v U m V m d W 5 k T G l u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B Z G p 1 c 3 R t Z W 5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3 Y z M z N z A 2 L T g 5 M j E t N G E 1 O C 0 5 N T Z m L W V j Y j E z N m U 1 Y T A w Y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x h c 3 R V c G R h d G V k I i B W Y W x 1 Z T 0 i Z D I w M j U t M D Q t M T J U M D A 6 M j M 6 N D g u M j c 3 M z g 1 O V o i I C 8 + P E V u d H J 5 I F R 5 c G U 9 I k Z p b G x D b 2 x 1 b W 5 U e X B l c y I g V m F s d W U 9 I n N C Z 2 t G I i A v P j x F b n R y e S B U e X B l P S J G a W x s Q 2 9 s d W 1 u T m F t Z X M i I F Z h b H V l P S J z W y Z x d W 9 0 O 2 5 h b W U m c X V v d D s s J n F 1 b 3 Q 7 Y 3 J l Y X R l Z E F 0 J n F 1 b 3 Q 7 L C Z x d W 9 0 O 2 F t b 3 V u d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m d W 5 k T G l u Z X N B Z G p 1 c 3 R t Z W 5 0 c y 9 B d X R v U m V t b 3 Z l Z E N v b H V t b n M x L n t u Y W 1 l L D B 9 J n F 1 b 3 Q 7 L C Z x d W 9 0 O 1 N l Y 3 R p b 2 4 x L 1 J l Z n V u Z E x p b m V z Q W R q d X N 0 b W V u d H M v Q X V 0 b 1 J l b W 9 2 Z W R D b 2 x 1 b W 5 z M S 5 7 Y 3 J l Y X R l Z E F 0 L D F 9 J n F 1 b 3 Q 7 L C Z x d W 9 0 O 1 N l Y 3 R p b 2 4 x L 1 J l Z n V u Z E x p b m V z Q W R q d X N 0 b W V u d H M v Q X V 0 b 1 J l b W 9 2 Z W R D b 2 x 1 b W 5 z M S 5 7 Y W 1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Z n V u Z E x p b m V z Q W R q d X N 0 b W V u d H M v Q X V 0 b 1 J l b W 9 2 Z W R D b 2 x 1 b W 5 z M S 5 7 b m F t Z S w w f S Z x d W 9 0 O y w m c X V v d D t T Z W N 0 a W 9 u M S 9 S Z W Z 1 b m R M a W 5 l c 0 F k a n V z d G 1 l b n R z L 0 F 1 d G 9 S Z W 1 v d m V k Q 2 9 s d W 1 u c z E u e 2 N y Z W F 0 Z W R B d C w x f S Z x d W 9 0 O y w m c X V v d D t T Z W N 0 a W 9 u M S 9 S Z W Z 1 b m R M a W 5 l c 0 F k a n V z d G 1 l b n R z L 0 F 1 d G 9 S Z W 1 v d m V k Q 2 9 s d W 1 u c z E u e 2 F t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m d W 5 k T G l u Z X N B Z G p 1 c 3 R t Z W 5 0 c y 9 v Y m p l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0 F k a n V z d G 1 l b n R z L 2 Z p b H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Q W R q d X N 0 b W V u d H M v c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0 F k a n V z d G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Q W R q d X N 0 b W V u d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Q W R q d X N 0 b W V u d H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B Z G p 1 c 3 R t Z W 5 0 c y 9 F e H B h b m R l Z C U y M G 5 v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0 F k a n V z d G 1 l b n R z L 0 V 4 c G F u Z G V k J T I w c m V m d W 5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Q W R q d X N 0 b W V u d H M v R X h w Y W 5 k Z W Q l M j B y Z W Z 1 b m R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Q W R q d X N 0 b W V u d H M v R X h w Y W 5 k Z W Q l M j B v c m R l c k F k a n V z d G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B Z G p 1 c 3 R t Z W 5 0 c y 9 F e H B h b m R l Z C U y M G V k Z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B Z G p 1 c 3 R t Z W 5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0 F k a n V z d G 1 l b n R z L 0 V 4 c G F u Z G V k J T I w Z W R n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B Z G p 1 c 3 R t Z W 5 0 c y 9 F e H B h b m R l Z C U y M G 5 v Z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B Z G p 1 c 3 R t Z W 5 0 c y 9 F e H B h b m R l Z C U y M G F t b 3 V u d F N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n V u Z E x p b m V z Q W R q d X N 0 b W V u d H M v R X h w Y W 5 k Z W Q l M j B z a G 9 w T W 9 u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0 F k a n V z d G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B Z G p 1 c 3 R t Z W 5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1 b m R M a W 5 l c 0 l 0 Z W 1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T a G l w c G l u Z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d W 5 k T G l u Z X N B Z G p 1 c 3 R t Z W 5 0 c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H B p b m d M a W 5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B j Z j h i M G U t N D h l O S 0 0 N W Y w L W E 5 Y 2 I t Z W J h Y T c y Z j F i M 2 Y 4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c H B p b m d M a W 5 l L 0 F 1 d G 9 S Z W 1 v d m V k Q 2 9 s d W 1 u c z E u e 2 l k L D B 9 J n F 1 b 3 Q 7 L C Z x d W 9 0 O 1 N l Y 3 R p b 2 4 x L 1 N o a X B w a W 5 n T G l u Z S 9 B d X R v U m V t b 3 Z l Z E N v b H V t b n M x L n t u Y W 1 l L D F 9 J n F 1 b 3 Q 7 L C Z x d W 9 0 O 1 N l Y 3 R p b 2 4 x L 1 N o a X B w a W 5 n T G l u Z S 9 B d X R v U m V t b 3 Z l Z E N v b H V t b n M x L n t j c m V h d G V k Q X Q s M n 0 m c X V v d D s s J n F 1 b 3 Q 7 U 2 V j d G l v b j E v U 2 h p c H B p b m d M a W 5 l L 0 F 1 d G 9 S Z W 1 v d m V k Q 2 9 s d W 1 u c z E u e 2 F t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l w c G l u Z 0 x p b m U v Q X V 0 b 1 J l b W 9 2 Z W R D b 2 x 1 b W 5 z M S 5 7 a W Q s M H 0 m c X V v d D s s J n F 1 b 3 Q 7 U 2 V j d G l v b j E v U 2 h p c H B p b m d M a W 5 l L 0 F 1 d G 9 S Z W 1 v d m V k Q 2 9 s d W 1 u c z E u e 2 5 h b W U s M X 0 m c X V v d D s s J n F 1 b 3 Q 7 U 2 V j d G l v b j E v U 2 h p c H B p b m d M a W 5 l L 0 F 1 d G 9 S Z W 1 v d m V k Q 2 9 s d W 1 u c z E u e 2 N y Z W F 0 Z W R B d C w y f S Z x d W 9 0 O y w m c X V v d D t T Z W N 0 a W 9 u M S 9 T a G l w c G l u Z 0 x p b m U v Q X V 0 b 1 J l b W 9 2 Z W R D b 2 x 1 b W 5 z M S 5 7 Y W 1 v d W 5 0 L D N 9 J n F 1 b 3 Q 7 X S w m c X V v d D t S Z W x h d G l v b n N o a X B J b m Z v J n F 1 b 3 Q 7 O l t d f S I g L z 4 8 R W 5 0 c n k g V H l w Z T 0 i R m l s b E N v b H V t b l R 5 c G V z I i B W Y W x 1 Z T 0 i c 0 J n W U p C U T 0 9 I i A v P j x F b n R y e S B U e X B l P S J G a W x s T G F z d F V w Z G F 0 Z W Q i I F Z h b H V l P S J k M j A y N S 0 w N C 0 x M l Q w M D o 0 N T o z N y 4 5 M D g 0 M D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4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Y 3 J l Y X R l Z E F 0 J n F 1 b 3 Q 7 L C Z x d W 9 0 O 2 F t b 3 V u d C Z x d W 9 0 O 1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l w c G l u Z 0 x p b m U v b 2 J q Z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H B p b m d M a W 5 l L 2 Z p b H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w a W 5 n T G l u Z S 9 x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w a W 5 n T G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l u Z 0 x p b m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w a W 5 n T G l u Z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l u Z 0 x p b m U v R X h w Y W 5 k Z W Q l M j B u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H B p b m d M a W 5 l L 0 V 4 c G F u Z G V k J T I w c 2 h p c H B p b m d M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H B p b m d M a W 5 l L 0 V 4 c G F u Z G V k J T I w b 3 J p Z 2 l u Y W x Q c m l j Z V N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w a W 5 n T G l u Z S 9 F e H B h b m R l Z C U y M H N o b 3 B N b 2 5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w a W 5 n T G l u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l u Z 0 x p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l u Z 0 x p b m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l 0 Z W 1 z Q 2 9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y M j l i M z E y L T h h Y 2 Y t N D A 2 N S 0 4 N G I 5 L T d h Y 2 E 1 M D l k Z D I z M S I g L z 4 8 R W 5 0 c n k g V H l w Z T 0 i T G 9 h Z G V k V G 9 B b m F s e X N p c 1 N l c n Z p Y 2 V z I i B W Y W x 1 Z T 0 i b D A i I C 8 + P E V u d H J 5 I F R 5 c G U 9 I k Z p b G x T d G F 0 d X M i I F Z h b H V l P S J z V 2 F p d G l u Z 0 Z v c k V 4 Y 2 V s U m V m c m V z a C I g L z 4 8 R W 5 0 c n k g V H l w Z T 0 i R m l s b E N v d W 5 0 I i B W Y W x 1 Z T 0 i b D U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l Q w M T o 0 M j o x O S 4 0 M j Y w N D U 2 W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u Z U l 0 Z W 1 z L 0 F 1 d G 9 S Z W 1 v d m V k Q 2 9 s d W 1 u c z E u e 2 l k L D B 9 J n F 1 b 3 Q 7 L C Z x d W 9 0 O 1 N l Y 3 R p b 2 4 x L 0 x p b m V J d G V t c y 9 B d X R v U m V t b 3 Z l Z E N v b H V t b n M x L n t u Y W 1 l L D F 9 J n F 1 b 3 Q 7 L C Z x d W 9 0 O 1 N l Y 3 R p b 2 4 x L 0 x p b m V J d G V t c y 9 B d X R v U m V t b 3 Z l Z E N v b H V t b n M x L n t p Z C 4 x L D J 9 J n F 1 b 3 Q 7 L C Z x d W 9 0 O 1 N l Y 3 R p b 2 4 x L 0 x p b m V J d G V t c y 9 B d X R v U m V t b 3 Z l Z E N v b H V t b n M x L n t u Y W 1 l L j E s M 3 0 m c X V v d D s s J n F 1 b 3 Q 7 U 2 V j d G l v b j E v T G l u Z U l 0 Z W 1 z L 0 F 1 d G 9 S Z W 1 v d m V k Q 2 9 s d W 1 u c z E u e 3 F 1 Y W 5 0 a X R 5 L D R 9 J n F 1 b 3 Q 7 L C Z x d W 9 0 O 1 N l Y 3 R p b 2 4 x L 0 x p b m V J d G V t c y 9 B d X R v U m V t b 3 Z l Z E N v b H V t b n M x L n t v c m l n a W 5 h b F R v d G F s U 2 V 0 L D V 9 J n F 1 b 3 Q 7 L C Z x d W 9 0 O 1 N l Y 3 R p b 2 4 x L 0 x p b m V J d G V t c y 9 B d X R v U m V t b 3 Z l Z E N v b H V t b n M x L n t k a X N j b 3 V u d E F s b G 9 j Y X R p b 2 5 z L D Z 9 J n F 1 b 3 Q 7 L C Z x d W 9 0 O 1 N l Y 3 R p b 2 4 x L 0 x p b m V J d G V t c y 9 B d X R v U m V t b 3 Z l Z E N v b H V t b n M x L n t v a W d p b m F s U H J p Y 2 V T Z X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l u Z U l 0 Z W 1 z L 0 F 1 d G 9 S Z W 1 v d m V k Q 2 9 s d W 1 u c z E u e 2 l k L D B 9 J n F 1 b 3 Q 7 L C Z x d W 9 0 O 1 N l Y 3 R p b 2 4 x L 0 x p b m V J d G V t c y 9 B d X R v U m V t b 3 Z l Z E N v b H V t b n M x L n t u Y W 1 l L D F 9 J n F 1 b 3 Q 7 L C Z x d W 9 0 O 1 N l Y 3 R p b 2 4 x L 0 x p b m V J d G V t c y 9 B d X R v U m V t b 3 Z l Z E N v b H V t b n M x L n t p Z C 4 x L D J 9 J n F 1 b 3 Q 7 L C Z x d W 9 0 O 1 N l Y 3 R p b 2 4 x L 0 x p b m V J d G V t c y 9 B d X R v U m V t b 3 Z l Z E N v b H V t b n M x L n t u Y W 1 l L j E s M 3 0 m c X V v d D s s J n F 1 b 3 Q 7 U 2 V j d G l v b j E v T G l u Z U l 0 Z W 1 z L 0 F 1 d G 9 S Z W 1 v d m V k Q 2 9 s d W 1 u c z E u e 3 F 1 Y W 5 0 a X R 5 L D R 9 J n F 1 b 3 Q 7 L C Z x d W 9 0 O 1 N l Y 3 R p b 2 4 x L 0 x p b m V J d G V t c y 9 B d X R v U m V t b 3 Z l Z E N v b H V t b n M x L n t v c m l n a W 5 h b F R v d G F s U 2 V 0 L D V 9 J n F 1 b 3 Q 7 L C Z x d W 9 0 O 1 N l Y 3 R p b 2 4 x L 0 x p b m V J d G V t c y 9 B d X R v U m V t b 3 Z l Z E N v b H V t b n M x L n t k a X N j b 3 V u d E F s b G 9 j Y X R p b 2 5 z L D Z 9 J n F 1 b 3 Q 7 L C Z x d W 9 0 O 1 N l Y 3 R p b 2 4 x L 0 x p b m V J d G V t c y 9 B d X R v U m V t b 3 Z l Z E N v b H V t b n M x L n t v a W d p b m F s U H J p Y 2 V T Z X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b m V J d G V t c 0 N v c 3 Q v b 2 J q Z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l 0 Z W 1 z Q 2 9 z d C 9 m a W x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S X R l b X N D b 3 N 0 L 3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l 0 Z W 1 z Q 2 9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S X R l b X N D b 3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S X R l b X N D b 3 N 0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J d G V t c 0 N v c 3 Q v R X h w Y W 5 k Z W Q l M j B u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l 0 Z W 1 z Q 2 9 z d C 9 F e H B h b m R l Z C U y M G x p b m V J d G V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J d G V t c 0 N v c 3 Q v R X h w Y W 5 k Z W Q l M j B l Z G d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J d G V t c 0 N v c 3 Q v R X h w Y W 5 k Z W Q l M j B l Z G d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S X R l b X N D b 3 N 0 L 0 V 4 c G F u Z G V k J T I w b m 9 k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S X R l b X N D b 3 N 0 L 0 V 4 c G F u Z G V k J T I w d m F y a W F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J d G V t c 0 N v c 3 Q v R X h w Y W 5 k Z W Q l M j B p b n Z l b n R v c n l J d G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l 0 Z W 1 z Q 2 9 z d C 9 F e H B h b m R l Z C U y M H V u a X R D b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l 0 Z W 1 z Q 2 9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N 1 b W 1 h c n k v U 2 h p c H B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T d W 1 t Y X J 5 L 0 x p b m V J d G V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N 1 b W 1 h c n k v V G F 4 T G l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T d W 1 t Y X J 5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T d W 1 t Y X J 5 L 0 F n Z 3 J l Z 2 F 0 Z W Q l M j B M a W 5 l S X R l b X N D b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T a G 9 w T m F t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D I 0 Z D I 0 O T U t Y W U x Y y 0 0 Z m M y L W J h Z j k t Z T N l Y T I x Y z I w Y m R l I i A v P j x F b n R y e S B U e X B l P S J R d W V y e U l E I i B W Y W x 1 Z T 0 i c z E y M m Z l N D Z j L W U 0 M T Q t N D A 1 O S 0 4 M z d i L W Y 1 Z m J j O D Q 4 Z T E 5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x M l Q w M T o 1 N j o x M S 4 4 M T k 1 M z k 2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G F y Y W 1 T a G 9 w T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V N o b 3 B O Y W 1 l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U F j Y 2 V z c 1 R v a 2 V u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4 M j R k M j Q 5 N S 1 h Z T F j L T R m Y z I t Y m F m O S 1 l M 2 V h M j F j M j B i Z G U i I C 8 + P E V u d H J 5 I F R 5 c G U 9 I l F 1 Z X J 5 S U Q i I F Z h b H V l P S J z N 2 E 4 Z D h j N 2 E t M j h k M i 0 0 O T F i L T l j Z W I t Z D E 3 Y m E 1 Y m M x Y T Z m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x h c 3 R V c G R h d G V k I i B W Y W x 1 Z T 0 i Z D I w M j U t M D Q t M T J U M D I 6 M D g 6 M D U u M j E z M T Q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G F y Y W 1 B Y 2 N l c 3 N U b 2 t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U F j Y 2 V z c 1 R v a 2 V u L 0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F P k F 5 b i j U O v F z b Z S I 0 o F g A A A A A C A A A A A A A Q Z g A A A A E A A C A A A A A g U t M / D D u c 3 p F 1 5 z y + 3 8 9 k B L 8 z u L I p 9 8 8 r w g k S o Q a u n w A A A A A O g A A A A A I A A C A A A A A u + + t t c 6 t d y 9 5 9 z O j T K 3 3 / y G K k b p D 9 L 0 k Z V T K 3 u M Z K E l A A A A D Y 1 v N E 1 S 8 H e T l X 0 2 j U e L L U F 8 l m 5 P H / 9 Q z X 1 3 H A P q u e m O b 5 N E 6 c i t / T w A N n K o 3 y v E B G v O T l Q s 8 H 2 L / J g A g 2 5 T O 3 Q c c 2 0 1 x y l 7 3 d / c R t q n v 3 m 0 A A A A A 4 p v O 6 l q D q B K i D m R L H F N o g x / X l Z L z z I b 4 U z J X L 3 i X X d Q E t x m a C R u x a X 5 P i 8 S P M g J E M K N p I x m m X O b o 3 0 w Y C Z I B y < / D a t a M a s h u p > 
</file>

<file path=customXml/itemProps1.xml><?xml version="1.0" encoding="utf-8"?>
<ds:datastoreItem xmlns:ds="http://schemas.openxmlformats.org/officeDocument/2006/customXml" ds:itemID="{52EA7676-32AC-4F76-8131-28441CFEDA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RefundLines</vt:lpstr>
      <vt:lpstr>ReturnLines</vt:lpstr>
      <vt:lpstr>TaxLines</vt:lpstr>
      <vt:lpstr>LineItems</vt:lpstr>
      <vt:lpstr>EntityQuery</vt:lpstr>
      <vt:lpstr>Compare</vt:lpstr>
      <vt:lpstr>paramAccessToken</vt:lpstr>
      <vt:lpstr>paramFechaFin</vt:lpstr>
      <vt:lpstr>paramFechaInic</vt:lpstr>
      <vt:lpstr>paramShopName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Diaz</dc:creator>
  <cp:lastModifiedBy>Ricardo Diaz</cp:lastModifiedBy>
  <dcterms:created xsi:type="dcterms:W3CDTF">2025-04-09T20:39:52Z</dcterms:created>
  <dcterms:modified xsi:type="dcterms:W3CDTF">2025-04-12T02:12:27Z</dcterms:modified>
</cp:coreProperties>
</file>