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Dieye\Desktop\Paris_Sud\"/>
    </mc:Choice>
  </mc:AlternateContent>
  <xr:revisionPtr revIDLastSave="0" documentId="13_ncr:1_{4BD02012-9129-474A-838E-31BD1F809D18}" xr6:coauthVersionLast="36" xr6:coauthVersionMax="36" xr10:uidLastSave="{00000000-0000-0000-0000-000000000000}"/>
  <bookViews>
    <workbookView xWindow="120" yWindow="60" windowWidth="24920" windowHeight="12840" firstSheet="2" activeTab="9" xr2:uid="{00000000-000D-0000-FFFF-FFFF00000000}"/>
  </bookViews>
  <sheets>
    <sheet name="US" sheetId="6" r:id="rId1"/>
    <sheet name="UK" sheetId="1" r:id="rId2"/>
    <sheet name="Germany" sheetId="7" r:id="rId3"/>
    <sheet name="Italy" sheetId="8" r:id="rId4"/>
    <sheet name="France" sheetId="9" r:id="rId5"/>
    <sheet name="China" sheetId="10" r:id="rId6"/>
    <sheet name="Japan" sheetId="11" r:id="rId7"/>
    <sheet name="ROW" sheetId="12" r:id="rId8"/>
    <sheet name="Added-Value-Ouput" sheetId="2" r:id="rId9"/>
    <sheet name="All regions" sheetId="13" r:id="rId10"/>
    <sheet name="Dependence intensity to Financ" sheetId="15" r:id="rId11"/>
  </sheets>
  <definedNames>
    <definedName name="_xlnm._FilterDatabase" localSheetId="8" hidden="1">'Added-Value-Ouput'!$A$1:$F$400</definedName>
    <definedName name="_xlnm._FilterDatabase" localSheetId="10" hidden="1">'Dependence intensity to Financ'!$A$1:$J$58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3" l="1"/>
  <c r="C8" i="13"/>
  <c r="C7" i="13"/>
  <c r="C6" i="13"/>
  <c r="C5" i="13"/>
  <c r="C4" i="13"/>
  <c r="C3" i="13"/>
  <c r="C2" i="13"/>
  <c r="B9" i="13"/>
  <c r="B8" i="13"/>
  <c r="B7" i="13"/>
  <c r="B6" i="13"/>
  <c r="B5" i="13"/>
  <c r="B4" i="13"/>
  <c r="B3" i="13"/>
  <c r="B2" i="13"/>
  <c r="F36" i="12"/>
  <c r="H40" i="12" s="1"/>
  <c r="F25" i="12"/>
  <c r="H29" i="12" s="1"/>
  <c r="F14" i="12"/>
  <c r="H18" i="12" s="1"/>
  <c r="F3" i="12"/>
  <c r="H7" i="12" s="1"/>
  <c r="H25" i="12" l="1"/>
  <c r="H36" i="12"/>
  <c r="H30" i="12"/>
  <c r="H24" i="12"/>
  <c r="H19" i="12"/>
  <c r="H22" i="12"/>
  <c r="H27" i="12"/>
  <c r="H38" i="12"/>
  <c r="H41" i="12"/>
  <c r="H16" i="12"/>
  <c r="H14" i="12"/>
  <c r="H8" i="12"/>
  <c r="H5" i="12"/>
  <c r="H4" i="12"/>
  <c r="H12" i="12"/>
  <c r="H15" i="12"/>
  <c r="H23" i="12"/>
  <c r="H26" i="12"/>
  <c r="H34" i="12"/>
  <c r="H37" i="12"/>
  <c r="H45" i="12"/>
  <c r="H9" i="12"/>
  <c r="H20" i="12"/>
  <c r="H31" i="12"/>
  <c r="H42" i="12"/>
  <c r="H17" i="12"/>
  <c r="H28" i="12"/>
  <c r="H39" i="12"/>
  <c r="H33" i="12"/>
  <c r="H44" i="12"/>
  <c r="H35" i="12"/>
  <c r="H46" i="12"/>
  <c r="H6" i="12"/>
  <c r="H3" i="12"/>
  <c r="H11" i="12"/>
  <c r="H13" i="12"/>
  <c r="H10" i="12"/>
  <c r="H21" i="12"/>
  <c r="H32" i="12"/>
  <c r="H43" i="12"/>
  <c r="H3" i="6"/>
  <c r="F3" i="11" l="1"/>
  <c r="K3" i="11" s="1"/>
  <c r="D8" i="13" s="1"/>
  <c r="H36" i="11"/>
  <c r="J46" i="11" s="1"/>
  <c r="H25" i="11"/>
  <c r="J35" i="11" s="1"/>
  <c r="H14" i="11"/>
  <c r="J21" i="11" s="1"/>
  <c r="H3" i="11"/>
  <c r="J10" i="11" s="1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F44" i="11" s="1"/>
  <c r="K44" i="11" s="1"/>
  <c r="D359" i="2"/>
  <c r="D360" i="2"/>
  <c r="D361" i="2"/>
  <c r="D362" i="2"/>
  <c r="D363" i="2"/>
  <c r="D364" i="2"/>
  <c r="D365" i="2"/>
  <c r="D366" i="2"/>
  <c r="D367" i="2"/>
  <c r="D368" i="2"/>
  <c r="D369" i="2"/>
  <c r="D370" i="2"/>
  <c r="F30" i="11" s="1"/>
  <c r="K30" i="11" s="1"/>
  <c r="D371" i="2"/>
  <c r="D372" i="2"/>
  <c r="F28" i="11" s="1"/>
  <c r="K28" i="11" s="1"/>
  <c r="D373" i="2"/>
  <c r="F42" i="11" s="1"/>
  <c r="K42" i="11" s="1"/>
  <c r="D374" i="2"/>
  <c r="D375" i="2"/>
  <c r="D376" i="2"/>
  <c r="D377" i="2"/>
  <c r="D378" i="2"/>
  <c r="D379" i="2"/>
  <c r="D380" i="2"/>
  <c r="D381" i="2"/>
  <c r="D382" i="2"/>
  <c r="D383" i="2"/>
  <c r="D384" i="2"/>
  <c r="F36" i="11" s="1"/>
  <c r="K36" i="11" s="1"/>
  <c r="E8" i="13" s="1"/>
  <c r="D385" i="2"/>
  <c r="D386" i="2"/>
  <c r="D387" i="2"/>
  <c r="F38" i="11" s="1"/>
  <c r="K38" i="11" s="1"/>
  <c r="D388" i="2"/>
  <c r="D389" i="2"/>
  <c r="D390" i="2"/>
  <c r="D391" i="2"/>
  <c r="D392" i="2"/>
  <c r="F29" i="11" s="1"/>
  <c r="K29" i="11" s="1"/>
  <c r="D393" i="2"/>
  <c r="D394" i="2"/>
  <c r="F37" i="11" s="1"/>
  <c r="K37" i="11" s="1"/>
  <c r="D395" i="2"/>
  <c r="D396" i="2"/>
  <c r="D397" i="2"/>
  <c r="D398" i="2"/>
  <c r="F22" i="11" s="1"/>
  <c r="K22" i="11" s="1"/>
  <c r="D399" i="2"/>
  <c r="D34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G27" i="1" s="1"/>
  <c r="L27" i="1" s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17" i="1" s="1"/>
  <c r="L17" i="1" s="1"/>
  <c r="F52" i="2"/>
  <c r="G9" i="1" s="1"/>
  <c r="L9" i="1" s="1"/>
  <c r="F53" i="2"/>
  <c r="F54" i="2"/>
  <c r="F55" i="2"/>
  <c r="F56" i="2"/>
  <c r="F57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G20" i="6" s="1"/>
  <c r="L20" i="6" s="1"/>
  <c r="F101" i="2"/>
  <c r="F102" i="2"/>
  <c r="F103" i="2"/>
  <c r="G7" i="6" s="1"/>
  <c r="L7" i="6" s="1"/>
  <c r="F104" i="2"/>
  <c r="F105" i="2"/>
  <c r="F106" i="2"/>
  <c r="F107" i="2"/>
  <c r="F108" i="2"/>
  <c r="G39" i="6" s="1"/>
  <c r="L39" i="6" s="1"/>
  <c r="F109" i="2"/>
  <c r="G5" i="6" s="1"/>
  <c r="L5" i="6" s="1"/>
  <c r="F110" i="2"/>
  <c r="F111" i="2"/>
  <c r="F112" i="2"/>
  <c r="F113" i="2"/>
  <c r="F114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G6" i="7" s="1"/>
  <c r="L6" i="7" s="1"/>
  <c r="F143" i="2"/>
  <c r="F144" i="2"/>
  <c r="G21" i="7" s="1"/>
  <c r="L21" i="7" s="1"/>
  <c r="F145" i="2"/>
  <c r="F146" i="2"/>
  <c r="F147" i="2"/>
  <c r="F148" i="2"/>
  <c r="F149" i="2"/>
  <c r="F150" i="2"/>
  <c r="F151" i="2"/>
  <c r="F152" i="2"/>
  <c r="G37" i="7" s="1"/>
  <c r="L37" i="7" s="1"/>
  <c r="F153" i="2"/>
  <c r="F154" i="2"/>
  <c r="F155" i="2"/>
  <c r="F156" i="2"/>
  <c r="F157" i="2"/>
  <c r="G45" i="7" s="1"/>
  <c r="L45" i="7" s="1"/>
  <c r="F158" i="2"/>
  <c r="G33" i="7" s="1"/>
  <c r="L33" i="7" s="1"/>
  <c r="F159" i="2"/>
  <c r="G3" i="7" s="1"/>
  <c r="L3" i="7" s="1"/>
  <c r="F160" i="2"/>
  <c r="F161" i="2"/>
  <c r="F162" i="2"/>
  <c r="F163" i="2"/>
  <c r="F164" i="2"/>
  <c r="F165" i="2"/>
  <c r="G16" i="7" s="1"/>
  <c r="L16" i="7" s="1"/>
  <c r="F166" i="2"/>
  <c r="G31" i="7" s="1"/>
  <c r="L31" i="7" s="1"/>
  <c r="F167" i="2"/>
  <c r="F168" i="2"/>
  <c r="F169" i="2"/>
  <c r="F170" i="2"/>
  <c r="F171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6" i="8" s="1"/>
  <c r="F200" i="2"/>
  <c r="F201" i="2"/>
  <c r="F202" i="2"/>
  <c r="G40" i="8" s="1"/>
  <c r="L40" i="8" s="1"/>
  <c r="F203" i="2"/>
  <c r="F204" i="2"/>
  <c r="F205" i="2"/>
  <c r="F206" i="2"/>
  <c r="F207" i="2"/>
  <c r="F208" i="2"/>
  <c r="F209" i="2"/>
  <c r="F210" i="2"/>
  <c r="F211" i="2"/>
  <c r="F212" i="2"/>
  <c r="F213" i="2"/>
  <c r="G16" i="8" s="1"/>
  <c r="L16" i="8" s="1"/>
  <c r="F214" i="2"/>
  <c r="F215" i="2"/>
  <c r="F216" i="2"/>
  <c r="G14" i="8" s="1"/>
  <c r="L14" i="8" s="1"/>
  <c r="F217" i="2"/>
  <c r="F218" i="2"/>
  <c r="F219" i="2"/>
  <c r="F220" i="2"/>
  <c r="F221" i="2"/>
  <c r="F222" i="2"/>
  <c r="G41" i="8" s="1"/>
  <c r="L41" i="8" s="1"/>
  <c r="F223" i="2"/>
  <c r="F224" i="2"/>
  <c r="F225" i="2"/>
  <c r="F226" i="2"/>
  <c r="F227" i="2"/>
  <c r="F228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G30" i="9" s="1"/>
  <c r="L30" i="9" s="1"/>
  <c r="F257" i="2"/>
  <c r="F258" i="2"/>
  <c r="F259" i="2"/>
  <c r="G10" i="9" s="1"/>
  <c r="L10" i="9" s="1"/>
  <c r="F260" i="2"/>
  <c r="F261" i="2"/>
  <c r="F262" i="2"/>
  <c r="F263" i="2"/>
  <c r="F264" i="2"/>
  <c r="F265" i="2"/>
  <c r="F266" i="2"/>
  <c r="F267" i="2"/>
  <c r="F268" i="2"/>
  <c r="F269" i="2"/>
  <c r="F270" i="2"/>
  <c r="G4" i="9" s="1"/>
  <c r="L4" i="9" s="1"/>
  <c r="F271" i="2"/>
  <c r="G21" i="9" s="1"/>
  <c r="L21" i="9" s="1"/>
  <c r="F272" i="2"/>
  <c r="G17" i="9" s="1"/>
  <c r="L17" i="9" s="1"/>
  <c r="F273" i="2"/>
  <c r="G25" i="9" s="1"/>
  <c r="L25" i="9" s="1"/>
  <c r="F274" i="2"/>
  <c r="F275" i="2"/>
  <c r="F276" i="2"/>
  <c r="F277" i="2"/>
  <c r="F278" i="2"/>
  <c r="F279" i="2"/>
  <c r="G18" i="9" s="1"/>
  <c r="L18" i="9" s="1"/>
  <c r="F280" i="2"/>
  <c r="G11" i="9" s="1"/>
  <c r="L11" i="9" s="1"/>
  <c r="F281" i="2"/>
  <c r="F282" i="2"/>
  <c r="F283" i="2"/>
  <c r="F284" i="2"/>
  <c r="F285" i="2"/>
  <c r="F287" i="2"/>
  <c r="G45" i="10" s="1"/>
  <c r="L45" i="10" s="1"/>
  <c r="F288" i="2"/>
  <c r="F289" i="2"/>
  <c r="F290" i="2"/>
  <c r="G40" i="10" s="1"/>
  <c r="L40" i="10" s="1"/>
  <c r="F291" i="2"/>
  <c r="G26" i="10" s="1"/>
  <c r="L26" i="10" s="1"/>
  <c r="F292" i="2"/>
  <c r="F293" i="2"/>
  <c r="F294" i="2"/>
  <c r="F295" i="2"/>
  <c r="F296" i="2"/>
  <c r="G34" i="10" s="1"/>
  <c r="L34" i="10" s="1"/>
  <c r="F297" i="2"/>
  <c r="F298" i="2"/>
  <c r="F299" i="2"/>
  <c r="F300" i="2"/>
  <c r="F301" i="2"/>
  <c r="G3" i="10" s="1"/>
  <c r="L3" i="10" s="1"/>
  <c r="F302" i="2"/>
  <c r="F303" i="2"/>
  <c r="G42" i="10" s="1"/>
  <c r="L42" i="10" s="1"/>
  <c r="F304" i="2"/>
  <c r="G23" i="10" s="1"/>
  <c r="L23" i="10" s="1"/>
  <c r="F305" i="2"/>
  <c r="F306" i="2"/>
  <c r="F307" i="2"/>
  <c r="F308" i="2"/>
  <c r="F309" i="2"/>
  <c r="F310" i="2"/>
  <c r="F311" i="2"/>
  <c r="F312" i="2"/>
  <c r="F313" i="2"/>
  <c r="G41" i="10" s="1"/>
  <c r="L41" i="10" s="1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G22" i="10" s="1"/>
  <c r="L22" i="10" s="1"/>
  <c r="F328" i="2"/>
  <c r="G16" i="10" s="1"/>
  <c r="L16" i="10" s="1"/>
  <c r="F329" i="2"/>
  <c r="F330" i="2"/>
  <c r="F331" i="2"/>
  <c r="F332" i="2"/>
  <c r="F333" i="2"/>
  <c r="F334" i="2"/>
  <c r="F335" i="2"/>
  <c r="F336" i="2"/>
  <c r="F337" i="2"/>
  <c r="F338" i="2"/>
  <c r="G10" i="10" s="1"/>
  <c r="L10" i="10" s="1"/>
  <c r="F339" i="2"/>
  <c r="F340" i="2"/>
  <c r="F341" i="2"/>
  <c r="F342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G23" i="11" s="1"/>
  <c r="L23" i="11" s="1"/>
  <c r="F359" i="2"/>
  <c r="F360" i="2"/>
  <c r="F361" i="2"/>
  <c r="F362" i="2"/>
  <c r="F363" i="2"/>
  <c r="F364" i="2"/>
  <c r="F365" i="2"/>
  <c r="F366" i="2"/>
  <c r="F367" i="2"/>
  <c r="F368" i="2"/>
  <c r="F369" i="2"/>
  <c r="F370" i="2"/>
  <c r="G30" i="11" s="1"/>
  <c r="L30" i="11" s="1"/>
  <c r="F371" i="2"/>
  <c r="F372" i="2"/>
  <c r="G39" i="11" s="1"/>
  <c r="L39" i="11" s="1"/>
  <c r="F373" i="2"/>
  <c r="G31" i="11" s="1"/>
  <c r="L31" i="11" s="1"/>
  <c r="F374" i="2"/>
  <c r="F375" i="2"/>
  <c r="F376" i="2"/>
  <c r="F377" i="2"/>
  <c r="F378" i="2"/>
  <c r="F379" i="2"/>
  <c r="F380" i="2"/>
  <c r="F381" i="2"/>
  <c r="F382" i="2"/>
  <c r="F383" i="2"/>
  <c r="F384" i="2"/>
  <c r="G36" i="11" s="1"/>
  <c r="F385" i="2"/>
  <c r="F386" i="2"/>
  <c r="F387" i="2"/>
  <c r="G38" i="11" s="1"/>
  <c r="L38" i="11" s="1"/>
  <c r="F388" i="2"/>
  <c r="F389" i="2"/>
  <c r="F390" i="2"/>
  <c r="F391" i="2"/>
  <c r="F392" i="2"/>
  <c r="G29" i="11" s="1"/>
  <c r="L29" i="11" s="1"/>
  <c r="F393" i="2"/>
  <c r="F394" i="2"/>
  <c r="G37" i="11" s="1"/>
  <c r="L37" i="11" s="1"/>
  <c r="F395" i="2"/>
  <c r="F396" i="2"/>
  <c r="F397" i="2"/>
  <c r="F398" i="2"/>
  <c r="G45" i="11" s="1"/>
  <c r="L45" i="11" s="1"/>
  <c r="F399" i="2"/>
  <c r="F2" i="2"/>
  <c r="E400" i="2"/>
  <c r="F400" i="2" s="1"/>
  <c r="G11" i="11" s="1"/>
  <c r="L11" i="11" s="1"/>
  <c r="E343" i="2"/>
  <c r="F343" i="2" s="1"/>
  <c r="C400" i="2"/>
  <c r="D400" i="2" s="1"/>
  <c r="G37" i="10"/>
  <c r="L37" i="10" s="1"/>
  <c r="G43" i="10"/>
  <c r="L43" i="10" s="1"/>
  <c r="G32" i="10"/>
  <c r="L32" i="10" s="1"/>
  <c r="G27" i="10"/>
  <c r="L27" i="10" s="1"/>
  <c r="G28" i="10"/>
  <c r="L28" i="10" s="1"/>
  <c r="G29" i="10"/>
  <c r="L29" i="10" s="1"/>
  <c r="G15" i="10"/>
  <c r="L15" i="10" s="1"/>
  <c r="G21" i="10"/>
  <c r="L21" i="10" s="1"/>
  <c r="G5" i="10"/>
  <c r="L5" i="10" s="1"/>
  <c r="G7" i="10"/>
  <c r="L7" i="10" s="1"/>
  <c r="G9" i="10"/>
  <c r="L9" i="10" s="1"/>
  <c r="F10" i="10"/>
  <c r="K10" i="10" s="1"/>
  <c r="H36" i="10"/>
  <c r="J43" i="10" s="1"/>
  <c r="H25" i="10"/>
  <c r="J29" i="10" s="1"/>
  <c r="H14" i="10"/>
  <c r="J21" i="10" s="1"/>
  <c r="H3" i="10"/>
  <c r="J10" i="10" s="1"/>
  <c r="D287" i="2"/>
  <c r="F45" i="10" s="1"/>
  <c r="K45" i="10" s="1"/>
  <c r="C343" i="2"/>
  <c r="D343" i="2" s="1"/>
  <c r="D288" i="2"/>
  <c r="D289" i="2"/>
  <c r="D290" i="2"/>
  <c r="F40" i="10" s="1"/>
  <c r="K40" i="10" s="1"/>
  <c r="D291" i="2"/>
  <c r="F16" i="10" s="1"/>
  <c r="K16" i="10" s="1"/>
  <c r="D292" i="2"/>
  <c r="D293" i="2"/>
  <c r="D294" i="2"/>
  <c r="D295" i="2"/>
  <c r="D296" i="2"/>
  <c r="F34" i="10" s="1"/>
  <c r="K34" i="10" s="1"/>
  <c r="D297" i="2"/>
  <c r="F39" i="10" s="1"/>
  <c r="K39" i="10" s="1"/>
  <c r="D298" i="2"/>
  <c r="D299" i="2"/>
  <c r="D300" i="2"/>
  <c r="D301" i="2"/>
  <c r="F25" i="10" s="1"/>
  <c r="K25" i="10" s="1"/>
  <c r="D302" i="2"/>
  <c r="D303" i="2"/>
  <c r="F42" i="10" s="1"/>
  <c r="K42" i="10" s="1"/>
  <c r="D304" i="2"/>
  <c r="D305" i="2"/>
  <c r="D306" i="2"/>
  <c r="D307" i="2"/>
  <c r="D308" i="2"/>
  <c r="D309" i="2"/>
  <c r="D310" i="2"/>
  <c r="D311" i="2"/>
  <c r="D312" i="2"/>
  <c r="D313" i="2"/>
  <c r="F41" i="10" s="1"/>
  <c r="K41" i="10" s="1"/>
  <c r="D314" i="2"/>
  <c r="D315" i="2"/>
  <c r="F27" i="10" s="1"/>
  <c r="K27" i="10" s="1"/>
  <c r="D316" i="2"/>
  <c r="D317" i="2"/>
  <c r="D318" i="2"/>
  <c r="D319" i="2"/>
  <c r="D320" i="2"/>
  <c r="D321" i="2"/>
  <c r="D322" i="2"/>
  <c r="D323" i="2"/>
  <c r="D324" i="2"/>
  <c r="D325" i="2"/>
  <c r="D326" i="2"/>
  <c r="D327" i="2"/>
  <c r="F44" i="10" s="1"/>
  <c r="K44" i="10" s="1"/>
  <c r="E7" i="13" s="1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G36" i="1"/>
  <c r="D46" i="2"/>
  <c r="F33" i="1" s="1"/>
  <c r="K33" i="1" s="1"/>
  <c r="D47" i="2"/>
  <c r="D48" i="2"/>
  <c r="D49" i="2"/>
  <c r="D50" i="2"/>
  <c r="D51" i="2"/>
  <c r="F39" i="1" s="1"/>
  <c r="K39" i="1" s="1"/>
  <c r="D52" i="2"/>
  <c r="F20" i="1" s="1"/>
  <c r="K20" i="1" s="1"/>
  <c r="D53" i="2"/>
  <c r="D54" i="2"/>
  <c r="D55" i="2"/>
  <c r="D56" i="2"/>
  <c r="D57" i="2"/>
  <c r="D30" i="2"/>
  <c r="F32" i="1" s="1"/>
  <c r="K32" i="1" s="1"/>
  <c r="D31" i="2"/>
  <c r="D32" i="2"/>
  <c r="D33" i="2"/>
  <c r="D34" i="2"/>
  <c r="D35" i="2"/>
  <c r="D36" i="2"/>
  <c r="D37" i="2"/>
  <c r="D38" i="2"/>
  <c r="D39" i="2"/>
  <c r="D40" i="2"/>
  <c r="D41" i="2"/>
  <c r="D42" i="2"/>
  <c r="F37" i="1" s="1"/>
  <c r="K37" i="1" s="1"/>
  <c r="E2" i="13" s="1"/>
  <c r="D43" i="2"/>
  <c r="D44" i="2"/>
  <c r="D45" i="2"/>
  <c r="D17" i="2"/>
  <c r="D18" i="2"/>
  <c r="D19" i="2"/>
  <c r="D20" i="2"/>
  <c r="D21" i="2"/>
  <c r="D22" i="2"/>
  <c r="D23" i="2"/>
  <c r="D24" i="2"/>
  <c r="D25" i="2"/>
  <c r="F40" i="1" s="1"/>
  <c r="K40" i="1" s="1"/>
  <c r="D26" i="2"/>
  <c r="D27" i="2"/>
  <c r="D28" i="2"/>
  <c r="F38" i="1" s="1"/>
  <c r="K38" i="1" s="1"/>
  <c r="D29" i="2"/>
  <c r="D3" i="2"/>
  <c r="D4" i="2"/>
  <c r="D5" i="2"/>
  <c r="D6" i="2"/>
  <c r="F45" i="1" s="1"/>
  <c r="K45" i="1" s="1"/>
  <c r="D7" i="2"/>
  <c r="D8" i="2"/>
  <c r="D9" i="2"/>
  <c r="D10" i="2"/>
  <c r="D11" i="2"/>
  <c r="D12" i="2"/>
  <c r="D13" i="2"/>
  <c r="D14" i="2"/>
  <c r="D15" i="2"/>
  <c r="D16" i="2"/>
  <c r="D2" i="2"/>
  <c r="F21" i="9"/>
  <c r="K21" i="9" s="1"/>
  <c r="G5" i="9"/>
  <c r="L5" i="9" s="1"/>
  <c r="G6" i="9"/>
  <c r="L6" i="9" s="1"/>
  <c r="G14" i="9"/>
  <c r="L14" i="9" s="1"/>
  <c r="G28" i="9"/>
  <c r="L28" i="9" s="1"/>
  <c r="G29" i="9"/>
  <c r="L29" i="9" s="1"/>
  <c r="G36" i="9"/>
  <c r="L36" i="9" s="1"/>
  <c r="G38" i="9"/>
  <c r="L38" i="9" s="1"/>
  <c r="G39" i="9"/>
  <c r="L39" i="9" s="1"/>
  <c r="H36" i="9"/>
  <c r="J40" i="9" s="1"/>
  <c r="H25" i="9"/>
  <c r="J29" i="9" s="1"/>
  <c r="H14" i="9"/>
  <c r="J24" i="9" s="1"/>
  <c r="H3" i="9"/>
  <c r="J13" i="9" s="1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F8" i="9" s="1"/>
  <c r="K8" i="9" s="1"/>
  <c r="D257" i="2"/>
  <c r="D258" i="2"/>
  <c r="F28" i="9" s="1"/>
  <c r="K28" i="9" s="1"/>
  <c r="D259" i="2"/>
  <c r="F34" i="9" s="1"/>
  <c r="K34" i="9" s="1"/>
  <c r="D260" i="2"/>
  <c r="D261" i="2"/>
  <c r="D262" i="2"/>
  <c r="D263" i="2"/>
  <c r="D264" i="2"/>
  <c r="D265" i="2"/>
  <c r="D266" i="2"/>
  <c r="D267" i="2"/>
  <c r="D268" i="2"/>
  <c r="D269" i="2"/>
  <c r="D270" i="2"/>
  <c r="F26" i="9" s="1"/>
  <c r="K26" i="9" s="1"/>
  <c r="D271" i="2"/>
  <c r="F9" i="9" s="1"/>
  <c r="K9" i="9" s="1"/>
  <c r="D272" i="2"/>
  <c r="F33" i="9" s="1"/>
  <c r="K33" i="9" s="1"/>
  <c r="D273" i="2"/>
  <c r="F36" i="9" s="1"/>
  <c r="K36" i="9" s="1"/>
  <c r="D274" i="2"/>
  <c r="F38" i="9" s="1"/>
  <c r="K38" i="9" s="1"/>
  <c r="D275" i="2"/>
  <c r="D276" i="2"/>
  <c r="D277" i="2"/>
  <c r="D278" i="2"/>
  <c r="D279" i="2"/>
  <c r="F7" i="9" s="1"/>
  <c r="K7" i="9" s="1"/>
  <c r="D280" i="2"/>
  <c r="F20" i="9" s="1"/>
  <c r="K20" i="9" s="1"/>
  <c r="D281" i="2"/>
  <c r="D282" i="2"/>
  <c r="D283" i="2"/>
  <c r="D284" i="2"/>
  <c r="D285" i="2"/>
  <c r="E286" i="2"/>
  <c r="F286" i="2" s="1"/>
  <c r="C286" i="2"/>
  <c r="D286" i="2" s="1"/>
  <c r="G4" i="8"/>
  <c r="L4" i="8" s="1"/>
  <c r="G8" i="8"/>
  <c r="L8" i="8" s="1"/>
  <c r="G15" i="8"/>
  <c r="L15" i="8" s="1"/>
  <c r="G18" i="8"/>
  <c r="L18" i="8" s="1"/>
  <c r="G22" i="8"/>
  <c r="L22" i="8" s="1"/>
  <c r="G26" i="8"/>
  <c r="L26" i="8" s="1"/>
  <c r="G32" i="8"/>
  <c r="L32" i="8" s="1"/>
  <c r="G37" i="8"/>
  <c r="L37" i="8" s="1"/>
  <c r="G39" i="8"/>
  <c r="L39" i="8" s="1"/>
  <c r="F26" i="8"/>
  <c r="K26" i="8" s="1"/>
  <c r="E229" i="2"/>
  <c r="F229" i="2" s="1"/>
  <c r="G43" i="8" s="1"/>
  <c r="L43" i="8" s="1"/>
  <c r="C229" i="2"/>
  <c r="D229" i="2" s="1"/>
  <c r="F20" i="8" s="1"/>
  <c r="K20" i="8" s="1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F22" i="8" s="1"/>
  <c r="K22" i="8" s="1"/>
  <c r="D197" i="2"/>
  <c r="D198" i="2"/>
  <c r="D199" i="2"/>
  <c r="F28" i="8" s="1"/>
  <c r="K28" i="8" s="1"/>
  <c r="D200" i="2"/>
  <c r="D201" i="2"/>
  <c r="F4" i="8" s="1"/>
  <c r="K4" i="8" s="1"/>
  <c r="D202" i="2"/>
  <c r="F40" i="8" s="1"/>
  <c r="K40" i="8" s="1"/>
  <c r="D203" i="2"/>
  <c r="F45" i="8" s="1"/>
  <c r="K45" i="8" s="1"/>
  <c r="D204" i="2"/>
  <c r="D205" i="2"/>
  <c r="D206" i="2"/>
  <c r="D207" i="2"/>
  <c r="D208" i="2"/>
  <c r="D209" i="2"/>
  <c r="D210" i="2"/>
  <c r="D211" i="2"/>
  <c r="D212" i="2"/>
  <c r="D213" i="2"/>
  <c r="F27" i="8" s="1"/>
  <c r="K27" i="8" s="1"/>
  <c r="D214" i="2"/>
  <c r="D215" i="2"/>
  <c r="D216" i="2"/>
  <c r="F25" i="8" s="1"/>
  <c r="K25" i="8" s="1"/>
  <c r="D217" i="2"/>
  <c r="D218" i="2"/>
  <c r="D219" i="2"/>
  <c r="D220" i="2"/>
  <c r="D221" i="2"/>
  <c r="D222" i="2"/>
  <c r="F19" i="8" s="1"/>
  <c r="K19" i="8" s="1"/>
  <c r="D223" i="2"/>
  <c r="F10" i="8" s="1"/>
  <c r="K10" i="8" s="1"/>
  <c r="D224" i="2"/>
  <c r="D225" i="2"/>
  <c r="D226" i="2"/>
  <c r="D227" i="2"/>
  <c r="D228" i="2"/>
  <c r="H36" i="8"/>
  <c r="J43" i="8" s="1"/>
  <c r="H25" i="8"/>
  <c r="J35" i="8" s="1"/>
  <c r="H14" i="8"/>
  <c r="J17" i="8" s="1"/>
  <c r="H3" i="8"/>
  <c r="J6" i="8" s="1"/>
  <c r="G17" i="7"/>
  <c r="L17" i="7" s="1"/>
  <c r="G27" i="7"/>
  <c r="L27" i="7" s="1"/>
  <c r="G44" i="7"/>
  <c r="L44" i="7" s="1"/>
  <c r="F6" i="7"/>
  <c r="K6" i="7" s="1"/>
  <c r="H36" i="7"/>
  <c r="J46" i="7" s="1"/>
  <c r="H25" i="7"/>
  <c r="J35" i="7" s="1"/>
  <c r="H14" i="7"/>
  <c r="J24" i="7" s="1"/>
  <c r="H3" i="7"/>
  <c r="J13" i="7" s="1"/>
  <c r="E172" i="2"/>
  <c r="F172" i="2" s="1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F28" i="7" s="1"/>
  <c r="K28" i="7" s="1"/>
  <c r="D143" i="2"/>
  <c r="D144" i="2"/>
  <c r="F43" i="7" s="1"/>
  <c r="K43" i="7" s="1"/>
  <c r="D145" i="2"/>
  <c r="D146" i="2"/>
  <c r="D147" i="2"/>
  <c r="D148" i="2"/>
  <c r="D149" i="2"/>
  <c r="D150" i="2"/>
  <c r="D151" i="2"/>
  <c r="D152" i="2"/>
  <c r="D153" i="2"/>
  <c r="D154" i="2"/>
  <c r="D155" i="2"/>
  <c r="D156" i="2"/>
  <c r="F37" i="7" s="1"/>
  <c r="K37" i="7" s="1"/>
  <c r="E4" i="13" s="1"/>
  <c r="D157" i="2"/>
  <c r="F12" i="7" s="1"/>
  <c r="K12" i="7" s="1"/>
  <c r="D158" i="2"/>
  <c r="F22" i="7" s="1"/>
  <c r="K22" i="7" s="1"/>
  <c r="D159" i="2"/>
  <c r="F3" i="7" s="1"/>
  <c r="K3" i="7" s="1"/>
  <c r="D160" i="2"/>
  <c r="F8" i="7" s="1"/>
  <c r="K8" i="7" s="1"/>
  <c r="D161" i="2"/>
  <c r="D162" i="2"/>
  <c r="D163" i="2"/>
  <c r="D164" i="2"/>
  <c r="D165" i="2"/>
  <c r="F27" i="7" s="1"/>
  <c r="K27" i="7" s="1"/>
  <c r="D166" i="2"/>
  <c r="F9" i="7" s="1"/>
  <c r="K9" i="7" s="1"/>
  <c r="D167" i="2"/>
  <c r="D168" i="2"/>
  <c r="D169" i="2"/>
  <c r="D170" i="2"/>
  <c r="D171" i="2"/>
  <c r="D116" i="2"/>
  <c r="C172" i="2"/>
  <c r="D172" i="2" s="1"/>
  <c r="J7" i="6"/>
  <c r="G10" i="6"/>
  <c r="L10" i="6" s="1"/>
  <c r="G14" i="6"/>
  <c r="L14" i="6" s="1"/>
  <c r="G18" i="6"/>
  <c r="L18" i="6" s="1"/>
  <c r="G21" i="6"/>
  <c r="L21" i="6" s="1"/>
  <c r="G25" i="6"/>
  <c r="G29" i="6"/>
  <c r="L29" i="6" s="1"/>
  <c r="G36" i="6"/>
  <c r="G3" i="6"/>
  <c r="L3" i="6" s="1"/>
  <c r="F10" i="6"/>
  <c r="K10" i="6" s="1"/>
  <c r="E115" i="2"/>
  <c r="F115" i="2" s="1"/>
  <c r="G33" i="6" s="1"/>
  <c r="L33" i="6" s="1"/>
  <c r="H36" i="6"/>
  <c r="H25" i="6"/>
  <c r="J29" i="6" s="1"/>
  <c r="H14" i="6"/>
  <c r="J18" i="6" s="1"/>
  <c r="C115" i="2"/>
  <c r="D115" i="2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F30" i="6" s="1"/>
  <c r="K30" i="6" s="1"/>
  <c r="D88" i="2"/>
  <c r="F45" i="6" s="1"/>
  <c r="K45" i="6" s="1"/>
  <c r="D89" i="2"/>
  <c r="D90" i="2"/>
  <c r="D91" i="2"/>
  <c r="D92" i="2"/>
  <c r="D93" i="2"/>
  <c r="D94" i="2"/>
  <c r="D95" i="2"/>
  <c r="D96" i="2"/>
  <c r="D97" i="2"/>
  <c r="D98" i="2"/>
  <c r="D99" i="2"/>
  <c r="F4" i="6" s="1"/>
  <c r="K4" i="6" s="1"/>
  <c r="D3" i="13" s="1"/>
  <c r="D100" i="2"/>
  <c r="F9" i="6" s="1"/>
  <c r="K9" i="6" s="1"/>
  <c r="D101" i="2"/>
  <c r="D102" i="2"/>
  <c r="F25" i="6" s="1"/>
  <c r="K25" i="6" s="1"/>
  <c r="D103" i="2"/>
  <c r="F18" i="6" s="1"/>
  <c r="K18" i="6" s="1"/>
  <c r="D104" i="2"/>
  <c r="D105" i="2"/>
  <c r="D106" i="2"/>
  <c r="D107" i="2"/>
  <c r="D108" i="2"/>
  <c r="F17" i="6" s="1"/>
  <c r="K17" i="6" s="1"/>
  <c r="D109" i="2"/>
  <c r="F5" i="6" s="1"/>
  <c r="K5" i="6" s="1"/>
  <c r="D110" i="2"/>
  <c r="D111" i="2"/>
  <c r="F12" i="6" s="1"/>
  <c r="K12" i="6" s="1"/>
  <c r="D112" i="2"/>
  <c r="D113" i="2"/>
  <c r="D114" i="2"/>
  <c r="D59" i="2"/>
  <c r="H36" i="1"/>
  <c r="J40" i="1" s="1"/>
  <c r="H25" i="1"/>
  <c r="J26" i="1" s="1"/>
  <c r="H14" i="1"/>
  <c r="J20" i="1" s="1"/>
  <c r="H3" i="1"/>
  <c r="G32" i="1"/>
  <c r="L32" i="1" s="1"/>
  <c r="G33" i="1"/>
  <c r="L33" i="1" s="1"/>
  <c r="G37" i="1"/>
  <c r="L37" i="1" s="1"/>
  <c r="G40" i="1"/>
  <c r="L40" i="1" s="1"/>
  <c r="G43" i="1"/>
  <c r="L43" i="1" s="1"/>
  <c r="G44" i="1"/>
  <c r="L44" i="1" s="1"/>
  <c r="G45" i="1"/>
  <c r="L45" i="1" s="1"/>
  <c r="G15" i="1"/>
  <c r="L15" i="1" s="1"/>
  <c r="G18" i="1"/>
  <c r="L18" i="1" s="1"/>
  <c r="G21" i="1"/>
  <c r="L21" i="1" s="1"/>
  <c r="G22" i="1"/>
  <c r="L22" i="1" s="1"/>
  <c r="G26" i="1"/>
  <c r="L26" i="1" s="1"/>
  <c r="G29" i="1"/>
  <c r="L29" i="1" s="1"/>
  <c r="G4" i="1"/>
  <c r="L4" i="1" s="1"/>
  <c r="G8" i="1"/>
  <c r="L8" i="1" s="1"/>
  <c r="G10" i="1"/>
  <c r="L10" i="1" s="1"/>
  <c r="G12" i="1"/>
  <c r="L12" i="1" s="1"/>
  <c r="E58" i="2"/>
  <c r="F58" i="2" s="1"/>
  <c r="C58" i="2"/>
  <c r="D58" i="2" s="1"/>
  <c r="F41" i="1" s="1"/>
  <c r="K41" i="1" s="1"/>
  <c r="F8" i="1"/>
  <c r="K8" i="1" s="1"/>
  <c r="F3" i="1"/>
  <c r="F21" i="1"/>
  <c r="K21" i="1" s="1"/>
  <c r="G11" i="8" l="1"/>
  <c r="L11" i="8" s="1"/>
  <c r="G17" i="10"/>
  <c r="L17" i="10" s="1"/>
  <c r="G10" i="8"/>
  <c r="L10" i="8" s="1"/>
  <c r="G23" i="7"/>
  <c r="L23" i="7" s="1"/>
  <c r="F33" i="8"/>
  <c r="K33" i="8" s="1"/>
  <c r="G30" i="8"/>
  <c r="L30" i="8" s="1"/>
  <c r="G28" i="1"/>
  <c r="L28" i="1" s="1"/>
  <c r="F44" i="6"/>
  <c r="K44" i="6" s="1"/>
  <c r="F30" i="8"/>
  <c r="K30" i="8" s="1"/>
  <c r="F8" i="8"/>
  <c r="K8" i="8" s="1"/>
  <c r="G3" i="9"/>
  <c r="L3" i="9" s="1"/>
  <c r="F32" i="10"/>
  <c r="K32" i="10" s="1"/>
  <c r="G6" i="10"/>
  <c r="L6" i="10" s="1"/>
  <c r="G44" i="6"/>
  <c r="L44" i="6" s="1"/>
  <c r="F5" i="8"/>
  <c r="K5" i="8" s="1"/>
  <c r="D5" i="13" s="1"/>
  <c r="G45" i="9"/>
  <c r="L45" i="9" s="1"/>
  <c r="G19" i="9"/>
  <c r="L19" i="9" s="1"/>
  <c r="G6" i="6"/>
  <c r="L6" i="6" s="1"/>
  <c r="G19" i="8"/>
  <c r="L19" i="8" s="1"/>
  <c r="G40" i="9"/>
  <c r="L40" i="9" s="1"/>
  <c r="F15" i="10"/>
  <c r="K15" i="10" s="1"/>
  <c r="F17" i="7"/>
  <c r="K17" i="7" s="1"/>
  <c r="F11" i="8"/>
  <c r="K11" i="8" s="1"/>
  <c r="G38" i="10"/>
  <c r="L38" i="10" s="1"/>
  <c r="G39" i="1"/>
  <c r="L39" i="1" s="1"/>
  <c r="F15" i="7"/>
  <c r="K15" i="7" s="1"/>
  <c r="F12" i="10"/>
  <c r="K12" i="10" s="1"/>
  <c r="G12" i="10"/>
  <c r="L12" i="10" s="1"/>
  <c r="F5" i="11"/>
  <c r="K5" i="11" s="1"/>
  <c r="J13" i="1"/>
  <c r="J45" i="1"/>
  <c r="G38" i="6"/>
  <c r="L38" i="6" s="1"/>
  <c r="G16" i="6"/>
  <c r="L16" i="6" s="1"/>
  <c r="F34" i="7"/>
  <c r="K34" i="7" s="1"/>
  <c r="G22" i="7"/>
  <c r="L22" i="7" s="1"/>
  <c r="G17" i="8"/>
  <c r="L17" i="8" s="1"/>
  <c r="F10" i="9"/>
  <c r="K10" i="9" s="1"/>
  <c r="G18" i="10"/>
  <c r="L18" i="10" s="1"/>
  <c r="F3" i="6"/>
  <c r="K3" i="6" s="1"/>
  <c r="F38" i="7"/>
  <c r="K38" i="7" s="1"/>
  <c r="G20" i="7"/>
  <c r="L20" i="7" s="1"/>
  <c r="F36" i="8"/>
  <c r="G23" i="9"/>
  <c r="L23" i="9" s="1"/>
  <c r="F9" i="11"/>
  <c r="K9" i="11" s="1"/>
  <c r="F11" i="10"/>
  <c r="K11" i="10" s="1"/>
  <c r="D7" i="13" s="1"/>
  <c r="F19" i="9"/>
  <c r="K19" i="9" s="1"/>
  <c r="F31" i="6"/>
  <c r="K31" i="6" s="1"/>
  <c r="G42" i="7"/>
  <c r="L42" i="7" s="1"/>
  <c r="G10" i="7"/>
  <c r="L10" i="7" s="1"/>
  <c r="G28" i="8"/>
  <c r="L28" i="8" s="1"/>
  <c r="F18" i="9"/>
  <c r="K18" i="9" s="1"/>
  <c r="F30" i="10"/>
  <c r="K30" i="10" s="1"/>
  <c r="F4" i="11"/>
  <c r="K4" i="11" s="1"/>
  <c r="F29" i="6"/>
  <c r="K29" i="6" s="1"/>
  <c r="G27" i="6"/>
  <c r="L27" i="6" s="1"/>
  <c r="G9" i="7"/>
  <c r="L9" i="7" s="1"/>
  <c r="G7" i="8"/>
  <c r="L7" i="8" s="1"/>
  <c r="G34" i="9"/>
  <c r="L34" i="9" s="1"/>
  <c r="F32" i="9"/>
  <c r="K32" i="9" s="1"/>
  <c r="G4" i="10"/>
  <c r="L4" i="10" s="1"/>
  <c r="F26" i="10"/>
  <c r="K26" i="10" s="1"/>
  <c r="F25" i="11"/>
  <c r="K25" i="11" s="1"/>
  <c r="G29" i="8"/>
  <c r="L29" i="8" s="1"/>
  <c r="F39" i="6"/>
  <c r="K39" i="6" s="1"/>
  <c r="F4" i="7"/>
  <c r="K4" i="7" s="1"/>
  <c r="D4" i="13" s="1"/>
  <c r="F23" i="8"/>
  <c r="K23" i="8" s="1"/>
  <c r="F39" i="9"/>
  <c r="K39" i="9" s="1"/>
  <c r="F23" i="10"/>
  <c r="K23" i="10" s="1"/>
  <c r="G30" i="10"/>
  <c r="L30" i="10" s="1"/>
  <c r="F31" i="11"/>
  <c r="K31" i="11" s="1"/>
  <c r="G7" i="7"/>
  <c r="L7" i="7" s="1"/>
  <c r="G29" i="7"/>
  <c r="L29" i="7" s="1"/>
  <c r="G18" i="7"/>
  <c r="L18" i="7" s="1"/>
  <c r="G40" i="7"/>
  <c r="L40" i="7" s="1"/>
  <c r="F14" i="6"/>
  <c r="K14" i="6" s="1"/>
  <c r="F28" i="6"/>
  <c r="K28" i="6" s="1"/>
  <c r="G42" i="6"/>
  <c r="L42" i="6" s="1"/>
  <c r="F33" i="7"/>
  <c r="K33" i="7" s="1"/>
  <c r="G5" i="7"/>
  <c r="L5" i="7" s="1"/>
  <c r="G27" i="8"/>
  <c r="L27" i="8" s="1"/>
  <c r="F3" i="9"/>
  <c r="K3" i="9" s="1"/>
  <c r="F6" i="9"/>
  <c r="K6" i="9" s="1"/>
  <c r="F31" i="9"/>
  <c r="K31" i="9" s="1"/>
  <c r="F9" i="10"/>
  <c r="K9" i="10" s="1"/>
  <c r="F22" i="10"/>
  <c r="K22" i="10" s="1"/>
  <c r="F43" i="10"/>
  <c r="K43" i="10" s="1"/>
  <c r="G12" i="11"/>
  <c r="L12" i="11" s="1"/>
  <c r="F27" i="11"/>
  <c r="K27" i="11" s="1"/>
  <c r="G6" i="1"/>
  <c r="L6" i="1" s="1"/>
  <c r="F23" i="6"/>
  <c r="K23" i="6" s="1"/>
  <c r="F36" i="6"/>
  <c r="K36" i="6" s="1"/>
  <c r="F14" i="7"/>
  <c r="K14" i="7" s="1"/>
  <c r="F26" i="7"/>
  <c r="K26" i="7" s="1"/>
  <c r="G38" i="7"/>
  <c r="L38" i="7" s="1"/>
  <c r="F21" i="8"/>
  <c r="K21" i="8" s="1"/>
  <c r="F43" i="8"/>
  <c r="G15" i="9"/>
  <c r="L15" i="9" s="1"/>
  <c r="F5" i="9"/>
  <c r="K5" i="9" s="1"/>
  <c r="F45" i="9"/>
  <c r="K45" i="9" s="1"/>
  <c r="G11" i="10"/>
  <c r="L11" i="10" s="1"/>
  <c r="F20" i="10"/>
  <c r="K20" i="10" s="1"/>
  <c r="F33" i="10"/>
  <c r="K33" i="10" s="1"/>
  <c r="F38" i="10"/>
  <c r="K38" i="10" s="1"/>
  <c r="F14" i="11"/>
  <c r="K14" i="11" s="1"/>
  <c r="F26" i="11"/>
  <c r="K26" i="11" s="1"/>
  <c r="F21" i="6"/>
  <c r="K21" i="6" s="1"/>
  <c r="F42" i="6"/>
  <c r="K42" i="6" s="1"/>
  <c r="G17" i="6"/>
  <c r="L17" i="6" s="1"/>
  <c r="F21" i="7"/>
  <c r="K21" i="7" s="1"/>
  <c r="F36" i="7"/>
  <c r="K36" i="7" s="1"/>
  <c r="G34" i="7"/>
  <c r="L34" i="7" s="1"/>
  <c r="F17" i="8"/>
  <c r="K17" i="8" s="1"/>
  <c r="F41" i="8"/>
  <c r="K41" i="8" s="1"/>
  <c r="G38" i="8"/>
  <c r="L38" i="8" s="1"/>
  <c r="F14" i="9"/>
  <c r="K14" i="9" s="1"/>
  <c r="F44" i="9"/>
  <c r="K44" i="9" s="1"/>
  <c r="F19" i="10"/>
  <c r="K19" i="10" s="1"/>
  <c r="F31" i="10"/>
  <c r="K31" i="10" s="1"/>
  <c r="G33" i="10"/>
  <c r="L33" i="10" s="1"/>
  <c r="G23" i="8"/>
  <c r="L23" i="8" s="1"/>
  <c r="F20" i="11"/>
  <c r="K20" i="11" s="1"/>
  <c r="G33" i="11"/>
  <c r="L33" i="11" s="1"/>
  <c r="F20" i="6"/>
  <c r="K20" i="6" s="1"/>
  <c r="F41" i="6"/>
  <c r="K41" i="6" s="1"/>
  <c r="F20" i="7"/>
  <c r="K20" i="7" s="1"/>
  <c r="F39" i="7"/>
  <c r="K39" i="7" s="1"/>
  <c r="F15" i="8"/>
  <c r="K15" i="8" s="1"/>
  <c r="F39" i="8"/>
  <c r="K39" i="8" s="1"/>
  <c r="G5" i="8"/>
  <c r="L5" i="8" s="1"/>
  <c r="F23" i="9"/>
  <c r="K23" i="9" s="1"/>
  <c r="F41" i="9"/>
  <c r="K41" i="9" s="1"/>
  <c r="G8" i="6"/>
  <c r="L8" i="6" s="1"/>
  <c r="G26" i="6"/>
  <c r="L26" i="6" s="1"/>
  <c r="F19" i="11"/>
  <c r="K19" i="11" s="1"/>
  <c r="F16" i="6"/>
  <c r="K16" i="6" s="1"/>
  <c r="G31" i="6"/>
  <c r="L31" i="6" s="1"/>
  <c r="F34" i="8"/>
  <c r="K34" i="8" s="1"/>
  <c r="F38" i="8"/>
  <c r="K38" i="8" s="1"/>
  <c r="E5" i="13" s="1"/>
  <c r="G26" i="9"/>
  <c r="L26" i="9" s="1"/>
  <c r="G28" i="7"/>
  <c r="L28" i="7" s="1"/>
  <c r="F16" i="11"/>
  <c r="K16" i="11" s="1"/>
  <c r="F33" i="6"/>
  <c r="K33" i="6" s="1"/>
  <c r="F38" i="6"/>
  <c r="K38" i="6" s="1"/>
  <c r="F9" i="8"/>
  <c r="K9" i="8" s="1"/>
  <c r="G31" i="9"/>
  <c r="L31" i="9" s="1"/>
  <c r="G22" i="11"/>
  <c r="L22" i="11" s="1"/>
  <c r="F41" i="11"/>
  <c r="K41" i="11" s="1"/>
  <c r="F25" i="7"/>
  <c r="K25" i="7" s="1"/>
  <c r="G37" i="9"/>
  <c r="L37" i="9" s="1"/>
  <c r="G44" i="11"/>
  <c r="L44" i="11" s="1"/>
  <c r="F43" i="6"/>
  <c r="K43" i="6" s="1"/>
  <c r="F32" i="6"/>
  <c r="K32" i="6" s="1"/>
  <c r="F11" i="6"/>
  <c r="K11" i="6" s="1"/>
  <c r="F22" i="6"/>
  <c r="K22" i="6" s="1"/>
  <c r="F40" i="7"/>
  <c r="K40" i="7" s="1"/>
  <c r="F29" i="7"/>
  <c r="K29" i="7" s="1"/>
  <c r="F7" i="7"/>
  <c r="K7" i="7" s="1"/>
  <c r="F18" i="7"/>
  <c r="K18" i="7" s="1"/>
  <c r="F43" i="11"/>
  <c r="K43" i="11" s="1"/>
  <c r="F21" i="11"/>
  <c r="K21" i="11" s="1"/>
  <c r="F32" i="11"/>
  <c r="K32" i="11" s="1"/>
  <c r="F11" i="11"/>
  <c r="K11" i="11" s="1"/>
  <c r="G9" i="8"/>
  <c r="L9" i="8" s="1"/>
  <c r="G20" i="8"/>
  <c r="L20" i="8" s="1"/>
  <c r="G31" i="8"/>
  <c r="L31" i="8" s="1"/>
  <c r="G42" i="8"/>
  <c r="L42" i="8" s="1"/>
  <c r="G3" i="1"/>
  <c r="L3" i="1" s="1"/>
  <c r="G30" i="1"/>
  <c r="L30" i="1" s="1"/>
  <c r="G7" i="1"/>
  <c r="L7" i="1" s="1"/>
  <c r="G41" i="1"/>
  <c r="L41" i="1" s="1"/>
  <c r="G19" i="1"/>
  <c r="L19" i="1" s="1"/>
  <c r="G32" i="6"/>
  <c r="L32" i="6" s="1"/>
  <c r="G11" i="6"/>
  <c r="L11" i="6" s="1"/>
  <c r="G43" i="6"/>
  <c r="L43" i="6" s="1"/>
  <c r="G22" i="6"/>
  <c r="L22" i="6" s="1"/>
  <c r="G7" i="11"/>
  <c r="L7" i="11" s="1"/>
  <c r="F12" i="11"/>
  <c r="K12" i="11" s="1"/>
  <c r="G6" i="11"/>
  <c r="L6" i="11" s="1"/>
  <c r="G21" i="11"/>
  <c r="L21" i="11" s="1"/>
  <c r="F34" i="11"/>
  <c r="K34" i="11" s="1"/>
  <c r="G28" i="11"/>
  <c r="L28" i="11" s="1"/>
  <c r="G43" i="11"/>
  <c r="L43" i="11" s="1"/>
  <c r="G5" i="1"/>
  <c r="L5" i="1" s="1"/>
  <c r="F27" i="6"/>
  <c r="K27" i="6" s="1"/>
  <c r="F40" i="6"/>
  <c r="K40" i="6" s="1"/>
  <c r="G40" i="6"/>
  <c r="L40" i="6" s="1"/>
  <c r="G28" i="6"/>
  <c r="L28" i="6" s="1"/>
  <c r="F5" i="7"/>
  <c r="K5" i="7" s="1"/>
  <c r="F19" i="7"/>
  <c r="K19" i="7" s="1"/>
  <c r="F32" i="7"/>
  <c r="K32" i="7" s="1"/>
  <c r="F45" i="7"/>
  <c r="K45" i="7" s="1"/>
  <c r="G36" i="7"/>
  <c r="L36" i="7" s="1"/>
  <c r="G25" i="7"/>
  <c r="L25" i="7" s="1"/>
  <c r="F3" i="8"/>
  <c r="K3" i="8" s="1"/>
  <c r="F32" i="8"/>
  <c r="K32" i="8" s="1"/>
  <c r="F37" i="8"/>
  <c r="K37" i="8" s="1"/>
  <c r="F7" i="8"/>
  <c r="K7" i="8" s="1"/>
  <c r="F12" i="9"/>
  <c r="K12" i="9" s="1"/>
  <c r="F4" i="9"/>
  <c r="K4" i="9" s="1"/>
  <c r="D6" i="13" s="1"/>
  <c r="F17" i="9"/>
  <c r="K17" i="9" s="1"/>
  <c r="F30" i="9"/>
  <c r="K30" i="9" s="1"/>
  <c r="F43" i="9"/>
  <c r="K43" i="9" s="1"/>
  <c r="F8" i="10"/>
  <c r="K8" i="10" s="1"/>
  <c r="G8" i="10"/>
  <c r="L8" i="10" s="1"/>
  <c r="F21" i="10"/>
  <c r="K21" i="10" s="1"/>
  <c r="G20" i="10"/>
  <c r="L20" i="10" s="1"/>
  <c r="G31" i="10"/>
  <c r="L31" i="10" s="1"/>
  <c r="F36" i="10"/>
  <c r="K36" i="10" s="1"/>
  <c r="F37" i="10"/>
  <c r="K37" i="10" s="1"/>
  <c r="G3" i="11"/>
  <c r="L3" i="11" s="1"/>
  <c r="G5" i="11"/>
  <c r="L5" i="11" s="1"/>
  <c r="F18" i="11"/>
  <c r="K18" i="11" s="1"/>
  <c r="G20" i="11"/>
  <c r="L20" i="11" s="1"/>
  <c r="F33" i="11"/>
  <c r="K33" i="11" s="1"/>
  <c r="G25" i="11"/>
  <c r="L25" i="11" s="1"/>
  <c r="G27" i="11"/>
  <c r="L27" i="11" s="1"/>
  <c r="F40" i="11"/>
  <c r="K40" i="11" s="1"/>
  <c r="G42" i="11"/>
  <c r="L42" i="11" s="1"/>
  <c r="F8" i="6"/>
  <c r="K8" i="6" s="1"/>
  <c r="F34" i="6"/>
  <c r="K34" i="6" s="1"/>
  <c r="F26" i="6"/>
  <c r="K26" i="6" s="1"/>
  <c r="F31" i="7"/>
  <c r="K31" i="7" s="1"/>
  <c r="F44" i="7"/>
  <c r="K44" i="7" s="1"/>
  <c r="G14" i="7"/>
  <c r="L14" i="7" s="1"/>
  <c r="F18" i="8"/>
  <c r="K18" i="8" s="1"/>
  <c r="F31" i="8"/>
  <c r="K31" i="8" s="1"/>
  <c r="F44" i="8"/>
  <c r="K44" i="8" s="1"/>
  <c r="G36" i="8"/>
  <c r="L36" i="8" s="1"/>
  <c r="G25" i="8"/>
  <c r="L25" i="8" s="1"/>
  <c r="F6" i="8"/>
  <c r="K6" i="8" s="1"/>
  <c r="F11" i="9"/>
  <c r="K11" i="9" s="1"/>
  <c r="F16" i="9"/>
  <c r="K16" i="9" s="1"/>
  <c r="F29" i="9"/>
  <c r="K29" i="9" s="1"/>
  <c r="F42" i="9"/>
  <c r="K42" i="9" s="1"/>
  <c r="F7" i="10"/>
  <c r="K7" i="10" s="1"/>
  <c r="G19" i="10"/>
  <c r="L19" i="10" s="1"/>
  <c r="F10" i="11"/>
  <c r="K10" i="11" s="1"/>
  <c r="G4" i="11"/>
  <c r="L4" i="11" s="1"/>
  <c r="F17" i="11"/>
  <c r="K17" i="11" s="1"/>
  <c r="G19" i="11"/>
  <c r="L19" i="11" s="1"/>
  <c r="G34" i="11"/>
  <c r="L34" i="11" s="1"/>
  <c r="G26" i="11"/>
  <c r="L26" i="11" s="1"/>
  <c r="F39" i="11"/>
  <c r="K39" i="11" s="1"/>
  <c r="G41" i="11"/>
  <c r="L41" i="11" s="1"/>
  <c r="F37" i="9"/>
  <c r="K37" i="9" s="1"/>
  <c r="E6" i="13" s="1"/>
  <c r="F11" i="7"/>
  <c r="K11" i="7" s="1"/>
  <c r="F30" i="7"/>
  <c r="K30" i="7" s="1"/>
  <c r="G11" i="7"/>
  <c r="L11" i="7" s="1"/>
  <c r="F15" i="9"/>
  <c r="K15" i="9" s="1"/>
  <c r="G40" i="11"/>
  <c r="L40" i="11" s="1"/>
  <c r="F6" i="6"/>
  <c r="K6" i="6" s="1"/>
  <c r="F19" i="6"/>
  <c r="K19" i="6" s="1"/>
  <c r="F37" i="6"/>
  <c r="K37" i="6" s="1"/>
  <c r="E3" i="13" s="1"/>
  <c r="F10" i="7"/>
  <c r="K10" i="7" s="1"/>
  <c r="F16" i="7"/>
  <c r="K16" i="7" s="1"/>
  <c r="F42" i="7"/>
  <c r="K42" i="7" s="1"/>
  <c r="G43" i="7"/>
  <c r="L43" i="7" s="1"/>
  <c r="G32" i="7"/>
  <c r="L32" i="7" s="1"/>
  <c r="F14" i="8"/>
  <c r="F16" i="8"/>
  <c r="K16" i="8" s="1"/>
  <c r="F29" i="8"/>
  <c r="K29" i="8" s="1"/>
  <c r="F42" i="8"/>
  <c r="K42" i="8" s="1"/>
  <c r="G21" i="8"/>
  <c r="L21" i="8" s="1"/>
  <c r="F12" i="8"/>
  <c r="K12" i="8" s="1"/>
  <c r="F22" i="9"/>
  <c r="K22" i="9" s="1"/>
  <c r="F25" i="9"/>
  <c r="K25" i="9" s="1"/>
  <c r="F27" i="9"/>
  <c r="K27" i="9" s="1"/>
  <c r="F40" i="9"/>
  <c r="K40" i="9" s="1"/>
  <c r="F3" i="10"/>
  <c r="K3" i="10" s="1"/>
  <c r="F5" i="10"/>
  <c r="K5" i="10" s="1"/>
  <c r="F18" i="10"/>
  <c r="K18" i="10" s="1"/>
  <c r="F29" i="10"/>
  <c r="K29" i="10" s="1"/>
  <c r="F8" i="11"/>
  <c r="K8" i="11" s="1"/>
  <c r="G10" i="11"/>
  <c r="L10" i="11" s="1"/>
  <c r="F23" i="11"/>
  <c r="K23" i="11" s="1"/>
  <c r="F15" i="11"/>
  <c r="K15" i="11" s="1"/>
  <c r="G17" i="11"/>
  <c r="L17" i="11" s="1"/>
  <c r="G32" i="11"/>
  <c r="L32" i="11" s="1"/>
  <c r="F45" i="11"/>
  <c r="K45" i="11" s="1"/>
  <c r="F7" i="6"/>
  <c r="K7" i="6" s="1"/>
  <c r="G3" i="8"/>
  <c r="L3" i="8" s="1"/>
  <c r="G12" i="9"/>
  <c r="L12" i="9" s="1"/>
  <c r="F6" i="10"/>
  <c r="K6" i="10" s="1"/>
  <c r="G18" i="11"/>
  <c r="L18" i="11" s="1"/>
  <c r="G38" i="1"/>
  <c r="L38" i="1" s="1"/>
  <c r="G9" i="6"/>
  <c r="L9" i="6" s="1"/>
  <c r="F23" i="7"/>
  <c r="K23" i="7" s="1"/>
  <c r="F41" i="7"/>
  <c r="K41" i="7" s="1"/>
  <c r="G44" i="9"/>
  <c r="L44" i="9" s="1"/>
  <c r="G33" i="9"/>
  <c r="L33" i="9" s="1"/>
  <c r="G22" i="9"/>
  <c r="L22" i="9" s="1"/>
  <c r="F4" i="10"/>
  <c r="K4" i="10" s="1"/>
  <c r="F17" i="10"/>
  <c r="K17" i="10" s="1"/>
  <c r="F28" i="10"/>
  <c r="K28" i="10" s="1"/>
  <c r="G7" i="9"/>
  <c r="L7" i="9" s="1"/>
  <c r="G41" i="9"/>
  <c r="L41" i="9" s="1"/>
  <c r="G33" i="8"/>
  <c r="L33" i="8" s="1"/>
  <c r="G12" i="7"/>
  <c r="L12" i="7" s="1"/>
  <c r="G34" i="6"/>
  <c r="L34" i="6" s="1"/>
  <c r="G31" i="1"/>
  <c r="L31" i="1" s="1"/>
  <c r="G11" i="1"/>
  <c r="L11" i="1" s="1"/>
  <c r="F7" i="11"/>
  <c r="K7" i="11" s="1"/>
  <c r="G9" i="11"/>
  <c r="L9" i="11" s="1"/>
  <c r="G14" i="11"/>
  <c r="L14" i="11" s="1"/>
  <c r="G16" i="11"/>
  <c r="L16" i="11" s="1"/>
  <c r="F15" i="6"/>
  <c r="K15" i="6" s="1"/>
  <c r="G16" i="1"/>
  <c r="L16" i="1" s="1"/>
  <c r="G41" i="7"/>
  <c r="L41" i="7" s="1"/>
  <c r="G30" i="7"/>
  <c r="L30" i="7" s="1"/>
  <c r="G19" i="7"/>
  <c r="L19" i="7" s="1"/>
  <c r="G43" i="9"/>
  <c r="L43" i="9" s="1"/>
  <c r="G32" i="9"/>
  <c r="L32" i="9" s="1"/>
  <c r="F14" i="10"/>
  <c r="K14" i="10" s="1"/>
  <c r="F6" i="11"/>
  <c r="K6" i="11" s="1"/>
  <c r="G8" i="11"/>
  <c r="L8" i="11" s="1"/>
  <c r="G15" i="11"/>
  <c r="L15" i="11" s="1"/>
  <c r="J36" i="11"/>
  <c r="G46" i="11"/>
  <c r="L46" i="11" s="1"/>
  <c r="J15" i="11"/>
  <c r="L36" i="11"/>
  <c r="J37" i="10"/>
  <c r="J20" i="10"/>
  <c r="J18" i="9"/>
  <c r="J15" i="9"/>
  <c r="J38" i="6"/>
  <c r="J39" i="6"/>
  <c r="J40" i="6"/>
  <c r="J37" i="6"/>
  <c r="J36" i="6"/>
  <c r="J9" i="8"/>
  <c r="J11" i="8"/>
  <c r="J3" i="8"/>
  <c r="J5" i="1"/>
  <c r="J14" i="1"/>
  <c r="J22" i="1"/>
  <c r="J19" i="1"/>
  <c r="J12" i="1"/>
  <c r="J18" i="1"/>
  <c r="J42" i="1"/>
  <c r="J11" i="1"/>
  <c r="J17" i="1"/>
  <c r="J39" i="1"/>
  <c r="J8" i="1"/>
  <c r="J33" i="1"/>
  <c r="J38" i="1"/>
  <c r="J32" i="1"/>
  <c r="J37" i="1"/>
  <c r="J4" i="1"/>
  <c r="J31" i="1"/>
  <c r="J36" i="1"/>
  <c r="J46" i="1"/>
  <c r="J10" i="1"/>
  <c r="J24" i="1"/>
  <c r="J16" i="1"/>
  <c r="J30" i="1"/>
  <c r="J44" i="1"/>
  <c r="J9" i="1"/>
  <c r="J23" i="1"/>
  <c r="J15" i="1"/>
  <c r="J29" i="1"/>
  <c r="J43" i="1"/>
  <c r="J25" i="1"/>
  <c r="J28" i="1"/>
  <c r="J7" i="1"/>
  <c r="J21" i="1"/>
  <c r="J35" i="1"/>
  <c r="J27" i="1"/>
  <c r="J41" i="1"/>
  <c r="J3" i="1"/>
  <c r="J6" i="1"/>
  <c r="J34" i="1"/>
  <c r="J3" i="6"/>
  <c r="J40" i="11"/>
  <c r="J6" i="11"/>
  <c r="J12" i="11"/>
  <c r="J7" i="11"/>
  <c r="J37" i="11"/>
  <c r="J4" i="11"/>
  <c r="J29" i="11"/>
  <c r="J38" i="11"/>
  <c r="J26" i="11"/>
  <c r="J34" i="11"/>
  <c r="J27" i="11"/>
  <c r="J43" i="11"/>
  <c r="J32" i="11"/>
  <c r="J18" i="11"/>
  <c r="J23" i="11"/>
  <c r="J45" i="11"/>
  <c r="J9" i="11"/>
  <c r="J20" i="11"/>
  <c r="J31" i="11"/>
  <c r="J42" i="11"/>
  <c r="J17" i="11"/>
  <c r="J28" i="11"/>
  <c r="J39" i="11"/>
  <c r="J3" i="11"/>
  <c r="J11" i="11"/>
  <c r="J14" i="11"/>
  <c r="J22" i="11"/>
  <c r="J25" i="11"/>
  <c r="J33" i="11"/>
  <c r="J44" i="11"/>
  <c r="J8" i="11"/>
  <c r="J19" i="11"/>
  <c r="J30" i="11"/>
  <c r="J41" i="11"/>
  <c r="J5" i="11"/>
  <c r="J13" i="11"/>
  <c r="J16" i="11"/>
  <c r="J24" i="11"/>
  <c r="G41" i="6"/>
  <c r="L41" i="6" s="1"/>
  <c r="G23" i="6"/>
  <c r="L23" i="6" s="1"/>
  <c r="G15" i="6"/>
  <c r="L15" i="6" s="1"/>
  <c r="G26" i="7"/>
  <c r="L26" i="7" s="1"/>
  <c r="G8" i="7"/>
  <c r="L8" i="7" s="1"/>
  <c r="G12" i="8"/>
  <c r="L12" i="8" s="1"/>
  <c r="G20" i="9"/>
  <c r="L20" i="9" s="1"/>
  <c r="G23" i="1"/>
  <c r="L23" i="1" s="1"/>
  <c r="G39" i="10"/>
  <c r="L39" i="10" s="1"/>
  <c r="G30" i="6"/>
  <c r="L30" i="6" s="1"/>
  <c r="G12" i="6"/>
  <c r="L12" i="6" s="1"/>
  <c r="G4" i="6"/>
  <c r="L4" i="6" s="1"/>
  <c r="G15" i="7"/>
  <c r="L15" i="7" s="1"/>
  <c r="G45" i="8"/>
  <c r="L45" i="8" s="1"/>
  <c r="G27" i="9"/>
  <c r="L27" i="9" s="1"/>
  <c r="G9" i="9"/>
  <c r="L9" i="9" s="1"/>
  <c r="G20" i="1"/>
  <c r="L20" i="1" s="1"/>
  <c r="G44" i="8"/>
  <c r="L44" i="8" s="1"/>
  <c r="G8" i="9"/>
  <c r="L8" i="9" s="1"/>
  <c r="G44" i="10"/>
  <c r="L44" i="10" s="1"/>
  <c r="G42" i="1"/>
  <c r="L42" i="1" s="1"/>
  <c r="G45" i="6"/>
  <c r="L45" i="6" s="1"/>
  <c r="G37" i="6"/>
  <c r="L37" i="6" s="1"/>
  <c r="G19" i="6"/>
  <c r="L19" i="6" s="1"/>
  <c r="G39" i="7"/>
  <c r="L39" i="7" s="1"/>
  <c r="G4" i="7"/>
  <c r="L4" i="7" s="1"/>
  <c r="G34" i="8"/>
  <c r="L34" i="8" s="1"/>
  <c r="G42" i="9"/>
  <c r="L42" i="9" s="1"/>
  <c r="G16" i="9"/>
  <c r="L16" i="9" s="1"/>
  <c r="G14" i="10"/>
  <c r="L14" i="10" s="1"/>
  <c r="G25" i="10"/>
  <c r="G36" i="10"/>
  <c r="L36" i="10" s="1"/>
  <c r="J15" i="10"/>
  <c r="J4" i="10"/>
  <c r="J34" i="10"/>
  <c r="J9" i="10"/>
  <c r="J26" i="10"/>
  <c r="J7" i="10"/>
  <c r="J31" i="10"/>
  <c r="J42" i="10"/>
  <c r="J18" i="10"/>
  <c r="J12" i="10"/>
  <c r="J23" i="10"/>
  <c r="J45" i="10"/>
  <c r="J40" i="10"/>
  <c r="J17" i="10"/>
  <c r="J28" i="10"/>
  <c r="J39" i="10"/>
  <c r="J6" i="10"/>
  <c r="J3" i="10"/>
  <c r="J11" i="10"/>
  <c r="J14" i="10"/>
  <c r="J22" i="10"/>
  <c r="J25" i="10"/>
  <c r="J33" i="10"/>
  <c r="J36" i="10"/>
  <c r="J44" i="10"/>
  <c r="J8" i="10"/>
  <c r="J19" i="10"/>
  <c r="J30" i="10"/>
  <c r="J41" i="10"/>
  <c r="J5" i="10"/>
  <c r="J13" i="10"/>
  <c r="J16" i="10"/>
  <c r="J24" i="10"/>
  <c r="J27" i="10"/>
  <c r="J35" i="10"/>
  <c r="J38" i="10"/>
  <c r="J46" i="10"/>
  <c r="J32" i="10"/>
  <c r="G25" i="1"/>
  <c r="L25" i="1" s="1"/>
  <c r="G14" i="1"/>
  <c r="L14" i="1" s="1"/>
  <c r="G34" i="1"/>
  <c r="L34" i="1" s="1"/>
  <c r="J34" i="9"/>
  <c r="J23" i="9"/>
  <c r="J26" i="9"/>
  <c r="J3" i="9"/>
  <c r="J37" i="9"/>
  <c r="J21" i="9"/>
  <c r="J45" i="9"/>
  <c r="J12" i="9"/>
  <c r="J4" i="9"/>
  <c r="J28" i="9"/>
  <c r="J10" i="9"/>
  <c r="J7" i="9"/>
  <c r="J9" i="9"/>
  <c r="J20" i="9"/>
  <c r="J31" i="9"/>
  <c r="J42" i="9"/>
  <c r="J39" i="9"/>
  <c r="J11" i="9"/>
  <c r="J14" i="9"/>
  <c r="J22" i="9"/>
  <c r="J25" i="9"/>
  <c r="J33" i="9"/>
  <c r="J36" i="9"/>
  <c r="J44" i="9"/>
  <c r="J8" i="9"/>
  <c r="J19" i="9"/>
  <c r="J30" i="9"/>
  <c r="J41" i="9"/>
  <c r="J6" i="9"/>
  <c r="J17" i="9"/>
  <c r="J5" i="9"/>
  <c r="J16" i="9"/>
  <c r="J27" i="9"/>
  <c r="J35" i="9"/>
  <c r="J38" i="9"/>
  <c r="J46" i="9"/>
  <c r="J32" i="9"/>
  <c r="J43" i="9"/>
  <c r="J12" i="8"/>
  <c r="J37" i="8"/>
  <c r="J5" i="8"/>
  <c r="J16" i="8"/>
  <c r="J38" i="8"/>
  <c r="J7" i="8"/>
  <c r="J40" i="8"/>
  <c r="K43" i="8"/>
  <c r="J25" i="8"/>
  <c r="J42" i="8"/>
  <c r="J32" i="8"/>
  <c r="J31" i="8"/>
  <c r="J8" i="8"/>
  <c r="J45" i="8"/>
  <c r="J34" i="8"/>
  <c r="J4" i="8"/>
  <c r="J10" i="8"/>
  <c r="J30" i="8"/>
  <c r="J36" i="8"/>
  <c r="J13" i="8"/>
  <c r="J23" i="8"/>
  <c r="J27" i="8"/>
  <c r="J14" i="8"/>
  <c r="J29" i="8"/>
  <c r="J18" i="8"/>
  <c r="J21" i="8"/>
  <c r="J15" i="8"/>
  <c r="J20" i="8"/>
  <c r="J24" i="8"/>
  <c r="J22" i="8"/>
  <c r="J19" i="8"/>
  <c r="J26" i="8"/>
  <c r="L6" i="8"/>
  <c r="K36" i="8"/>
  <c r="K14" i="8"/>
  <c r="J28" i="8"/>
  <c r="J39" i="8"/>
  <c r="J33" i="8"/>
  <c r="J44" i="8"/>
  <c r="J41" i="8"/>
  <c r="J46" i="8"/>
  <c r="J5" i="7"/>
  <c r="J15" i="7"/>
  <c r="J16" i="7"/>
  <c r="J21" i="7"/>
  <c r="J27" i="7"/>
  <c r="J31" i="7"/>
  <c r="J12" i="7"/>
  <c r="J29" i="7"/>
  <c r="J41" i="7"/>
  <c r="J18" i="7"/>
  <c r="J23" i="7"/>
  <c r="J37" i="7"/>
  <c r="J4" i="7"/>
  <c r="J9" i="7"/>
  <c r="J10" i="7"/>
  <c r="J26" i="7"/>
  <c r="J32" i="7"/>
  <c r="J38" i="7"/>
  <c r="J43" i="7"/>
  <c r="J7" i="7"/>
  <c r="J20" i="7"/>
  <c r="J34" i="7"/>
  <c r="J40" i="7"/>
  <c r="J45" i="7"/>
  <c r="J42" i="7"/>
  <c r="J17" i="7"/>
  <c r="J28" i="7"/>
  <c r="J39" i="7"/>
  <c r="J3" i="7"/>
  <c r="J11" i="7"/>
  <c r="J14" i="7"/>
  <c r="J22" i="7"/>
  <c r="J25" i="7"/>
  <c r="J33" i="7"/>
  <c r="J36" i="7"/>
  <c r="J44" i="7"/>
  <c r="J6" i="7"/>
  <c r="J8" i="7"/>
  <c r="J19" i="7"/>
  <c r="J30" i="7"/>
  <c r="J17" i="6"/>
  <c r="L25" i="6"/>
  <c r="L36" i="6"/>
  <c r="L36" i="1"/>
  <c r="K3" i="1"/>
  <c r="J28" i="6"/>
  <c r="J11" i="6"/>
  <c r="J4" i="6"/>
  <c r="J12" i="6"/>
  <c r="J15" i="6"/>
  <c r="J23" i="6"/>
  <c r="J26" i="6"/>
  <c r="J34" i="6"/>
  <c r="J45" i="6"/>
  <c r="J9" i="6"/>
  <c r="J20" i="6"/>
  <c r="J31" i="6"/>
  <c r="J42" i="6"/>
  <c r="J44" i="6"/>
  <c r="J6" i="6"/>
  <c r="J22" i="6"/>
  <c r="J8" i="6"/>
  <c r="J19" i="6"/>
  <c r="J30" i="6"/>
  <c r="J41" i="6"/>
  <c r="J5" i="6"/>
  <c r="J13" i="6"/>
  <c r="J16" i="6"/>
  <c r="J24" i="6"/>
  <c r="J27" i="6"/>
  <c r="J35" i="6"/>
  <c r="J46" i="6"/>
  <c r="J10" i="6"/>
  <c r="J21" i="6"/>
  <c r="J32" i="6"/>
  <c r="J43" i="6"/>
  <c r="J14" i="6"/>
  <c r="J25" i="6"/>
  <c r="J33" i="6"/>
  <c r="F27" i="1"/>
  <c r="K27" i="1" s="1"/>
  <c r="F7" i="1"/>
  <c r="K7" i="1" s="1"/>
  <c r="F6" i="1"/>
  <c r="K6" i="1" s="1"/>
  <c r="F5" i="1"/>
  <c r="K5" i="1" s="1"/>
  <c r="F12" i="1"/>
  <c r="K12" i="1" s="1"/>
  <c r="F4" i="1"/>
  <c r="K4" i="1" s="1"/>
  <c r="D2" i="13" s="1"/>
  <c r="F22" i="1"/>
  <c r="K22" i="1" s="1"/>
  <c r="F11" i="1"/>
  <c r="K11" i="1" s="1"/>
  <c r="F19" i="1"/>
  <c r="K19" i="1" s="1"/>
  <c r="F10" i="1"/>
  <c r="K10" i="1" s="1"/>
  <c r="F16" i="1"/>
  <c r="K16" i="1" s="1"/>
  <c r="F9" i="1"/>
  <c r="K9" i="1" s="1"/>
  <c r="F36" i="1"/>
  <c r="K36" i="1" s="1"/>
  <c r="F25" i="1"/>
  <c r="K25" i="1" s="1"/>
  <c r="F14" i="1"/>
  <c r="K14" i="1" s="1"/>
  <c r="F18" i="1"/>
  <c r="K18" i="1" s="1"/>
  <c r="F31" i="1"/>
  <c r="K31" i="1" s="1"/>
  <c r="F43" i="1"/>
  <c r="K43" i="1" s="1"/>
  <c r="F44" i="1"/>
  <c r="K44" i="1" s="1"/>
  <c r="F17" i="1"/>
  <c r="K17" i="1" s="1"/>
  <c r="F30" i="1"/>
  <c r="K30" i="1" s="1"/>
  <c r="F42" i="1"/>
  <c r="K42" i="1" s="1"/>
  <c r="F29" i="1"/>
  <c r="K29" i="1" s="1"/>
  <c r="F23" i="1"/>
  <c r="K23" i="1" s="1"/>
  <c r="F15" i="1"/>
  <c r="K15" i="1" s="1"/>
  <c r="F28" i="1"/>
  <c r="K28" i="1" s="1"/>
  <c r="F34" i="1"/>
  <c r="K34" i="1" s="1"/>
  <c r="F26" i="1"/>
  <c r="K26" i="1" s="1"/>
  <c r="F35" i="6" l="1"/>
  <c r="K35" i="6" s="1"/>
  <c r="F24" i="6"/>
  <c r="K24" i="6" s="1"/>
  <c r="F13" i="6"/>
  <c r="F24" i="9"/>
  <c r="K24" i="9" s="1"/>
  <c r="F46" i="11"/>
  <c r="K46" i="11" s="1"/>
  <c r="F46" i="10"/>
  <c r="K46" i="10" s="1"/>
  <c r="F24" i="11"/>
  <c r="K24" i="11" s="1"/>
  <c r="F46" i="7"/>
  <c r="K46" i="7" s="1"/>
  <c r="F46" i="8"/>
  <c r="K46" i="8" s="1"/>
  <c r="F35" i="9"/>
  <c r="K35" i="9" s="1"/>
  <c r="F24" i="8"/>
  <c r="K24" i="8" s="1"/>
  <c r="F24" i="10"/>
  <c r="K24" i="10" s="1"/>
  <c r="F13" i="8"/>
  <c r="K13" i="8" s="1"/>
  <c r="F13" i="10"/>
  <c r="K13" i="10" s="1"/>
  <c r="G35" i="11"/>
  <c r="L35" i="11" s="1"/>
  <c r="G13" i="11"/>
  <c r="L13" i="11" s="1"/>
  <c r="G13" i="1"/>
  <c r="L13" i="1" s="1"/>
  <c r="F35" i="11"/>
  <c r="K35" i="11" s="1"/>
  <c r="G24" i="11"/>
  <c r="L24" i="11" s="1"/>
  <c r="G24" i="8"/>
  <c r="L24" i="8" s="1"/>
  <c r="F46" i="6"/>
  <c r="K46" i="6" s="1"/>
  <c r="F24" i="7"/>
  <c r="K24" i="7" s="1"/>
  <c r="F13" i="7"/>
  <c r="K13" i="7" s="1"/>
  <c r="G13" i="10"/>
  <c r="L13" i="10" s="1"/>
  <c r="F35" i="8"/>
  <c r="K35" i="8" s="1"/>
  <c r="F46" i="9"/>
  <c r="K46" i="9" s="1"/>
  <c r="F35" i="7"/>
  <c r="K35" i="7" s="1"/>
  <c r="F13" i="9"/>
  <c r="K13" i="9" s="1"/>
  <c r="F35" i="10"/>
  <c r="K35" i="10" s="1"/>
  <c r="F13" i="11"/>
  <c r="K13" i="11" s="1"/>
  <c r="G24" i="9"/>
  <c r="L24" i="9" s="1"/>
  <c r="G46" i="9"/>
  <c r="L46" i="9" s="1"/>
  <c r="G35" i="9"/>
  <c r="L35" i="9" s="1"/>
  <c r="G35" i="8"/>
  <c r="L35" i="8" s="1"/>
  <c r="G13" i="8"/>
  <c r="L13" i="8" s="1"/>
  <c r="G46" i="8"/>
  <c r="L46" i="8" s="1"/>
  <c r="G13" i="7"/>
  <c r="L13" i="7" s="1"/>
  <c r="G24" i="7"/>
  <c r="L24" i="7" s="1"/>
  <c r="G46" i="7"/>
  <c r="L46" i="7" s="1"/>
  <c r="G35" i="7"/>
  <c r="L35" i="7" s="1"/>
  <c r="G46" i="1"/>
  <c r="L46" i="1" s="1"/>
  <c r="G35" i="6"/>
  <c r="L35" i="6" s="1"/>
  <c r="G13" i="6"/>
  <c r="L13" i="6" s="1"/>
  <c r="G46" i="6"/>
  <c r="L46" i="6" s="1"/>
  <c r="G13" i="9"/>
  <c r="L13" i="9" s="1"/>
  <c r="G24" i="6"/>
  <c r="L24" i="6" s="1"/>
  <c r="L25" i="10"/>
  <c r="G35" i="10"/>
  <c r="L35" i="10" s="1"/>
  <c r="G46" i="10"/>
  <c r="L46" i="10" s="1"/>
  <c r="G24" i="10"/>
  <c r="L24" i="10" s="1"/>
  <c r="G24" i="1"/>
  <c r="L24" i="1" s="1"/>
  <c r="G35" i="1"/>
  <c r="L35" i="1" s="1"/>
  <c r="K13" i="6"/>
  <c r="F13" i="1"/>
  <c r="K13" i="1" s="1"/>
  <c r="F24" i="1"/>
  <c r="K24" i="1" s="1"/>
  <c r="F35" i="1"/>
  <c r="K35" i="1" s="1"/>
  <c r="F46" i="1"/>
  <c r="K4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FF2A1-BC48-443D-9402-569CD187F197}" keepAlive="1" name="Query - sector names abbreviation 2" description="Connection to the 'sector names abbreviation 2' query in the workbook." type="5" refreshedVersion="6" background="1">
    <dbPr connection="Provider=Microsoft.Mashup.OleDb.1;Data Source=$Workbook$;Location=sector names abbreviation 2;Extended Properties=&quot;&quot;" command="SELECT * FROM [sector names abbreviation 2]"/>
  </connection>
</connections>
</file>

<file path=xl/sharedStrings.xml><?xml version="1.0" encoding="utf-8"?>
<sst xmlns="http://schemas.openxmlformats.org/spreadsheetml/2006/main" count="2447" uniqueCount="340">
  <si>
    <t>ICT</t>
  </si>
  <si>
    <t>J61</t>
  </si>
  <si>
    <t>X.1</t>
  </si>
  <si>
    <t>Motion picture, video and television programme production, sound recording and music publishing activities; programming and broadcasting activities</t>
  </si>
  <si>
    <t>X.2</t>
  </si>
  <si>
    <t>Legal and accounting activities; activities of head offices; management consultancy activities</t>
  </si>
  <si>
    <t>M69_M70</t>
  </si>
  <si>
    <t>X.3</t>
  </si>
  <si>
    <t>Administrative and support service activities</t>
  </si>
  <si>
    <t>N</t>
  </si>
  <si>
    <t>X.4</t>
  </si>
  <si>
    <t>Activities auxiliary to financial services and insurance activities</t>
  </si>
  <si>
    <t>K66</t>
  </si>
  <si>
    <t>X.5</t>
  </si>
  <si>
    <t>Architectural and engineering activities; technical testing and analysis</t>
  </si>
  <si>
    <t>X.6</t>
  </si>
  <si>
    <t>Public administration and defence; compulsory social security</t>
  </si>
  <si>
    <t>X.7</t>
  </si>
  <si>
    <t>Wholesale trade, except of motor vehicles and motorcycles</t>
  </si>
  <si>
    <t>X.8</t>
  </si>
  <si>
    <t>Real estate activities</t>
  </si>
  <si>
    <t>X.9</t>
  </si>
  <si>
    <t>Advertising and market research</t>
  </si>
  <si>
    <t>econ_loss_class_other2</t>
  </si>
  <si>
    <t>Other sectors</t>
  </si>
  <si>
    <t>Other</t>
  </si>
  <si>
    <t>X.10</t>
  </si>
  <si>
    <t>X.11</t>
  </si>
  <si>
    <t>X.12</t>
  </si>
  <si>
    <t>X.13</t>
  </si>
  <si>
    <t>X.14</t>
  </si>
  <si>
    <t>X.15</t>
  </si>
  <si>
    <t>X.16</t>
  </si>
  <si>
    <t>X.17</t>
  </si>
  <si>
    <t>X.18</t>
  </si>
  <si>
    <t>X.19</t>
  </si>
  <si>
    <t>econ_loss_class_other3</t>
  </si>
  <si>
    <t>X.20</t>
  </si>
  <si>
    <t>X.21</t>
  </si>
  <si>
    <t>X.22</t>
  </si>
  <si>
    <t>X.23</t>
  </si>
  <si>
    <t>X.24</t>
  </si>
  <si>
    <t>X.25</t>
  </si>
  <si>
    <t>X.26</t>
  </si>
  <si>
    <t>X.27</t>
  </si>
  <si>
    <t>X.28</t>
  </si>
  <si>
    <t>X.29</t>
  </si>
  <si>
    <t>econ_loss_class_other4</t>
  </si>
  <si>
    <t>X.30</t>
  </si>
  <si>
    <t>X.31</t>
  </si>
  <si>
    <t>X.32</t>
  </si>
  <si>
    <t>X.33</t>
  </si>
  <si>
    <t>X.34</t>
  </si>
  <si>
    <t>X.35</t>
  </si>
  <si>
    <t>X.36</t>
  </si>
  <si>
    <t>X.37</t>
  </si>
  <si>
    <t>X.38</t>
  </si>
  <si>
    <t>X.39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</si>
  <si>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</si>
  <si>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</si>
  <si>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</si>
  <si>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</si>
  <si>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</si>
  <si>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</si>
  <si>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</si>
  <si>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</si>
  <si>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</si>
  <si>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</si>
  <si>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</si>
  <si>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</si>
  <si>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</si>
  <si>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</si>
  <si>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</si>
  <si>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</si>
  <si>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</si>
  <si>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</si>
  <si>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</si>
  <si>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</si>
  <si>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</si>
  <si>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</si>
  <si>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</si>
  <si>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</si>
  <si>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</si>
  <si>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</si>
  <si>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</si>
  <si>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</si>
  <si>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</si>
  <si>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</si>
  <si>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</si>
  <si>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</si>
  <si>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</si>
  <si>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</si>
  <si>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</si>
  <si>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</si>
  <si>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</si>
  <si>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</si>
  <si>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</si>
  <si>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</si>
  <si>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Scientific research and development</t>
  </si>
  <si>
    <t>Other professional, scientific and technical activities; veterinary activities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</si>
  <si>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</si>
  <si>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</si>
  <si>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</si>
  <si>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</si>
  <si>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</si>
  <si>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0.1</t>
  </si>
  <si>
    <t>K64</t>
  </si>
  <si>
    <t>K65</t>
  </si>
  <si>
    <t>0.2</t>
  </si>
  <si>
    <t>0.3</t>
  </si>
  <si>
    <t>0.4</t>
  </si>
  <si>
    <t>UK</t>
  </si>
  <si>
    <t>Year</t>
  </si>
  <si>
    <t>Sector code</t>
  </si>
  <si>
    <t>Sector name</t>
  </si>
  <si>
    <t xml:space="preserve">Loss </t>
  </si>
  <si>
    <t>Initial inoperability</t>
  </si>
  <si>
    <t>% of total loss</t>
  </si>
  <si>
    <t>% of added-value</t>
  </si>
  <si>
    <t>% of output</t>
  </si>
  <si>
    <t>Added-value</t>
  </si>
  <si>
    <t>Output</t>
  </si>
  <si>
    <t>Country</t>
  </si>
  <si>
    <t>Value-added</t>
  </si>
  <si>
    <t>Output in USD</t>
  </si>
  <si>
    <t>Value-added in USD</t>
  </si>
  <si>
    <t>Total loss</t>
  </si>
  <si>
    <t>USA</t>
  </si>
  <si>
    <t>Sector Losses in USD</t>
  </si>
  <si>
    <t>O84</t>
  </si>
  <si>
    <t>G46</t>
  </si>
  <si>
    <t>L68</t>
  </si>
  <si>
    <t>DEU</t>
  </si>
  <si>
    <t>M74_M75</t>
  </si>
  <si>
    <t>ITA</t>
  </si>
  <si>
    <t>D35</t>
  </si>
  <si>
    <t>FRA</t>
  </si>
  <si>
    <t>CHN</t>
  </si>
  <si>
    <t>C26</t>
  </si>
  <si>
    <t>JPN</t>
  </si>
  <si>
    <t>G47</t>
  </si>
  <si>
    <t xml:space="preserve">Total loss 10% </t>
  </si>
  <si>
    <t xml:space="preserve">Total loss 40% </t>
  </si>
  <si>
    <t>US</t>
  </si>
  <si>
    <t>Germany</t>
  </si>
  <si>
    <t>Italy</t>
  </si>
  <si>
    <t>France</t>
  </si>
  <si>
    <t>China</t>
  </si>
  <si>
    <t>Japan</t>
  </si>
  <si>
    <t>RoW</t>
  </si>
  <si>
    <t>Q</t>
  </si>
  <si>
    <t>F</t>
  </si>
  <si>
    <t>C10-C12</t>
  </si>
  <si>
    <t>H49</t>
  </si>
  <si>
    <t>C24</t>
  </si>
  <si>
    <t>Manufacture of chemicals and chemical products</t>
  </si>
  <si>
    <t>C20</t>
  </si>
  <si>
    <t>B</t>
  </si>
  <si>
    <t>Manufacture of coke and refined petroleum products</t>
  </si>
  <si>
    <t>C19</t>
  </si>
  <si>
    <t>A01</t>
  </si>
  <si>
    <t>T</t>
  </si>
  <si>
    <t>% VA FINANCE - 10%</t>
  </si>
  <si>
    <t>% VA FINANCE - 40%</t>
  </si>
  <si>
    <t>Inoperability</t>
  </si>
  <si>
    <t>Inoperability top-ten</t>
  </si>
  <si>
    <t>other sectors</t>
  </si>
  <si>
    <t>0.085</t>
  </si>
  <si>
    <t>0.027</t>
  </si>
  <si>
    <t>0.025</t>
  </si>
  <si>
    <t>0.02</t>
  </si>
  <si>
    <t>0.019</t>
  </si>
  <si>
    <t>0.015</t>
  </si>
  <si>
    <t>0.014</t>
  </si>
  <si>
    <t>0.013</t>
  </si>
  <si>
    <t>0.046</t>
  </si>
  <si>
    <t>0.034</t>
  </si>
  <si>
    <t>0.029</t>
  </si>
  <si>
    <t>0.028</t>
  </si>
  <si>
    <t>0.042</t>
  </si>
  <si>
    <t>0.024</t>
  </si>
  <si>
    <t>0.057</t>
  </si>
  <si>
    <t>117888.17944714</t>
  </si>
  <si>
    <t>117888.18</t>
  </si>
  <si>
    <t>97935.4761928977</t>
  </si>
  <si>
    <t>97935.48</t>
  </si>
  <si>
    <t>95264.390585116</t>
  </si>
  <si>
    <t>95264.39</t>
  </si>
  <si>
    <t>87154.2697478672</t>
  </si>
  <si>
    <t>87154.27</t>
  </si>
  <si>
    <t>86952.2704443276</t>
  </si>
  <si>
    <t>86952.27</t>
  </si>
  <si>
    <t>84165.9157511508</t>
  </si>
  <si>
    <t>84165.92</t>
  </si>
  <si>
    <t>82514.9780877328</t>
  </si>
  <si>
    <t>82514.98</t>
  </si>
  <si>
    <t>71746.8325494383</t>
  </si>
  <si>
    <t>71746.83</t>
  </si>
  <si>
    <t>59690.1200392244</t>
  </si>
  <si>
    <t>59690.12</t>
  </si>
  <si>
    <t>52851.1470586632</t>
  </si>
  <si>
    <t>52851.15</t>
  </si>
  <si>
    <t>639535.839538516</t>
  </si>
  <si>
    <t>639535.84</t>
  </si>
  <si>
    <t>220398.900835036</t>
  </si>
  <si>
    <t>220398.90</t>
  </si>
  <si>
    <t>172059.998994829</t>
  </si>
  <si>
    <t>172060.00</t>
  </si>
  <si>
    <t>171437.90427823</t>
  </si>
  <si>
    <t>171437.90</t>
  </si>
  <si>
    <t>167639.919804688</t>
  </si>
  <si>
    <t>167639.92</t>
  </si>
  <si>
    <t>167019.938202554</t>
  </si>
  <si>
    <t>167019.94</t>
  </si>
  <si>
    <t>158917.14607349</t>
  </si>
  <si>
    <t>158917.15</t>
  </si>
  <si>
    <t>152317.312116023</t>
  </si>
  <si>
    <t>152317.31</t>
  </si>
  <si>
    <t>131842.475713522</t>
  </si>
  <si>
    <t>131842.48</t>
  </si>
  <si>
    <t>110419.74766844</t>
  </si>
  <si>
    <t>110419.75</t>
  </si>
  <si>
    <t>101115.203219612</t>
  </si>
  <si>
    <t>101115.20</t>
  </si>
  <si>
    <t>1136105.22373591</t>
  </si>
  <si>
    <t>1136105.22</t>
  </si>
  <si>
    <t>316640.651658017</t>
  </si>
  <si>
    <t>316640.65</t>
  </si>
  <si>
    <t>251159.565808331</t>
  </si>
  <si>
    <t>251159.57</t>
  </si>
  <si>
    <t>243195.963835569</t>
  </si>
  <si>
    <t>243195.96</t>
  </si>
  <si>
    <t>242112.846707904</t>
  </si>
  <si>
    <t>242112.85</t>
  </si>
  <si>
    <t>231633.827338159</t>
  </si>
  <si>
    <t>231633.83</t>
  </si>
  <si>
    <t>230967.949505919</t>
  </si>
  <si>
    <t>230967.95</t>
  </si>
  <si>
    <t>215429.485920716</t>
  </si>
  <si>
    <t>215429.49</t>
  </si>
  <si>
    <t>187602.789443649</t>
  </si>
  <si>
    <t>187602.79</t>
  </si>
  <si>
    <t>156923.752450405</t>
  </si>
  <si>
    <t>156923.75</t>
  </si>
  <si>
    <t>146175.33146111</t>
  </si>
  <si>
    <t>146175.33</t>
  </si>
  <si>
    <t>1593386.2202277</t>
  </si>
  <si>
    <t>1593386.22</t>
  </si>
  <si>
    <t>408990.809263101</t>
  </si>
  <si>
    <t>408990.81</t>
  </si>
  <si>
    <t>327796.077949074</t>
  </si>
  <si>
    <t>327796.08</t>
  </si>
  <si>
    <t>314227.837526001</t>
  </si>
  <si>
    <t>314227.84</t>
  </si>
  <si>
    <t>310964.484249896</t>
  </si>
  <si>
    <t>310964.48</t>
  </si>
  <si>
    <t>301896.813248699</t>
  </si>
  <si>
    <t>301896.81</t>
  </si>
  <si>
    <t>290681.102637561</t>
  </si>
  <si>
    <t>290681.10</t>
  </si>
  <si>
    <t>275567.676925214</t>
  </si>
  <si>
    <t>275567.68</t>
  </si>
  <si>
    <t>240767.726608859</t>
  </si>
  <si>
    <t>240767.73</t>
  </si>
  <si>
    <t>200987.661813165</t>
  </si>
  <si>
    <t>200987.66</t>
  </si>
  <si>
    <t>189976.028943471</t>
  </si>
  <si>
    <t>189976.03</t>
  </si>
  <si>
    <t>0.043</t>
  </si>
  <si>
    <t>0.016</t>
  </si>
  <si>
    <t>0.01</t>
  </si>
  <si>
    <t>0.066</t>
  </si>
  <si>
    <t>0.041</t>
  </si>
  <si>
    <t>0.033</t>
  </si>
  <si>
    <t>0.032</t>
  </si>
  <si>
    <t>0.023</t>
  </si>
  <si>
    <t>0.054</t>
  </si>
  <si>
    <t>0.026</t>
  </si>
  <si>
    <t>0.021</t>
  </si>
  <si>
    <t>0.102</t>
  </si>
  <si>
    <t>0.053</t>
  </si>
  <si>
    <t>0.05</t>
  </si>
  <si>
    <t>0.04</t>
  </si>
  <si>
    <t>0.031</t>
  </si>
  <si>
    <t>Rest of the World</t>
  </si>
  <si>
    <t>SECTOR</t>
  </si>
  <si>
    <t>CROP</t>
  </si>
  <si>
    <t>FORESTRY</t>
  </si>
  <si>
    <t>FISHING</t>
  </si>
  <si>
    <t>MINING</t>
  </si>
  <si>
    <t>MANU_FOOD</t>
  </si>
  <si>
    <t>MANU_TEXTILE</t>
  </si>
  <si>
    <t>MANU_WOOD</t>
  </si>
  <si>
    <t>MANU_PAPER</t>
  </si>
  <si>
    <t>MANU_PRINT</t>
  </si>
  <si>
    <t>MANU_COKE</t>
  </si>
  <si>
    <t>MANU_CHEMIC</t>
  </si>
  <si>
    <t>MANU_PHARMA</t>
  </si>
  <si>
    <t>MANU_RUBBER</t>
  </si>
  <si>
    <t>MANU_NONMET</t>
  </si>
  <si>
    <t>MANU_BASICMET</t>
  </si>
  <si>
    <t>MANU_FABRICMET</t>
  </si>
  <si>
    <t>MANU_COMPUTER</t>
  </si>
  <si>
    <t>MANU_MACHIN</t>
  </si>
  <si>
    <t>MANU_MOTOR</t>
  </si>
  <si>
    <t>MANU_OTHER</t>
  </si>
  <si>
    <t>MANU_FURN</t>
  </si>
  <si>
    <t>REPAIR</t>
  </si>
  <si>
    <t>ELEC</t>
  </si>
  <si>
    <t>WATER</t>
  </si>
  <si>
    <t>SEWER</t>
  </si>
  <si>
    <t>CONSTRUCTION</t>
  </si>
  <si>
    <t>WHOLE_RETMOTOR</t>
  </si>
  <si>
    <t>WHOLESALE</t>
  </si>
  <si>
    <t>RETAIL</t>
  </si>
  <si>
    <t>LAND_TRNSP</t>
  </si>
  <si>
    <t>WATER_TRNSP</t>
  </si>
  <si>
    <t>AIR_TRNSP</t>
  </si>
  <si>
    <t>WAREHOUSE</t>
  </si>
  <si>
    <t>POSTAL</t>
  </si>
  <si>
    <t>ACCOM</t>
  </si>
  <si>
    <t>PUBLISH</t>
  </si>
  <si>
    <t>MOTION</t>
  </si>
  <si>
    <t>FINANCE</t>
  </si>
  <si>
    <t>INSURANCE</t>
  </si>
  <si>
    <t>AUXIL</t>
  </si>
  <si>
    <t>REAL</t>
  </si>
  <si>
    <t>LEGAL</t>
  </si>
  <si>
    <t>ARCHITECT</t>
  </si>
  <si>
    <t>SCIENTIFIC RD</t>
  </si>
  <si>
    <t>ADVERTISING</t>
  </si>
  <si>
    <t>PROF</t>
  </si>
  <si>
    <t>ADMIN</t>
  </si>
  <si>
    <t>PUBLIC</t>
  </si>
  <si>
    <t>EDUC</t>
  </si>
  <si>
    <t>HEALTH</t>
  </si>
  <si>
    <t>OTHER</t>
  </si>
  <si>
    <t>Abbreviation</t>
  </si>
  <si>
    <t>HOUSEHOLD</t>
  </si>
  <si>
    <t>MANU_ELEC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</si>
</sst>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18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6"/>
      <color rgb="FFFFFFFF"/>
      <name val="Segoe UI"/>
      <family val="2"/>
    </font>
    <font>
      <sz val="11"/>
      <name val="Verdana"/>
      <family val="2"/>
      <scheme val="minor"/>
    </font>
    <font>
      <sz val="9"/>
      <name val="Verdana"/>
      <family val="2"/>
      <scheme val="minor"/>
    </font>
    <font>
      <sz val="9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FFFFFF"/>
      <name val="Calibri"/>
      <family val="2"/>
    </font>
    <font>
      <b/>
      <sz val="10"/>
      <name val="Calibri"/>
      <family val="2"/>
    </font>
    <font>
      <sz val="9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sz val="14"/>
      <color rgb="FFFF0000"/>
      <name val="Verdana"/>
      <family val="2"/>
      <scheme val="minor"/>
    </font>
    <font>
      <b/>
      <sz val="9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5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rgb="FF0C1F3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C1F30"/>
      </left>
      <right style="medium">
        <color indexed="64"/>
      </right>
      <top style="medium">
        <color indexed="64"/>
      </top>
      <bottom/>
      <diagonal/>
    </border>
    <border>
      <left style="medium">
        <color rgb="FF0C1F30"/>
      </left>
      <right style="medium">
        <color indexed="64"/>
      </right>
      <top/>
      <bottom/>
      <diagonal/>
    </border>
    <border>
      <left style="medium">
        <color rgb="FF0C1F30"/>
      </left>
      <right style="medium">
        <color indexed="64"/>
      </right>
      <top/>
      <bottom style="medium">
        <color rgb="FF0C1F3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C1F30"/>
      </right>
      <top style="medium">
        <color indexed="64"/>
      </top>
      <bottom style="medium">
        <color rgb="FF0C1F30"/>
      </bottom>
      <diagonal/>
    </border>
    <border>
      <left/>
      <right style="medium">
        <color rgb="FF0C1F30"/>
      </right>
      <top style="medium">
        <color indexed="64"/>
      </top>
      <bottom style="medium">
        <color rgb="FF0C1F3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indexed="64"/>
      </bottom>
      <diagonal/>
    </border>
    <border>
      <left style="medium">
        <color rgb="FF0C1F3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/>
    <xf numFmtId="0" fontId="5" fillId="0" borderId="0" xfId="0" applyFont="1"/>
    <xf numFmtId="0" fontId="7" fillId="0" borderId="0" xfId="0" applyFont="1"/>
    <xf numFmtId="0" fontId="7" fillId="0" borderId="0" xfId="0" applyFont="1" applyFill="1" applyBorder="1"/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5" borderId="8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" fontId="11" fillId="4" borderId="16" xfId="0" applyNumberFormat="1" applyFont="1" applyFill="1" applyBorder="1" applyAlignment="1">
      <alignment horizontal="center"/>
    </xf>
    <xf numFmtId="1" fontId="11" fillId="4" borderId="15" xfId="0" applyNumberFormat="1" applyFont="1" applyFill="1" applyBorder="1" applyAlignment="1">
      <alignment horizontal="center"/>
    </xf>
    <xf numFmtId="1" fontId="11" fillId="4" borderId="17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1" fontId="11" fillId="4" borderId="18" xfId="0" applyNumberFormat="1" applyFont="1" applyFill="1" applyBorder="1" applyAlignment="1">
      <alignment horizontal="center"/>
    </xf>
    <xf numFmtId="1" fontId="11" fillId="4" borderId="14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2" borderId="25" xfId="0" applyFont="1" applyFill="1" applyBorder="1" applyAlignment="1">
      <alignment vertical="center"/>
    </xf>
    <xf numFmtId="0" fontId="8" fillId="2" borderId="26" xfId="0" applyFont="1" applyFill="1" applyBorder="1" applyAlignment="1">
      <alignment vertical="center"/>
    </xf>
    <xf numFmtId="1" fontId="8" fillId="2" borderId="2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1" fontId="8" fillId="2" borderId="28" xfId="0" applyNumberFormat="1" applyFont="1" applyFill="1" applyBorder="1" applyAlignment="1">
      <alignment horizontal="center" vertical="center"/>
    </xf>
    <xf numFmtId="1" fontId="8" fillId="2" borderId="27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9" fontId="8" fillId="2" borderId="27" xfId="1" applyNumberFormat="1" applyFont="1" applyFill="1" applyBorder="1" applyAlignment="1">
      <alignment horizontal="center"/>
    </xf>
    <xf numFmtId="9" fontId="8" fillId="2" borderId="12" xfId="1" applyNumberFormat="1" applyFont="1" applyFill="1" applyBorder="1" applyAlignment="1">
      <alignment horizontal="center"/>
    </xf>
    <xf numFmtId="1" fontId="8" fillId="2" borderId="16" xfId="0" applyNumberFormat="1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9" fontId="8" fillId="2" borderId="17" xfId="1" applyNumberFormat="1" applyFont="1" applyFill="1" applyBorder="1" applyAlignment="1">
      <alignment horizontal="center"/>
    </xf>
    <xf numFmtId="9" fontId="8" fillId="2" borderId="13" xfId="1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1" fontId="8" fillId="2" borderId="14" xfId="0" applyNumberFormat="1" applyFont="1" applyFill="1" applyBorder="1" applyAlignment="1">
      <alignment horizontal="center"/>
    </xf>
    <xf numFmtId="9" fontId="8" fillId="2" borderId="18" xfId="1" applyNumberFormat="1" applyFont="1" applyFill="1" applyBorder="1" applyAlignment="1">
      <alignment horizontal="center"/>
    </xf>
    <xf numFmtId="9" fontId="8" fillId="2" borderId="14" xfId="1" applyNumberFormat="1" applyFont="1" applyFill="1" applyBorder="1" applyAlignment="1">
      <alignment horizontal="center"/>
    </xf>
    <xf numFmtId="9" fontId="11" fillId="4" borderId="16" xfId="1" applyFont="1" applyFill="1" applyBorder="1" applyAlignment="1">
      <alignment horizontal="center"/>
    </xf>
    <xf numFmtId="9" fontId="11" fillId="4" borderId="27" xfId="1" applyNumberFormat="1" applyFont="1" applyFill="1" applyBorder="1" applyAlignment="1">
      <alignment horizontal="center"/>
    </xf>
    <xf numFmtId="9" fontId="11" fillId="4" borderId="15" xfId="1" applyNumberFormat="1" applyFont="1" applyFill="1" applyBorder="1" applyAlignment="1">
      <alignment horizontal="center"/>
    </xf>
    <xf numFmtId="9" fontId="11" fillId="4" borderId="17" xfId="1" applyFont="1" applyFill="1" applyBorder="1" applyAlignment="1">
      <alignment horizontal="center"/>
    </xf>
    <xf numFmtId="9" fontId="11" fillId="4" borderId="17" xfId="1" applyNumberFormat="1" applyFont="1" applyFill="1" applyBorder="1" applyAlignment="1">
      <alignment horizontal="center"/>
    </xf>
    <xf numFmtId="9" fontId="11" fillId="4" borderId="13" xfId="1" applyNumberFormat="1" applyFont="1" applyFill="1" applyBorder="1" applyAlignment="1">
      <alignment horizontal="center"/>
    </xf>
    <xf numFmtId="9" fontId="11" fillId="4" borderId="18" xfId="1" applyFont="1" applyFill="1" applyBorder="1" applyAlignment="1">
      <alignment horizontal="center"/>
    </xf>
    <xf numFmtId="9" fontId="11" fillId="4" borderId="18" xfId="1" applyNumberFormat="1" applyFont="1" applyFill="1" applyBorder="1" applyAlignment="1">
      <alignment horizontal="center"/>
    </xf>
    <xf numFmtId="9" fontId="11" fillId="4" borderId="14" xfId="1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vertical="center"/>
    </xf>
    <xf numFmtId="1" fontId="11" fillId="3" borderId="26" xfId="0" applyNumberFormat="1" applyFont="1" applyFill="1" applyBorder="1" applyAlignment="1">
      <alignment horizontal="center" vertical="center"/>
    </xf>
    <xf numFmtId="1" fontId="11" fillId="3" borderId="27" xfId="0" applyNumberFormat="1" applyFont="1" applyFill="1" applyBorder="1" applyAlignment="1">
      <alignment horizontal="center"/>
    </xf>
    <xf numFmtId="1" fontId="11" fillId="3" borderId="12" xfId="0" applyNumberFormat="1" applyFont="1" applyFill="1" applyBorder="1" applyAlignment="1">
      <alignment horizontal="center"/>
    </xf>
    <xf numFmtId="9" fontId="11" fillId="3" borderId="27" xfId="0" applyNumberFormat="1" applyFont="1" applyFill="1" applyBorder="1" applyAlignment="1">
      <alignment horizontal="center"/>
    </xf>
    <xf numFmtId="9" fontId="11" fillId="3" borderId="27" xfId="1" applyNumberFormat="1" applyFont="1" applyFill="1" applyBorder="1" applyAlignment="1">
      <alignment horizontal="center"/>
    </xf>
    <xf numFmtId="9" fontId="11" fillId="3" borderId="15" xfId="1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1" fillId="3" borderId="17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9" fontId="11" fillId="3" borderId="17" xfId="0" applyNumberFormat="1" applyFont="1" applyFill="1" applyBorder="1" applyAlignment="1">
      <alignment horizontal="center"/>
    </xf>
    <xf numFmtId="9" fontId="11" fillId="3" borderId="17" xfId="1" applyNumberFormat="1" applyFont="1" applyFill="1" applyBorder="1" applyAlignment="1">
      <alignment horizontal="center"/>
    </xf>
    <xf numFmtId="9" fontId="11" fillId="3" borderId="13" xfId="1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vertical="center"/>
    </xf>
    <xf numFmtId="1" fontId="11" fillId="3" borderId="28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>
      <alignment horizontal="center"/>
    </xf>
    <xf numFmtId="1" fontId="11" fillId="3" borderId="14" xfId="0" applyNumberFormat="1" applyFont="1" applyFill="1" applyBorder="1" applyAlignment="1">
      <alignment horizontal="center"/>
    </xf>
    <xf numFmtId="9" fontId="11" fillId="3" borderId="18" xfId="0" applyNumberFormat="1" applyFont="1" applyFill="1" applyBorder="1" applyAlignment="1">
      <alignment horizontal="center"/>
    </xf>
    <xf numFmtId="9" fontId="11" fillId="3" borderId="18" xfId="1" applyNumberFormat="1" applyFont="1" applyFill="1" applyBorder="1" applyAlignment="1">
      <alignment horizontal="center"/>
    </xf>
    <xf numFmtId="9" fontId="11" fillId="3" borderId="24" xfId="1" applyNumberFormat="1" applyFont="1" applyFill="1" applyBorder="1" applyAlignment="1">
      <alignment horizontal="center"/>
    </xf>
    <xf numFmtId="0" fontId="11" fillId="6" borderId="25" xfId="0" applyFont="1" applyFill="1" applyBorder="1" applyAlignment="1">
      <alignment vertical="center"/>
    </xf>
    <xf numFmtId="0" fontId="11" fillId="6" borderId="26" xfId="0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vertical="center"/>
    </xf>
    <xf numFmtId="1" fontId="11" fillId="6" borderId="26" xfId="0" applyNumberFormat="1" applyFont="1" applyFill="1" applyBorder="1" applyAlignment="1">
      <alignment horizontal="center" vertical="center"/>
    </xf>
    <xf numFmtId="1" fontId="11" fillId="6" borderId="27" xfId="0" applyNumberFormat="1" applyFont="1" applyFill="1" applyBorder="1" applyAlignment="1">
      <alignment horizontal="center"/>
    </xf>
    <xf numFmtId="1" fontId="11" fillId="6" borderId="12" xfId="0" applyNumberFormat="1" applyFont="1" applyFill="1" applyBorder="1" applyAlignment="1">
      <alignment horizontal="center"/>
    </xf>
    <xf numFmtId="9" fontId="11" fillId="6" borderId="27" xfId="1" applyFont="1" applyFill="1" applyBorder="1" applyAlignment="1">
      <alignment horizontal="center" vertical="center"/>
    </xf>
    <xf numFmtId="9" fontId="11" fillId="6" borderId="27" xfId="1" applyNumberFormat="1" applyFont="1" applyFill="1" applyBorder="1" applyAlignment="1">
      <alignment horizontal="center"/>
    </xf>
    <xf numFmtId="9" fontId="11" fillId="6" borderId="12" xfId="1" applyNumberFormat="1" applyFont="1" applyFill="1" applyBorder="1" applyAlignment="1">
      <alignment horizontal="center"/>
    </xf>
    <xf numFmtId="0" fontId="11" fillId="6" borderId="4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1" fillId="6" borderId="17" xfId="0" applyNumberFormat="1" applyFont="1" applyFill="1" applyBorder="1" applyAlignment="1">
      <alignment horizontal="center"/>
    </xf>
    <xf numFmtId="1" fontId="11" fillId="6" borderId="13" xfId="0" applyNumberFormat="1" applyFont="1" applyFill="1" applyBorder="1" applyAlignment="1">
      <alignment horizontal="center"/>
    </xf>
    <xf numFmtId="9" fontId="11" fillId="6" borderId="17" xfId="1" applyFont="1" applyFill="1" applyBorder="1" applyAlignment="1">
      <alignment horizontal="center" vertical="center"/>
    </xf>
    <xf numFmtId="9" fontId="11" fillId="6" borderId="17" xfId="1" applyNumberFormat="1" applyFont="1" applyFill="1" applyBorder="1" applyAlignment="1">
      <alignment horizontal="center"/>
    </xf>
    <xf numFmtId="9" fontId="11" fillId="6" borderId="13" xfId="1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/>
    </xf>
    <xf numFmtId="1" fontId="11" fillId="6" borderId="28" xfId="0" applyNumberFormat="1" applyFont="1" applyFill="1" applyBorder="1" applyAlignment="1">
      <alignment horizontal="center" vertical="center"/>
    </xf>
    <xf numFmtId="1" fontId="11" fillId="6" borderId="18" xfId="0" applyNumberFormat="1" applyFont="1" applyFill="1" applyBorder="1" applyAlignment="1">
      <alignment horizontal="center"/>
    </xf>
    <xf numFmtId="1" fontId="11" fillId="6" borderId="14" xfId="0" applyNumberFormat="1" applyFont="1" applyFill="1" applyBorder="1" applyAlignment="1">
      <alignment horizontal="center"/>
    </xf>
    <xf numFmtId="9" fontId="11" fillId="6" borderId="18" xfId="1" applyFont="1" applyFill="1" applyBorder="1" applyAlignment="1">
      <alignment horizontal="center" vertical="center"/>
    </xf>
    <xf numFmtId="9" fontId="11" fillId="6" borderId="18" xfId="1" applyNumberFormat="1" applyFont="1" applyFill="1" applyBorder="1" applyAlignment="1">
      <alignment horizontal="center"/>
    </xf>
    <xf numFmtId="9" fontId="11" fillId="6" borderId="14" xfId="1" applyNumberFormat="1" applyFont="1" applyFill="1" applyBorder="1" applyAlignment="1">
      <alignment horizontal="center"/>
    </xf>
    <xf numFmtId="3" fontId="5" fillId="0" borderId="0" xfId="0" applyNumberFormat="1" applyFont="1"/>
    <xf numFmtId="0" fontId="12" fillId="5" borderId="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1" fontId="11" fillId="4" borderId="1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12" fillId="5" borderId="9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vertical="center"/>
    </xf>
    <xf numFmtId="0" fontId="8" fillId="2" borderId="17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vertical="center"/>
    </xf>
    <xf numFmtId="0" fontId="11" fillId="3" borderId="24" xfId="0" applyFont="1" applyFill="1" applyBorder="1" applyAlignment="1">
      <alignment horizontal="center" vertical="center"/>
    </xf>
    <xf numFmtId="0" fontId="11" fillId="6" borderId="31" xfId="0" applyFont="1" applyFill="1" applyBorder="1" applyAlignment="1">
      <alignment vertical="center"/>
    </xf>
    <xf numFmtId="0" fontId="11" fillId="6" borderId="24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vertical="center"/>
    </xf>
    <xf numFmtId="0" fontId="11" fillId="4" borderId="24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vertical="center"/>
    </xf>
    <xf numFmtId="0" fontId="11" fillId="3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vertical="center"/>
    </xf>
    <xf numFmtId="0" fontId="11" fillId="6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vertical="center"/>
    </xf>
    <xf numFmtId="0" fontId="11" fillId="4" borderId="15" xfId="0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horizontal="center" vertical="center"/>
    </xf>
    <xf numFmtId="165" fontId="8" fillId="2" borderId="13" xfId="0" applyNumberFormat="1" applyFont="1" applyFill="1" applyBorder="1" applyAlignment="1">
      <alignment horizontal="center" vertical="center"/>
    </xf>
    <xf numFmtId="165" fontId="8" fillId="2" borderId="24" xfId="0" applyNumberFormat="1" applyFont="1" applyFill="1" applyBorder="1" applyAlignment="1">
      <alignment horizontal="center" vertical="center"/>
    </xf>
    <xf numFmtId="165" fontId="11" fillId="3" borderId="15" xfId="0" applyNumberFormat="1" applyFont="1" applyFill="1" applyBorder="1" applyAlignment="1">
      <alignment horizontal="center" vertical="center"/>
    </xf>
    <xf numFmtId="165" fontId="11" fillId="3" borderId="13" xfId="0" applyNumberFormat="1" applyFont="1" applyFill="1" applyBorder="1" applyAlignment="1">
      <alignment horizontal="center" vertical="center"/>
    </xf>
    <xf numFmtId="165" fontId="11" fillId="3" borderId="24" xfId="0" applyNumberFormat="1" applyFont="1" applyFill="1" applyBorder="1" applyAlignment="1">
      <alignment horizontal="center" vertical="center"/>
    </xf>
    <xf numFmtId="165" fontId="11" fillId="6" borderId="15" xfId="0" applyNumberFormat="1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165" fontId="11" fillId="6" borderId="2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vertical="center"/>
    </xf>
    <xf numFmtId="166" fontId="11" fillId="3" borderId="15" xfId="0" applyNumberFormat="1" applyFont="1" applyFill="1" applyBorder="1" applyAlignment="1">
      <alignment horizontal="center" vertical="center"/>
    </xf>
    <xf numFmtId="166" fontId="11" fillId="3" borderId="13" xfId="0" applyNumberFormat="1" applyFont="1" applyFill="1" applyBorder="1" applyAlignment="1">
      <alignment horizontal="center" vertical="center"/>
    </xf>
    <xf numFmtId="166" fontId="11" fillId="3" borderId="24" xfId="0" applyNumberFormat="1" applyFont="1" applyFill="1" applyBorder="1" applyAlignment="1">
      <alignment horizontal="center" vertical="center"/>
    </xf>
    <xf numFmtId="9" fontId="11" fillId="3" borderId="12" xfId="0" applyNumberFormat="1" applyFont="1" applyFill="1" applyBorder="1" applyAlignment="1">
      <alignment horizontal="center"/>
    </xf>
    <xf numFmtId="9" fontId="11" fillId="3" borderId="13" xfId="0" applyNumberFormat="1" applyFont="1" applyFill="1" applyBorder="1" applyAlignment="1">
      <alignment horizontal="center"/>
    </xf>
    <xf numFmtId="9" fontId="11" fillId="3" borderId="14" xfId="0" applyNumberFormat="1" applyFont="1" applyFill="1" applyBorder="1" applyAlignment="1">
      <alignment horizontal="center"/>
    </xf>
    <xf numFmtId="9" fontId="11" fillId="6" borderId="12" xfId="1" applyFont="1" applyFill="1" applyBorder="1" applyAlignment="1">
      <alignment horizontal="center" vertical="center"/>
    </xf>
    <xf numFmtId="9" fontId="11" fillId="6" borderId="13" xfId="1" applyFont="1" applyFill="1" applyBorder="1" applyAlignment="1">
      <alignment horizontal="center" vertical="center"/>
    </xf>
    <xf numFmtId="9" fontId="11" fillId="6" borderId="14" xfId="1" applyFont="1" applyFill="1" applyBorder="1" applyAlignment="1">
      <alignment horizontal="center" vertical="center"/>
    </xf>
    <xf numFmtId="9" fontId="11" fillId="4" borderId="15" xfId="1" applyFont="1" applyFill="1" applyBorder="1" applyAlignment="1">
      <alignment horizontal="center"/>
    </xf>
    <xf numFmtId="9" fontId="11" fillId="4" borderId="13" xfId="1" applyFont="1" applyFill="1" applyBorder="1" applyAlignment="1">
      <alignment horizontal="center"/>
    </xf>
    <xf numFmtId="9" fontId="11" fillId="4" borderId="14" xfId="1" applyFont="1" applyFill="1" applyBorder="1" applyAlignment="1">
      <alignment horizontal="center"/>
    </xf>
    <xf numFmtId="0" fontId="16" fillId="0" borderId="8" xfId="0" applyFont="1" applyBorder="1" applyAlignment="1">
      <alignment wrapText="1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5" fillId="0" borderId="30" xfId="0" applyFont="1" applyBorder="1"/>
    <xf numFmtId="0" fontId="5" fillId="0" borderId="32" xfId="0" applyFont="1" applyBorder="1"/>
    <xf numFmtId="0" fontId="5" fillId="0" borderId="33" xfId="0" applyFont="1" applyBorder="1"/>
    <xf numFmtId="0" fontId="5" fillId="0" borderId="0" xfId="0" applyFont="1" applyAlignment="1">
      <alignment wrapText="1"/>
    </xf>
    <xf numFmtId="0" fontId="6" fillId="0" borderId="30" xfId="0" applyFont="1" applyBorder="1" applyAlignment="1">
      <alignment wrapText="1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5" fillId="0" borderId="22" xfId="0" applyFont="1" applyBorder="1"/>
    <xf numFmtId="0" fontId="5" fillId="0" borderId="0" xfId="0" applyFont="1" applyBorder="1"/>
    <xf numFmtId="0" fontId="5" fillId="0" borderId="23" xfId="0" applyFont="1" applyBorder="1"/>
    <xf numFmtId="0" fontId="5" fillId="0" borderId="6" xfId="0" applyFont="1" applyBorder="1"/>
    <xf numFmtId="0" fontId="5" fillId="0" borderId="27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6" fillId="0" borderId="7" xfId="0" applyFont="1" applyBorder="1" applyAlignment="1">
      <alignment horizontal="right"/>
    </xf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6" fillId="0" borderId="7" xfId="0" applyFont="1" applyBorder="1"/>
    <xf numFmtId="0" fontId="4" fillId="0" borderId="3" xfId="0" applyFont="1" applyFill="1" applyBorder="1" applyAlignment="1">
      <alignment vertical="center"/>
    </xf>
    <xf numFmtId="0" fontId="4" fillId="0" borderId="0" xfId="0" applyFont="1" applyBorder="1"/>
    <xf numFmtId="1" fontId="5" fillId="0" borderId="6" xfId="0" applyNumberFormat="1" applyFont="1" applyBorder="1"/>
    <xf numFmtId="0" fontId="4" fillId="0" borderId="3" xfId="0" applyFont="1" applyFill="1" applyBorder="1" applyAlignment="1">
      <alignment horizontal="right" vertical="center"/>
    </xf>
    <xf numFmtId="1" fontId="5" fillId="0" borderId="30" xfId="0" applyNumberFormat="1" applyFont="1" applyBorder="1"/>
    <xf numFmtId="1" fontId="5" fillId="0" borderId="32" xfId="0" applyNumberFormat="1" applyFont="1" applyBorder="1"/>
    <xf numFmtId="1" fontId="5" fillId="0" borderId="33" xfId="0" applyNumberFormat="1" applyFont="1" applyBorder="1"/>
    <xf numFmtId="3" fontId="5" fillId="0" borderId="32" xfId="0" applyNumberFormat="1" applyFont="1" applyBorder="1"/>
    <xf numFmtId="0" fontId="5" fillId="0" borderId="30" xfId="0" applyFont="1" applyFill="1" applyBorder="1"/>
    <xf numFmtId="0" fontId="5" fillId="0" borderId="32" xfId="0" applyFont="1" applyFill="1" applyBorder="1"/>
    <xf numFmtId="0" fontId="5" fillId="0" borderId="33" xfId="0" applyFont="1" applyFill="1" applyBorder="1"/>
    <xf numFmtId="0" fontId="6" fillId="0" borderId="48" xfId="0" applyFont="1" applyBorder="1"/>
    <xf numFmtId="0" fontId="6" fillId="0" borderId="49" xfId="0" applyFont="1" applyBorder="1"/>
    <xf numFmtId="1" fontId="5" fillId="0" borderId="45" xfId="0" applyNumberFormat="1" applyFont="1" applyBorder="1"/>
    <xf numFmtId="1" fontId="5" fillId="0" borderId="46" xfId="0" applyNumberFormat="1" applyFont="1" applyBorder="1"/>
    <xf numFmtId="1" fontId="5" fillId="0" borderId="47" xfId="0" applyNumberFormat="1" applyFont="1" applyBorder="1"/>
    <xf numFmtId="0" fontId="6" fillId="0" borderId="50" xfId="0" applyFont="1" applyBorder="1" applyAlignment="1">
      <alignment horizontal="center"/>
    </xf>
    <xf numFmtId="164" fontId="5" fillId="0" borderId="51" xfId="0" applyNumberFormat="1" applyFont="1" applyBorder="1"/>
    <xf numFmtId="164" fontId="5" fillId="0" borderId="52" xfId="0" applyNumberFormat="1" applyFont="1" applyBorder="1"/>
    <xf numFmtId="0" fontId="0" fillId="0" borderId="53" xfId="0" applyBorder="1"/>
    <xf numFmtId="0" fontId="6" fillId="0" borderId="30" xfId="0" applyFont="1" applyBorder="1"/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4" xfId="0" applyNumberFormat="1" applyFont="1" applyBorder="1"/>
    <xf numFmtId="0" fontId="6" fillId="0" borderId="30" xfId="0" applyFont="1" applyBorder="1" applyAlignment="1">
      <alignment horizontal="center"/>
    </xf>
    <xf numFmtId="164" fontId="5" fillId="0" borderId="12" xfId="0" applyNumberFormat="1" applyFont="1" applyBorder="1"/>
    <xf numFmtId="164" fontId="5" fillId="0" borderId="13" xfId="0" applyNumberFormat="1" applyFont="1" applyBorder="1"/>
    <xf numFmtId="0" fontId="5" fillId="0" borderId="12" xfId="0" applyFont="1" applyBorder="1" applyAlignment="1">
      <alignment wrapText="1"/>
    </xf>
    <xf numFmtId="0" fontId="7" fillId="0" borderId="42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7" fillId="0" borderId="38" xfId="0" applyFont="1" applyBorder="1" applyAlignment="1">
      <alignment horizontal="center" wrapText="1"/>
    </xf>
    <xf numFmtId="0" fontId="5" fillId="0" borderId="13" xfId="0" applyFont="1" applyBorder="1" applyAlignment="1">
      <alignment wrapText="1"/>
    </xf>
    <xf numFmtId="0" fontId="7" fillId="0" borderId="4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5" fillId="0" borderId="14" xfId="0" applyFont="1" applyBorder="1" applyAlignment="1">
      <alignment wrapText="1"/>
    </xf>
    <xf numFmtId="0" fontId="7" fillId="0" borderId="44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2" xfId="0" applyFont="1" applyBorder="1" applyAlignment="1"/>
    <xf numFmtId="0" fontId="16" fillId="0" borderId="22" xfId="0" applyFont="1" applyBorder="1" applyAlignment="1"/>
    <xf numFmtId="0" fontId="7" fillId="0" borderId="23" xfId="0" applyFont="1" applyBorder="1" applyAlignment="1"/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1" fontId="13" fillId="6" borderId="2" xfId="0" applyNumberFormat="1" applyFont="1" applyFill="1" applyBorder="1" applyAlignment="1">
      <alignment horizontal="center" vertical="center" wrapText="1"/>
    </xf>
    <xf numFmtId="1" fontId="13" fillId="6" borderId="3" xfId="0" applyNumberFormat="1" applyFont="1" applyFill="1" applyBorder="1" applyAlignment="1">
      <alignment horizontal="center" vertical="center" wrapText="1"/>
    </xf>
    <xf numFmtId="1" fontId="13" fillId="6" borderId="22" xfId="0" applyNumberFormat="1" applyFont="1" applyFill="1" applyBorder="1" applyAlignment="1">
      <alignment horizontal="center" vertical="center" wrapText="1"/>
    </xf>
    <xf numFmtId="1" fontId="13" fillId="6" borderId="0" xfId="0" applyNumberFormat="1" applyFont="1" applyFill="1" applyBorder="1" applyAlignment="1">
      <alignment horizontal="center" vertical="center" wrapText="1"/>
    </xf>
    <xf numFmtId="1" fontId="13" fillId="6" borderId="23" xfId="0" applyNumberFormat="1" applyFont="1" applyFill="1" applyBorder="1" applyAlignment="1">
      <alignment horizontal="center" vertical="center" wrapText="1"/>
    </xf>
    <xf numFmtId="1" fontId="13" fillId="6" borderId="6" xfId="0" applyNumberFormat="1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1" fontId="13" fillId="4" borderId="22" xfId="0" applyNumberFormat="1" applyFont="1" applyFill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1" fontId="13" fillId="4" borderId="23" xfId="0" applyNumberFormat="1" applyFont="1" applyFill="1" applyBorder="1" applyAlignment="1">
      <alignment horizontal="center" vertical="center" wrapText="1"/>
    </xf>
    <xf numFmtId="1" fontId="13" fillId="4" borderId="6" xfId="0" applyNumberFormat="1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1" fontId="10" fillId="2" borderId="22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23" xfId="0" applyNumberFormat="1" applyFont="1" applyFill="1" applyBorder="1" applyAlignment="1">
      <alignment horizontal="center" vertical="center" wrapText="1"/>
    </xf>
    <xf numFmtId="1" fontId="10" fillId="2" borderId="6" xfId="0" applyNumberFormat="1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1" fontId="13" fillId="3" borderId="3" xfId="0" applyNumberFormat="1" applyFont="1" applyFill="1" applyBorder="1" applyAlignment="1">
      <alignment horizontal="center" vertical="center" wrapText="1"/>
    </xf>
    <xf numFmtId="1" fontId="13" fillId="3" borderId="22" xfId="0" applyNumberFormat="1" applyFont="1" applyFill="1" applyBorder="1" applyAlignment="1">
      <alignment horizontal="center" vertical="center" wrapText="1"/>
    </xf>
    <xf numFmtId="1" fontId="13" fillId="3" borderId="0" xfId="0" applyNumberFormat="1" applyFont="1" applyFill="1" applyBorder="1" applyAlignment="1">
      <alignment horizontal="center" vertical="center" wrapText="1"/>
    </xf>
    <xf numFmtId="1" fontId="13" fillId="3" borderId="23" xfId="0" applyNumberFormat="1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A-4670-9055-CE2931098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A-4670-9055-CE29310986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A60-48F8-99C6-6A51480F6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60-48F8-99C6-6A51480F6B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0-48F8-99C6-6A51480F6B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CA-4670-9055-CE29310986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CA-4670-9055-CE29310986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2EB2-431B-AB8F-5D6F1ABB8C2B}"/>
              </c:ext>
            </c:extLst>
          </c:dPt>
          <c:dLbls>
            <c:dLbl>
              <c:idx val="0"/>
              <c:layout>
                <c:manualLayout>
                  <c:x val="-1.2521208128336184E-2"/>
                  <c:y val="-1.03881072243018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CA-4670-9055-CE2931098654}"/>
                </c:ext>
              </c:extLst>
            </c:dLbl>
            <c:dLbl>
              <c:idx val="1"/>
              <c:layout>
                <c:manualLayout>
                  <c:x val="-9.6332776298646127E-3"/>
                  <c:y val="-1.52577585373451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CA-4670-9055-CE2931098654}"/>
                </c:ext>
              </c:extLst>
            </c:dLbl>
            <c:dLbl>
              <c:idx val="3"/>
              <c:layout>
                <c:manualLayout>
                  <c:x val="1.6124411574059316E-2"/>
                  <c:y val="1.32614775612064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60-48F8-99C6-6A51480F6BAB}"/>
                </c:ext>
              </c:extLst>
            </c:dLbl>
            <c:dLbl>
              <c:idx val="5"/>
              <c:layout>
                <c:manualLayout>
                  <c:x val="-0.13288299488879679"/>
                  <c:y val="-0.292824103954218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CA-4670-9055-CE2931098654}"/>
                </c:ext>
              </c:extLst>
            </c:dLbl>
            <c:dLbl>
              <c:idx val="6"/>
              <c:layout>
                <c:manualLayout>
                  <c:x val="-1.0757966995016311E-2"/>
                  <c:y val="7.638440686717438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CA-4670-9055-CE293109865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2EB2-431B-AB8F-5D6F1ABB8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regions'!$A$2:$A$9</c:f>
              <c:strCache>
                <c:ptCount val="8"/>
                <c:pt idx="0">
                  <c:v>UK</c:v>
                </c:pt>
                <c:pt idx="1">
                  <c:v>US</c:v>
                </c:pt>
                <c:pt idx="2">
                  <c:v>Germany</c:v>
                </c:pt>
                <c:pt idx="3">
                  <c:v>Italy</c:v>
                </c:pt>
                <c:pt idx="4">
                  <c:v>France</c:v>
                </c:pt>
                <c:pt idx="5">
                  <c:v>China</c:v>
                </c:pt>
                <c:pt idx="6">
                  <c:v>Japan</c:v>
                </c:pt>
                <c:pt idx="7">
                  <c:v>RoW</c:v>
                </c:pt>
              </c:strCache>
            </c:strRef>
          </c:cat>
          <c:val>
            <c:numRef>
              <c:f>'All regions'!$B$2:$B$9</c:f>
              <c:numCache>
                <c:formatCode>0</c:formatCode>
                <c:ptCount val="8"/>
                <c:pt idx="0">
                  <c:v>65.626689999999996</c:v>
                </c:pt>
                <c:pt idx="1">
                  <c:v>131.446303</c:v>
                </c:pt>
                <c:pt idx="2">
                  <c:v>23.491918900000002</c:v>
                </c:pt>
                <c:pt idx="3">
                  <c:v>29.133399299999997</c:v>
                </c:pt>
                <c:pt idx="4">
                  <c:v>22.699489100000001</c:v>
                </c:pt>
                <c:pt idx="5">
                  <c:v>1475.6994299999999</c:v>
                </c:pt>
                <c:pt idx="6">
                  <c:v>62.120976999999982</c:v>
                </c:pt>
                <c:pt idx="7">
                  <c:v>435.32580999999993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0-48F8-99C6-6A51480F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F2CA-4670-9055-CE293109865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regions'!$C$2:$C$8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194.09777499999996</c:v>
                      </c:pt>
                      <c:pt idx="1">
                        <c:v>394.17933600000003</c:v>
                      </c:pt>
                      <c:pt idx="2">
                        <c:v>70.243477400000003</c:v>
                      </c:pt>
                      <c:pt idx="3">
                        <c:v>88.117025899999987</c:v>
                      </c:pt>
                      <c:pt idx="4">
                        <c:v>68.190177399999982</c:v>
                      </c:pt>
                      <c:pt idx="5">
                        <c:v>4888.87824</c:v>
                      </c:pt>
                      <c:pt idx="6">
                        <c:v>192.56050100000002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60-48F8-99C6-6A51480F6BA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F2CA-4670-9055-CE29310986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regions'!$D$2:$D$8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5.8548984359596976E-2</c:v>
                      </c:pt>
                      <c:pt idx="1">
                        <c:v>2.9853582767284663E-2</c:v>
                      </c:pt>
                      <c:pt idx="2">
                        <c:v>4.8582136530989591E-2</c:v>
                      </c:pt>
                      <c:pt idx="3">
                        <c:v>4.2679261729618577E-2</c:v>
                      </c:pt>
                      <c:pt idx="4">
                        <c:v>4.7870038273358499E-2</c:v>
                      </c:pt>
                      <c:pt idx="5">
                        <c:v>0.1180654305093017</c:v>
                      </c:pt>
                      <c:pt idx="6">
                        <c:v>6.5192369527976593E-2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60-48F8-99C6-6A51480F6BA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F2CA-4670-9055-CE293109865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F2CA-4670-9055-CE293109865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F2CA-4670-9055-CE293109865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F2CA-4670-9055-CE293109865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F2CA-4670-9055-CE293109865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F2CA-4670-9055-CE2931098654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F2CA-4670-9055-CE29310986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regions'!$E$2:$E$8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0.1749804361654925</c:v>
                      </c:pt>
                      <c:pt idx="1">
                        <c:v>8.3276517362275287E-2</c:v>
                      </c:pt>
                      <c:pt idx="2">
                        <c:v>0.13638005158197483</c:v>
                      </c:pt>
                      <c:pt idx="3">
                        <c:v>0.12552996336745806</c:v>
                      </c:pt>
                      <c:pt idx="4">
                        <c:v>0.13714191844893228</c:v>
                      </c:pt>
                      <c:pt idx="5">
                        <c:v>0.39754811357318692</c:v>
                      </c:pt>
                      <c:pt idx="6">
                        <c:v>0.19923371551260652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60-48F8-99C6-6A51480F6BA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regions'!$A$2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regions'!$D$2</c:f>
              <c:numCache>
                <c:formatCode>0.0%</c:formatCode>
                <c:ptCount val="1"/>
                <c:pt idx="0">
                  <c:v>5.8548984359596976E-2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E-4E5B-9994-5042FE58787A}"/>
            </c:ext>
          </c:extLst>
        </c:ser>
        <c:ser>
          <c:idx val="1"/>
          <c:order val="1"/>
          <c:tx>
            <c:strRef>
              <c:f>'All regions'!$A$3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regions'!$D$3</c:f>
              <c:numCache>
                <c:formatCode>0.0%</c:formatCode>
                <c:ptCount val="1"/>
                <c:pt idx="0">
                  <c:v>2.9853582767284663E-2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E-4E5B-9994-5042FE58787A}"/>
            </c:ext>
          </c:extLst>
        </c:ser>
        <c:ser>
          <c:idx val="2"/>
          <c:order val="2"/>
          <c:tx>
            <c:strRef>
              <c:f>'All regions'!$A$4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regions'!$D$4</c:f>
              <c:numCache>
                <c:formatCode>0.0%</c:formatCode>
                <c:ptCount val="1"/>
                <c:pt idx="0">
                  <c:v>4.8582136530989591E-2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E-4E5B-9994-5042FE58787A}"/>
            </c:ext>
          </c:extLst>
        </c:ser>
        <c:ser>
          <c:idx val="3"/>
          <c:order val="3"/>
          <c:tx>
            <c:strRef>
              <c:f>'All regions'!$A$5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regions'!$D$5</c:f>
              <c:numCache>
                <c:formatCode>0.0%</c:formatCode>
                <c:ptCount val="1"/>
                <c:pt idx="0">
                  <c:v>4.2679261729618577E-2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E-4E5B-9994-5042FE58787A}"/>
            </c:ext>
          </c:extLst>
        </c:ser>
        <c:ser>
          <c:idx val="4"/>
          <c:order val="4"/>
          <c:tx>
            <c:strRef>
              <c:f>'All regions'!$A$6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regions'!$D$6</c:f>
              <c:numCache>
                <c:formatCode>0.0%</c:formatCode>
                <c:ptCount val="1"/>
                <c:pt idx="0">
                  <c:v>4.7870038273358499E-2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E-4E5B-9994-5042FE58787A}"/>
            </c:ext>
          </c:extLst>
        </c:ser>
        <c:ser>
          <c:idx val="5"/>
          <c:order val="5"/>
          <c:tx>
            <c:strRef>
              <c:f>'All regions'!$A$7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regions'!$D$7</c:f>
              <c:numCache>
                <c:formatCode>0.0%</c:formatCode>
                <c:ptCount val="1"/>
                <c:pt idx="0">
                  <c:v>0.1180654305093017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E-4E5B-9994-5042FE58787A}"/>
            </c:ext>
          </c:extLst>
        </c:ser>
        <c:ser>
          <c:idx val="6"/>
          <c:order val="6"/>
          <c:tx>
            <c:strRef>
              <c:f>'All regions'!$A$8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regions'!$E$2:$E$7</c:f>
              <c:numCache>
                <c:formatCode>0.0%</c:formatCode>
                <c:ptCount val="6"/>
                <c:pt idx="0">
                  <c:v>0.1749804361654925</c:v>
                </c:pt>
                <c:pt idx="1">
                  <c:v>8.3276517362275287E-2</c:v>
                </c:pt>
                <c:pt idx="2">
                  <c:v>0.13638005158197483</c:v>
                </c:pt>
                <c:pt idx="3">
                  <c:v>0.12552996336745806</c:v>
                </c:pt>
                <c:pt idx="4">
                  <c:v>0.13714191844893228</c:v>
                </c:pt>
                <c:pt idx="5">
                  <c:v>0.39754811357318692</c:v>
                </c:pt>
              </c:numCache>
            </c:numRef>
          </c:cat>
          <c:val>
            <c:numRef>
              <c:f>'All regions'!$D$8</c:f>
              <c:numCache>
                <c:formatCode>0.0%</c:formatCode>
                <c:ptCount val="1"/>
                <c:pt idx="0">
                  <c:v>6.5192369527976593E-2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E-4E5B-9994-5042FE58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88336"/>
        <c:axId val="1111286368"/>
      </c:barChart>
      <c:catAx>
        <c:axId val="111128833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111286368"/>
        <c:crosses val="autoZero"/>
        <c:auto val="1"/>
        <c:lblAlgn val="ctr"/>
        <c:lblOffset val="100"/>
        <c:noMultiLvlLbl val="0"/>
      </c:catAx>
      <c:valAx>
        <c:axId val="11112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85F-42D6-A29E-09C542745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85F-42D6-A29E-09C542745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85F-42D6-A29E-09C542745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85F-42D6-A29E-09C542745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85F-42D6-A29E-09C5427453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85F-42D6-A29E-09C5427453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85F-42D6-A29E-09C5427453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487B-4DEC-BE51-261BA1BCE0CE}"/>
              </c:ext>
            </c:extLst>
          </c:dPt>
          <c:dLbls>
            <c:dLbl>
              <c:idx val="0"/>
              <c:layout>
                <c:manualLayout>
                  <c:x val="-4.543395638298256E-2"/>
                  <c:y val="-2.96913192599391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5F-42D6-A29E-09C54274537F}"/>
                </c:ext>
              </c:extLst>
            </c:dLbl>
            <c:dLbl>
              <c:idx val="1"/>
              <c:layout>
                <c:manualLayout>
                  <c:x val="-2.8002322551407759E-2"/>
                  <c:y val="-4.22496267093489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85F-42D6-A29E-09C54274537F}"/>
                </c:ext>
              </c:extLst>
            </c:dLbl>
            <c:dLbl>
              <c:idx val="3"/>
              <c:layout>
                <c:manualLayout>
                  <c:x val="6.8685209312864667E-3"/>
                  <c:y val="9.769795146684426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85F-42D6-A29E-09C54274537F}"/>
                </c:ext>
              </c:extLst>
            </c:dLbl>
            <c:dLbl>
              <c:idx val="5"/>
              <c:layout>
                <c:manualLayout>
                  <c:x val="-0.13863424966616023"/>
                  <c:y val="-0.274901802918806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5F-42D6-A29E-09C54274537F}"/>
                </c:ext>
              </c:extLst>
            </c:dLbl>
            <c:dLbl>
              <c:idx val="6"/>
              <c:layout>
                <c:manualLayout>
                  <c:x val="-5.4205659094771493E-2"/>
                  <c:y val="-6.4023374977172868E-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85F-42D6-A29E-09C54274537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487B-4DEC-BE51-261BA1BCE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regions'!$A$2:$A$9</c:f>
              <c:strCache>
                <c:ptCount val="8"/>
                <c:pt idx="0">
                  <c:v>UK</c:v>
                </c:pt>
                <c:pt idx="1">
                  <c:v>US</c:v>
                </c:pt>
                <c:pt idx="2">
                  <c:v>Germany</c:v>
                </c:pt>
                <c:pt idx="3">
                  <c:v>Italy</c:v>
                </c:pt>
                <c:pt idx="4">
                  <c:v>France</c:v>
                </c:pt>
                <c:pt idx="5">
                  <c:v>China</c:v>
                </c:pt>
                <c:pt idx="6">
                  <c:v>Japan</c:v>
                </c:pt>
                <c:pt idx="7">
                  <c:v>RoW</c:v>
                </c:pt>
              </c:strCache>
            </c:strRef>
          </c:cat>
          <c:val>
            <c:numRef>
              <c:f>'All regions'!$C$2:$C$9</c:f>
              <c:numCache>
                <c:formatCode>0</c:formatCode>
                <c:ptCount val="8"/>
                <c:pt idx="0">
                  <c:v>194.09777499999996</c:v>
                </c:pt>
                <c:pt idx="1">
                  <c:v>394.17933600000003</c:v>
                </c:pt>
                <c:pt idx="2">
                  <c:v>70.243477400000003</c:v>
                </c:pt>
                <c:pt idx="3">
                  <c:v>88.117025899999987</c:v>
                </c:pt>
                <c:pt idx="4">
                  <c:v>68.190177399999982</c:v>
                </c:pt>
                <c:pt idx="5">
                  <c:v>4888.87824</c:v>
                </c:pt>
                <c:pt idx="6">
                  <c:v>192.56050100000002</c:v>
                </c:pt>
                <c:pt idx="7">
                  <c:v>1377.9322000000002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5F-42D6-A29E-09C5427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D85F-42D6-A29E-09C54274537F}"/>
                    </c:ext>
                  </c:extLst>
                </c:dPt>
                <c:dLbls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5-D85F-42D6-A29E-09C54274537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D85F-42D6-A29E-09C54274537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regions'!$B$2:$B$8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65.626689999999996</c:v>
                      </c:pt>
                      <c:pt idx="1">
                        <c:v>131.446303</c:v>
                      </c:pt>
                      <c:pt idx="2">
                        <c:v>23.491918900000002</c:v>
                      </c:pt>
                      <c:pt idx="3">
                        <c:v>29.133399299999997</c:v>
                      </c:pt>
                      <c:pt idx="4">
                        <c:v>22.699489100000001</c:v>
                      </c:pt>
                      <c:pt idx="5">
                        <c:v>1475.6994299999999</c:v>
                      </c:pt>
                      <c:pt idx="6">
                        <c:v>62.120976999999982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85F-42D6-A29E-09C54274537F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85F-42D6-A29E-09C54274537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regions'!$D$2:$D$8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5.8548984359596976E-2</c:v>
                      </c:pt>
                      <c:pt idx="1">
                        <c:v>2.9853582767284663E-2</c:v>
                      </c:pt>
                      <c:pt idx="2">
                        <c:v>4.8582136530989591E-2</c:v>
                      </c:pt>
                      <c:pt idx="3">
                        <c:v>4.2679261729618577E-2</c:v>
                      </c:pt>
                      <c:pt idx="4">
                        <c:v>4.7870038273358499E-2</c:v>
                      </c:pt>
                      <c:pt idx="5">
                        <c:v>0.1180654305093017</c:v>
                      </c:pt>
                      <c:pt idx="6">
                        <c:v>6.5192369527976593E-2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85F-42D6-A29E-09C54274537F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85F-42D6-A29E-09C54274537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85F-42D6-A29E-09C54274537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85F-42D6-A29E-09C54274537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85F-42D6-A29E-09C54274537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D85F-42D6-A29E-09C54274537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D85F-42D6-A29E-09C54274537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D85F-42D6-A29E-09C54274537F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regions'!$A$2:$A$9</c15:sqref>
                        </c15:formulaRef>
                      </c:ext>
                    </c:extLst>
                    <c:strCache>
                      <c:ptCount val="8"/>
                      <c:pt idx="0">
                        <c:v>UK</c:v>
                      </c:pt>
                      <c:pt idx="1">
                        <c:v>US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France</c:v>
                      </c:pt>
                      <c:pt idx="5">
                        <c:v>China</c:v>
                      </c:pt>
                      <c:pt idx="6">
                        <c:v>Japan</c:v>
                      </c:pt>
                      <c:pt idx="7">
                        <c:v>RoW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regions'!$E$2:$E$8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0.1749804361654925</c:v>
                      </c:pt>
                      <c:pt idx="1">
                        <c:v>8.3276517362275287E-2</c:v>
                      </c:pt>
                      <c:pt idx="2">
                        <c:v>0.13638005158197483</c:v>
                      </c:pt>
                      <c:pt idx="3">
                        <c:v>0.12552996336745806</c:v>
                      </c:pt>
                      <c:pt idx="4">
                        <c:v>0.13714191844893228</c:v>
                      </c:pt>
                      <c:pt idx="5">
                        <c:v>0.39754811357318692</c:v>
                      </c:pt>
                      <c:pt idx="6">
                        <c:v>0.19923371551260652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D85F-42D6-A29E-09C5427453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regions'!$A$2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regions'!$B$2:$E$2</c15:sqref>
                  </c15:fullRef>
                </c:ext>
              </c:extLst>
              <c:f>'All regions'!$E$2</c:f>
              <c:numCache>
                <c:formatCode>0</c:formatCode>
                <c:ptCount val="1"/>
                <c:pt idx="0" formatCode="0.0%">
                  <c:v>0.1749804361654925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B-44E2-BE7F-0FE1E851AEE4}"/>
            </c:ext>
          </c:extLst>
        </c:ser>
        <c:ser>
          <c:idx val="4"/>
          <c:order val="4"/>
          <c:tx>
            <c:strRef>
              <c:f>'All regions'!$A$6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regions'!$B$6:$E$6</c15:sqref>
                  </c15:fullRef>
                </c:ext>
              </c:extLst>
              <c:f>'All regions'!$E$6</c:f>
              <c:numCache>
                <c:formatCode>0</c:formatCode>
                <c:ptCount val="1"/>
                <c:pt idx="0" formatCode="0.0%">
                  <c:v>0.13714191844893228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B-44E2-BE7F-0FE1E851AEE4}"/>
            </c:ext>
          </c:extLst>
        </c:ser>
        <c:ser>
          <c:idx val="5"/>
          <c:order val="5"/>
          <c:tx>
            <c:strRef>
              <c:f>'All regions'!$A$7</c:f>
              <c:strCache>
                <c:ptCount val="1"/>
                <c:pt idx="0">
                  <c:v>China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regions'!$B$7:$E$7</c15:sqref>
                  </c15:fullRef>
                </c:ext>
              </c:extLst>
              <c:f>'All regions'!$E$7</c:f>
              <c:numCache>
                <c:formatCode>0</c:formatCode>
                <c:ptCount val="1"/>
                <c:pt idx="0" formatCode="0.0%">
                  <c:v>0.39754811357318692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B-44E2-BE7F-0FE1E851AEE4}"/>
            </c:ext>
          </c:extLst>
        </c:ser>
        <c:ser>
          <c:idx val="6"/>
          <c:order val="6"/>
          <c:tx>
            <c:strRef>
              <c:f>'All regions'!$A$8</c:f>
              <c:strCache>
                <c:ptCount val="1"/>
                <c:pt idx="0">
                  <c:v>Japan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regions'!$B$8:$E$8</c15:sqref>
                  </c15:fullRef>
                </c:ext>
              </c:extLst>
              <c:f>'All regions'!$E$8</c:f>
              <c:numCache>
                <c:formatCode>0</c:formatCode>
                <c:ptCount val="1"/>
                <c:pt idx="0" formatCode="0.0%">
                  <c:v>0.19923371551260652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B-44E2-BE7F-0FE1E851AEE4}"/>
            </c:ext>
          </c:extLst>
        </c:ser>
        <c:ser>
          <c:idx val="1"/>
          <c:order val="1"/>
          <c:tx>
            <c:strRef>
              <c:f>'All regions'!$A$3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regions'!$B$3:$E$3</c15:sqref>
                  </c15:fullRef>
                </c:ext>
              </c:extLst>
              <c:f>'All regions'!$E$3</c:f>
              <c:numCache>
                <c:formatCode>0</c:formatCode>
                <c:ptCount val="1"/>
                <c:pt idx="0" formatCode="0.0%">
                  <c:v>8.3276517362275287E-2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B-44E2-BE7F-0FE1E851AEE4}"/>
            </c:ext>
          </c:extLst>
        </c:ser>
        <c:ser>
          <c:idx val="2"/>
          <c:order val="2"/>
          <c:tx>
            <c:strRef>
              <c:f>'All regions'!$A$4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regions'!$B$4:$E$4</c15:sqref>
                  </c15:fullRef>
                </c:ext>
              </c:extLst>
              <c:f>'All regions'!$E$4</c:f>
              <c:numCache>
                <c:formatCode>0</c:formatCode>
                <c:ptCount val="1"/>
                <c:pt idx="0" formatCode="0.0%">
                  <c:v>0.13638005158197483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9B-44E2-BE7F-0FE1E851AEE4}"/>
            </c:ext>
          </c:extLst>
        </c:ser>
        <c:ser>
          <c:idx val="3"/>
          <c:order val="3"/>
          <c:tx>
            <c:strRef>
              <c:f>'All regions'!$A$5</c:f>
              <c:strCache>
                <c:ptCount val="1"/>
                <c:pt idx="0">
                  <c:v>Italy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'All regions'!$B$1:$E$1</c15:sqref>
                  </c15:fullRef>
                </c:ext>
              </c:extLst>
              <c:f>'All regions'!$E$1</c:f>
              <c:strCache>
                <c:ptCount val="1"/>
                <c:pt idx="0">
                  <c:v>% VA FINANCE - 40%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regions'!$B$5:$E$5</c15:sqref>
                  </c15:fullRef>
                </c:ext>
              </c:extLst>
              <c:f>'All regions'!$E$5</c:f>
              <c:numCache>
                <c:formatCode>0</c:formatCode>
                <c:ptCount val="1"/>
                <c:pt idx="0" formatCode="0.0%">
                  <c:v>0.12552996336745806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9B-44E2-BE7F-0FE1E851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2421160"/>
        <c:axId val="1122420832"/>
      </c:barChart>
      <c:catAx>
        <c:axId val="1122421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2420832"/>
        <c:crosses val="autoZero"/>
        <c:auto val="1"/>
        <c:lblAlgn val="ctr"/>
        <c:lblOffset val="100"/>
        <c:noMultiLvlLbl val="0"/>
      </c:catAx>
      <c:valAx>
        <c:axId val="11224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76572158544004E-2"/>
          <c:y val="2.3194517659462309E-2"/>
          <c:w val="0.93652966044683317"/>
          <c:h val="0.81705087602057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'Dependence intensity to Financ'!$C$1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Financ'!$C$2:$C$51</c15:sqref>
                  </c15:fullRef>
                </c:ext>
              </c:extLst>
              <c:f>('Dependence intensity to Financ'!$C$5,'Dependence intensity to Financ'!$C$12,'Dependence intensity to Financ'!$C$16,'Dependence intensity to Financ'!$C$25:$C$26,'Dependence intensity to Financ'!$C$28,'Dependence intensity to Financ'!$C$30:$C$32,'Dependence intensity to Financ'!$C$35,'Dependence intensity to Financ'!$C$40:$C$45,'Dependence intensity to Financ'!$C$50:$C$51)</c:f>
              <c:numCache>
                <c:formatCode>General</c:formatCode>
                <c:ptCount val="18"/>
                <c:pt idx="0">
                  <c:v>4.6957400000000003E-3</c:v>
                </c:pt>
                <c:pt idx="1">
                  <c:v>2.35535E-3</c:v>
                </c:pt>
                <c:pt idx="2">
                  <c:v>5.4815000000000003E-3</c:v>
                </c:pt>
                <c:pt idx="3">
                  <c:v>1.307406E-2</c:v>
                </c:pt>
                <c:pt idx="4">
                  <c:v>1.307406E-2</c:v>
                </c:pt>
                <c:pt idx="5">
                  <c:v>4.56728E-3</c:v>
                </c:pt>
                <c:pt idx="6">
                  <c:v>1.125861E-2</c:v>
                </c:pt>
                <c:pt idx="7">
                  <c:v>1.2508770000000001E-2</c:v>
                </c:pt>
                <c:pt idx="8">
                  <c:v>1.3673589999999999E-2</c:v>
                </c:pt>
                <c:pt idx="9">
                  <c:v>5.6055100000000002E-3</c:v>
                </c:pt>
                <c:pt idx="10">
                  <c:v>9.0649200000000006E-3</c:v>
                </c:pt>
                <c:pt idx="11">
                  <c:v>8.4184899999999993E-2</c:v>
                </c:pt>
                <c:pt idx="12">
                  <c:v>2.7583920000000001E-2</c:v>
                </c:pt>
                <c:pt idx="13">
                  <c:v>5.5594820000000003E-2</c:v>
                </c:pt>
                <c:pt idx="14">
                  <c:v>1.868759E-2</c:v>
                </c:pt>
                <c:pt idx="15">
                  <c:v>2.057608E-2</c:v>
                </c:pt>
                <c:pt idx="16">
                  <c:v>2.3009640000000001E-2</c:v>
                </c:pt>
                <c:pt idx="17">
                  <c:v>8.6310499999999995E-3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4C3-9768-E98190F846A2}"/>
            </c:ext>
          </c:extLst>
        </c:ser>
        <c:ser>
          <c:idx val="1"/>
          <c:order val="1"/>
          <c:tx>
            <c:strRef>
              <c:f>'Dependence intensity to Financ'!$D$1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Financ'!$D$2:$D$51</c15:sqref>
                  </c15:fullRef>
                </c:ext>
              </c:extLst>
              <c:f>('Dependence intensity to Financ'!$D$5,'Dependence intensity to Financ'!$D$12,'Dependence intensity to Financ'!$D$16,'Dependence intensity to Financ'!$D$25:$D$26,'Dependence intensity to Financ'!$D$28,'Dependence intensity to Financ'!$D$30:$D$32,'Dependence intensity to Financ'!$D$35,'Dependence intensity to Financ'!$D$40:$D$45,'Dependence intensity to Financ'!$D$50:$D$51)</c:f>
              <c:numCache>
                <c:formatCode>General</c:formatCode>
                <c:ptCount val="18"/>
                <c:pt idx="0">
                  <c:v>2.3887019999999998E-2</c:v>
                </c:pt>
                <c:pt idx="1">
                  <c:v>2.156454E-2</c:v>
                </c:pt>
                <c:pt idx="2">
                  <c:v>1.7079520000000001E-2</c:v>
                </c:pt>
                <c:pt idx="3">
                  <c:v>1.1935009999999999E-2</c:v>
                </c:pt>
                <c:pt idx="4">
                  <c:v>1.7643209999999999E-2</c:v>
                </c:pt>
                <c:pt idx="5">
                  <c:v>1.2273010000000001E-2</c:v>
                </c:pt>
                <c:pt idx="6">
                  <c:v>1.6729569999999999E-2</c:v>
                </c:pt>
                <c:pt idx="7">
                  <c:v>1.5830360000000002E-2</c:v>
                </c:pt>
                <c:pt idx="8">
                  <c:v>1.1957509999999999E-2</c:v>
                </c:pt>
                <c:pt idx="9">
                  <c:v>2.307157E-2</c:v>
                </c:pt>
                <c:pt idx="10">
                  <c:v>1.298411E-2</c:v>
                </c:pt>
                <c:pt idx="11">
                  <c:v>4.8091849999999998E-2</c:v>
                </c:pt>
                <c:pt idx="12">
                  <c:v>1.899288E-2</c:v>
                </c:pt>
                <c:pt idx="13">
                  <c:v>1.9235619999999998E-2</c:v>
                </c:pt>
                <c:pt idx="14">
                  <c:v>0.11402764999999999</c:v>
                </c:pt>
                <c:pt idx="15">
                  <c:v>1.7195490000000001E-2</c:v>
                </c:pt>
                <c:pt idx="16">
                  <c:v>1.886407E-2</c:v>
                </c:pt>
                <c:pt idx="17">
                  <c:v>2.1431519999999999E-2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4-44C3-9768-E98190F846A2}"/>
            </c:ext>
          </c:extLst>
        </c:ser>
        <c:ser>
          <c:idx val="2"/>
          <c:order val="2"/>
          <c:tx>
            <c:strRef>
              <c:f>'Dependence intensity to Financ'!$E$1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Financ'!$E$2:$E$51</c15:sqref>
                  </c15:fullRef>
                </c:ext>
              </c:extLst>
              <c:f>('Dependence intensity to Financ'!$E$5,'Dependence intensity to Financ'!$E$12,'Dependence intensity to Financ'!$E$16,'Dependence intensity to Financ'!$E$25:$E$26,'Dependence intensity to Financ'!$E$28,'Dependence intensity to Financ'!$E$30:$E$32,'Dependence intensity to Financ'!$E$35,'Dependence intensity to Financ'!$E$40:$E$45,'Dependence intensity to Financ'!$E$50:$E$51)</c:f>
              <c:numCache>
                <c:formatCode>General</c:formatCode>
                <c:ptCount val="18"/>
                <c:pt idx="0">
                  <c:v>1.2284949999999999E-2</c:v>
                </c:pt>
                <c:pt idx="1">
                  <c:v>7.6989299999999997E-3</c:v>
                </c:pt>
                <c:pt idx="2">
                  <c:v>7.6785100000000004E-3</c:v>
                </c:pt>
                <c:pt idx="3">
                  <c:v>8.07363E-3</c:v>
                </c:pt>
                <c:pt idx="4">
                  <c:v>7.2530800000000003E-3</c:v>
                </c:pt>
                <c:pt idx="5">
                  <c:v>1.158496E-2</c:v>
                </c:pt>
                <c:pt idx="6">
                  <c:v>8.4565999999999999E-3</c:v>
                </c:pt>
                <c:pt idx="7">
                  <c:v>1.3087690000000001E-2</c:v>
                </c:pt>
                <c:pt idx="8">
                  <c:v>8.0058799999999999E-3</c:v>
                </c:pt>
                <c:pt idx="9">
                  <c:v>7.3323800000000003E-3</c:v>
                </c:pt>
                <c:pt idx="10">
                  <c:v>9.3267899999999997E-3</c:v>
                </c:pt>
                <c:pt idx="11">
                  <c:v>0.12989401</c:v>
                </c:pt>
                <c:pt idx="12">
                  <c:v>3.421395E-2</c:v>
                </c:pt>
                <c:pt idx="13">
                  <c:v>9.8848549999999993E-2</c:v>
                </c:pt>
                <c:pt idx="14">
                  <c:v>4.0980790000000003E-2</c:v>
                </c:pt>
                <c:pt idx="15">
                  <c:v>9.3455900000000008E-3</c:v>
                </c:pt>
                <c:pt idx="16">
                  <c:v>9.6095199999999999E-3</c:v>
                </c:pt>
                <c:pt idx="17">
                  <c:v>1.220568E-2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4-44C3-9768-E98190F846A2}"/>
            </c:ext>
          </c:extLst>
        </c:ser>
        <c:ser>
          <c:idx val="3"/>
          <c:order val="3"/>
          <c:tx>
            <c:strRef>
              <c:f>'Dependence intensity to Financ'!$F$1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Financ'!$F$2:$F$51</c15:sqref>
                  </c15:fullRef>
                </c:ext>
              </c:extLst>
              <c:f>('Dependence intensity to Financ'!$F$5,'Dependence intensity to Financ'!$F$12,'Dependence intensity to Financ'!$F$16,'Dependence intensity to Financ'!$F$25:$F$26,'Dependence intensity to Financ'!$F$28,'Dependence intensity to Financ'!$F$30:$F$32,'Dependence intensity to Financ'!$F$35,'Dependence intensity to Financ'!$F$40:$F$45,'Dependence intensity to Financ'!$F$50:$F$51)</c:f>
              <c:numCache>
                <c:formatCode>General</c:formatCode>
                <c:ptCount val="18"/>
                <c:pt idx="0">
                  <c:v>1.248778E-2</c:v>
                </c:pt>
                <c:pt idx="1">
                  <c:v>1.0143360000000001E-2</c:v>
                </c:pt>
                <c:pt idx="2">
                  <c:v>1.0706520000000001E-2</c:v>
                </c:pt>
                <c:pt idx="3">
                  <c:v>1.1032500000000001E-2</c:v>
                </c:pt>
                <c:pt idx="4">
                  <c:v>1.363671E-2</c:v>
                </c:pt>
                <c:pt idx="5">
                  <c:v>2.287517E-2</c:v>
                </c:pt>
                <c:pt idx="6">
                  <c:v>4.7636640000000001E-2</c:v>
                </c:pt>
                <c:pt idx="7">
                  <c:v>4.6257270000000003E-2</c:v>
                </c:pt>
                <c:pt idx="8">
                  <c:v>1.3917860000000001E-2</c:v>
                </c:pt>
                <c:pt idx="9">
                  <c:v>1.272042E-2</c:v>
                </c:pt>
                <c:pt idx="10">
                  <c:v>1.5888289999999999E-2</c:v>
                </c:pt>
                <c:pt idx="11">
                  <c:v>9.3501490000000007E-2</c:v>
                </c:pt>
                <c:pt idx="12">
                  <c:v>0.15049170000000001</c:v>
                </c:pt>
                <c:pt idx="13">
                  <c:v>2.8359880000000001E-2</c:v>
                </c:pt>
                <c:pt idx="14">
                  <c:v>3.2538839999999999E-2</c:v>
                </c:pt>
                <c:pt idx="15">
                  <c:v>1.4265979999999999E-2</c:v>
                </c:pt>
                <c:pt idx="16">
                  <c:v>1.8426769999999999E-2</c:v>
                </c:pt>
                <c:pt idx="17">
                  <c:v>2.5839399999999998E-2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4-44C3-9768-E98190F846A2}"/>
            </c:ext>
          </c:extLst>
        </c:ser>
        <c:ser>
          <c:idx val="4"/>
          <c:order val="4"/>
          <c:tx>
            <c:strRef>
              <c:f>'Dependence intensity to Financ'!$G$1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Financ'!$G$2:$G$51</c15:sqref>
                  </c15:fullRef>
                </c:ext>
              </c:extLst>
              <c:f>('Dependence intensity to Financ'!$G$5,'Dependence intensity to Financ'!$G$12,'Dependence intensity to Financ'!$G$16,'Dependence intensity to Financ'!$G$25:$G$26,'Dependence intensity to Financ'!$G$28,'Dependence intensity to Financ'!$G$30:$G$32,'Dependence intensity to Financ'!$G$35,'Dependence intensity to Financ'!$G$40:$G$45,'Dependence intensity to Financ'!$G$50:$G$51)</c:f>
              <c:numCache>
                <c:formatCode>General</c:formatCode>
                <c:ptCount val="18"/>
                <c:pt idx="0">
                  <c:v>2.2840050000000001E-2</c:v>
                </c:pt>
                <c:pt idx="1">
                  <c:v>7.3459700000000003E-3</c:v>
                </c:pt>
                <c:pt idx="2">
                  <c:v>8.4501400000000001E-3</c:v>
                </c:pt>
                <c:pt idx="3">
                  <c:v>4.4169600000000002E-3</c:v>
                </c:pt>
                <c:pt idx="4">
                  <c:v>6.6314590000000007E-2</c:v>
                </c:pt>
                <c:pt idx="5">
                  <c:v>1.307115E-2</c:v>
                </c:pt>
                <c:pt idx="6">
                  <c:v>3.2879369999999998E-2</c:v>
                </c:pt>
                <c:pt idx="7">
                  <c:v>2.8473749999999999E-2</c:v>
                </c:pt>
                <c:pt idx="8">
                  <c:v>1.6476049999999999E-2</c:v>
                </c:pt>
                <c:pt idx="9">
                  <c:v>4.2998649999999999E-2</c:v>
                </c:pt>
                <c:pt idx="10">
                  <c:v>7.7547800000000002E-3</c:v>
                </c:pt>
                <c:pt idx="11">
                  <c:v>0.15606070999999999</c:v>
                </c:pt>
                <c:pt idx="12">
                  <c:v>6.7236130000000005E-2</c:v>
                </c:pt>
                <c:pt idx="13">
                  <c:v>7.520955E-2</c:v>
                </c:pt>
                <c:pt idx="14">
                  <c:v>6.8090810000000002E-2</c:v>
                </c:pt>
                <c:pt idx="15">
                  <c:v>4.0693739999999999E-2</c:v>
                </c:pt>
                <c:pt idx="16">
                  <c:v>1.3151390000000001E-2</c:v>
                </c:pt>
                <c:pt idx="17">
                  <c:v>1.388148E-2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4-44C3-9768-E98190F846A2}"/>
            </c:ext>
          </c:extLst>
        </c:ser>
        <c:ser>
          <c:idx val="5"/>
          <c:order val="5"/>
          <c:tx>
            <c:strRef>
              <c:f>'Dependence intensity to Financ'!$H$1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Financ'!$H$2:$H$51</c15:sqref>
                  </c15:fullRef>
                </c:ext>
              </c:extLst>
              <c:f>('Dependence intensity to Financ'!$H$5,'Dependence intensity to Financ'!$H$12,'Dependence intensity to Financ'!$H$16,'Dependence intensity to Financ'!$H$25:$H$26,'Dependence intensity to Financ'!$H$28,'Dependence intensity to Financ'!$H$30:$H$32,'Dependence intensity to Financ'!$H$35,'Dependence intensity to Financ'!$H$40:$H$45,'Dependence intensity to Financ'!$H$50:$H$51)</c:f>
              <c:numCache>
                <c:formatCode>General</c:formatCode>
                <c:ptCount val="18"/>
                <c:pt idx="0">
                  <c:v>2.6370680000000001E-2</c:v>
                </c:pt>
                <c:pt idx="1">
                  <c:v>1.488867E-2</c:v>
                </c:pt>
                <c:pt idx="2">
                  <c:v>2.4897949999999999E-2</c:v>
                </c:pt>
                <c:pt idx="3">
                  <c:v>3.8443499999999999E-2</c:v>
                </c:pt>
                <c:pt idx="4">
                  <c:v>6.243365E-2</c:v>
                </c:pt>
                <c:pt idx="5">
                  <c:v>2.1378270000000001E-2</c:v>
                </c:pt>
                <c:pt idx="6">
                  <c:v>3.4242799999999997E-2</c:v>
                </c:pt>
                <c:pt idx="7">
                  <c:v>3.4242799999999997E-2</c:v>
                </c:pt>
                <c:pt idx="8">
                  <c:v>4.9950059999999998E-2</c:v>
                </c:pt>
                <c:pt idx="9">
                  <c:v>2.3299569999999999E-2</c:v>
                </c:pt>
                <c:pt idx="10">
                  <c:v>2.1536530000000002E-2</c:v>
                </c:pt>
                <c:pt idx="11">
                  <c:v>1.587413E-2</c:v>
                </c:pt>
                <c:pt idx="12">
                  <c:v>0.18095526000000001</c:v>
                </c:pt>
                <c:pt idx="13">
                  <c:v>0</c:v>
                </c:pt>
                <c:pt idx="14">
                  <c:v>5.2614719999999997E-2</c:v>
                </c:pt>
                <c:pt idx="15">
                  <c:v>3.7741749999999998E-2</c:v>
                </c:pt>
                <c:pt idx="16">
                  <c:v>5.5084059999999997E-2</c:v>
                </c:pt>
                <c:pt idx="17">
                  <c:v>1.9407770000000001E-2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4-44C3-9768-E98190F846A2}"/>
            </c:ext>
          </c:extLst>
        </c:ser>
        <c:ser>
          <c:idx val="6"/>
          <c:order val="6"/>
          <c:tx>
            <c:strRef>
              <c:f>'Dependence intensity to Financ'!$I$1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:f>
              <c:strCache>
                <c:ptCount val="20"/>
                <c:pt idx="0">
                  <c:v>MINING</c:v>
                </c:pt>
                <c:pt idx="1">
                  <c:v>MANU_CHEMIC</c:v>
                </c:pt>
                <c:pt idx="2">
                  <c:v>MANU_BASICMET</c:v>
                </c:pt>
                <c:pt idx="3">
                  <c:v>ELEC</c:v>
                </c:pt>
                <c:pt idx="4">
                  <c:v>WATER</c:v>
                </c:pt>
                <c:pt idx="5">
                  <c:v>CONSTRUCTION</c:v>
                </c:pt>
                <c:pt idx="6">
                  <c:v>WHOLESALE</c:v>
                </c:pt>
                <c:pt idx="7">
                  <c:v>RETAIL</c:v>
                </c:pt>
                <c:pt idx="8">
                  <c:v>LAND_TRNSP</c:v>
                </c:pt>
                <c:pt idx="9">
                  <c:v>WAREHOUSE</c:v>
                </c:pt>
                <c:pt idx="10">
                  <c:v>ICT</c:v>
                </c:pt>
                <c:pt idx="11">
                  <c:v>FINANCE</c:v>
                </c:pt>
                <c:pt idx="12">
                  <c:v>INSURANCE</c:v>
                </c:pt>
                <c:pt idx="13">
                  <c:v>AUXIL</c:v>
                </c:pt>
                <c:pt idx="14">
                  <c:v>REAL</c:v>
                </c:pt>
                <c:pt idx="15">
                  <c:v>LEGAL</c:v>
                </c:pt>
                <c:pt idx="16">
                  <c:v>ADMIN</c:v>
                </c:pt>
                <c:pt idx="17">
                  <c:v>PUBLIC</c:v>
                </c:pt>
                <c:pt idx="18">
                  <c:v>OTHER</c:v>
                </c:pt>
                <c:pt idx="19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Financ'!$I$2:$I$51</c15:sqref>
                  </c15:fullRef>
                </c:ext>
              </c:extLst>
              <c:f>('Dependence intensity to Financ'!$I$5,'Dependence intensity to Financ'!$I$12,'Dependence intensity to Financ'!$I$16,'Dependence intensity to Financ'!$I$25:$I$26,'Dependence intensity to Financ'!$I$28,'Dependence intensity to Financ'!$I$30:$I$32,'Dependence intensity to Financ'!$I$35,'Dependence intensity to Financ'!$I$40:$I$45,'Dependence intensity to Financ'!$I$50:$I$51)</c:f>
              <c:numCache>
                <c:formatCode>General</c:formatCode>
                <c:ptCount val="18"/>
                <c:pt idx="0">
                  <c:v>1.396842E-2</c:v>
                </c:pt>
                <c:pt idx="1">
                  <c:v>1.4869469999999999E-2</c:v>
                </c:pt>
                <c:pt idx="2">
                  <c:v>8.6985499999999993E-3</c:v>
                </c:pt>
                <c:pt idx="3">
                  <c:v>2.9774410000000001E-2</c:v>
                </c:pt>
                <c:pt idx="4">
                  <c:v>6.4129499999999997E-3</c:v>
                </c:pt>
                <c:pt idx="5">
                  <c:v>1.4706230000000001E-2</c:v>
                </c:pt>
                <c:pt idx="6">
                  <c:v>4.8579320000000002E-2</c:v>
                </c:pt>
                <c:pt idx="7">
                  <c:v>4.317621E-2</c:v>
                </c:pt>
                <c:pt idx="8">
                  <c:v>3.8550790000000001E-2</c:v>
                </c:pt>
                <c:pt idx="9">
                  <c:v>2.1205689999999999E-2</c:v>
                </c:pt>
                <c:pt idx="10">
                  <c:v>1.196438E-2</c:v>
                </c:pt>
                <c:pt idx="11">
                  <c:v>0.13611042000000001</c:v>
                </c:pt>
                <c:pt idx="12">
                  <c:v>3.7662389999999997E-2</c:v>
                </c:pt>
                <c:pt idx="13">
                  <c:v>0</c:v>
                </c:pt>
                <c:pt idx="14">
                  <c:v>5.2026620000000003E-2</c:v>
                </c:pt>
                <c:pt idx="15">
                  <c:v>0</c:v>
                </c:pt>
                <c:pt idx="16">
                  <c:v>6.5705120000000006E-2</c:v>
                </c:pt>
                <c:pt idx="17">
                  <c:v>4.8783100000000003E-3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4-44C3-9768-E98190F8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71472"/>
        <c:axId val="6606754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'Dependence intensity to Financ'!$J$1</c15:sqref>
                        </c15:formulaRef>
                      </c:ext>
                    </c:extLst>
                    <c:strCache>
                      <c:ptCount val="1"/>
                      <c:pt idx="0">
                        <c:v>Rest of the World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('Dependence intensity to Financ'!$B$2:$B$51,'Dependence intensity to Financ'!$B$54:$B$55)</c15:sqref>
                        </c15:fullRef>
                        <c15:formulaRef>
                          <c15:sqref>('Dependence intensity to Financ'!$B$5,'Dependence intensity to Financ'!$B$12,'Dependence intensity to Financ'!$B$16,'Dependence intensity to Financ'!$B$25:$B$26,'Dependence intensity to Financ'!$B$28,'Dependence intensity to Financ'!$B$30:$B$32,'Dependence intensity to Financ'!$B$35,'Dependence intensity to Financ'!$B$40:$B$45,'Dependence intensity to Financ'!$B$50:$B$51,'Dependence intensity to Financ'!$B$54:$B$55)</c15:sqref>
                        </c15:formulaRef>
                      </c:ext>
                    </c:extLst>
                    <c:strCache>
                      <c:ptCount val="20"/>
                      <c:pt idx="0">
                        <c:v>MINING</c:v>
                      </c:pt>
                      <c:pt idx="1">
                        <c:v>MANU_CHEMIC</c:v>
                      </c:pt>
                      <c:pt idx="2">
                        <c:v>MANU_BASICMET</c:v>
                      </c:pt>
                      <c:pt idx="3">
                        <c:v>ELEC</c:v>
                      </c:pt>
                      <c:pt idx="4">
                        <c:v>WATER</c:v>
                      </c:pt>
                      <c:pt idx="5">
                        <c:v>CONSTRUCTION</c:v>
                      </c:pt>
                      <c:pt idx="6">
                        <c:v>WHOLESALE</c:v>
                      </c:pt>
                      <c:pt idx="7">
                        <c:v>RETAIL</c:v>
                      </c:pt>
                      <c:pt idx="8">
                        <c:v>LAND_TRNSP</c:v>
                      </c:pt>
                      <c:pt idx="9">
                        <c:v>WAREHOUSE</c:v>
                      </c:pt>
                      <c:pt idx="10">
                        <c:v>ICT</c:v>
                      </c:pt>
                      <c:pt idx="11">
                        <c:v>FINANCE</c:v>
                      </c:pt>
                      <c:pt idx="12">
                        <c:v>INSURANCE</c:v>
                      </c:pt>
                      <c:pt idx="13">
                        <c:v>AUXIL</c:v>
                      </c:pt>
                      <c:pt idx="14">
                        <c:v>REAL</c:v>
                      </c:pt>
                      <c:pt idx="15">
                        <c:v>LEGAL</c:v>
                      </c:pt>
                      <c:pt idx="16">
                        <c:v>ADMIN</c:v>
                      </c:pt>
                      <c:pt idx="17">
                        <c:v>PUBLIC</c:v>
                      </c:pt>
                      <c:pt idx="18">
                        <c:v>OTHER</c:v>
                      </c:pt>
                      <c:pt idx="19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'Dependence intensity to Financ'!$J$2:$J$51</c15:sqref>
                        </c15:fullRef>
                        <c15:formulaRef>
                          <c15:sqref>('Dependence intensity to Financ'!$J$5,'Dependence intensity to Financ'!$J$12,'Dependence intensity to Financ'!$J$16,'Dependence intensity to Financ'!$J$25:$J$26,'Dependence intensity to Financ'!$J$28,'Dependence intensity to Financ'!$J$30:$J$32,'Dependence intensity to Financ'!$J$35,'Dependence intensity to Financ'!$J$40:$J$45,'Dependence intensity to Financ'!$J$50:$J$51)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1.375909E-2</c:v>
                      </c:pt>
                      <c:pt idx="1">
                        <c:v>1.414608E-2</c:v>
                      </c:pt>
                      <c:pt idx="2">
                        <c:v>1.6792339999999999E-2</c:v>
                      </c:pt>
                      <c:pt idx="3">
                        <c:v>1.6699169999999999E-2</c:v>
                      </c:pt>
                      <c:pt idx="4">
                        <c:v>2.042043E-2</c:v>
                      </c:pt>
                      <c:pt idx="5">
                        <c:v>1.7130630000000001E-2</c:v>
                      </c:pt>
                      <c:pt idx="6">
                        <c:v>2.4319730000000001E-2</c:v>
                      </c:pt>
                      <c:pt idx="7">
                        <c:v>2.3024920000000001E-2</c:v>
                      </c:pt>
                      <c:pt idx="8">
                        <c:v>2.853957E-2</c:v>
                      </c:pt>
                      <c:pt idx="9">
                        <c:v>1.8156209999999999E-2</c:v>
                      </c:pt>
                      <c:pt idx="10">
                        <c:v>1.7079219999999999E-2</c:v>
                      </c:pt>
                      <c:pt idx="11">
                        <c:v>3.5698100000000003E-2</c:v>
                      </c:pt>
                      <c:pt idx="12">
                        <c:v>9.7736130000000004E-2</c:v>
                      </c:pt>
                      <c:pt idx="13">
                        <c:v>1.6259719999999998E-2</c:v>
                      </c:pt>
                      <c:pt idx="14">
                        <c:v>3.069736E-2</c:v>
                      </c:pt>
                      <c:pt idx="15">
                        <c:v>3.3397629999999998E-2</c:v>
                      </c:pt>
                      <c:pt idx="16">
                        <c:v>1.7718769999999998E-2</c:v>
                      </c:pt>
                      <c:pt idx="17">
                        <c:v>2.634734E-2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E34-44C3-9768-E98190F846A2}"/>
                  </c:ext>
                </c:extLst>
              </c15:ser>
            </c15:filteredBarSeries>
          </c:ext>
        </c:extLst>
      </c:barChart>
      <c:catAx>
        <c:axId val="7123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5480"/>
        <c:crosses val="autoZero"/>
        <c:auto val="1"/>
        <c:lblAlgn val="ctr"/>
        <c:lblOffset val="100"/>
        <c:noMultiLvlLbl val="0"/>
      </c:catAx>
      <c:valAx>
        <c:axId val="660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'Dependence intensity to Financ'!$D$1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Financ'!$B$4,'Dependence intensity to Financ'!$B$25:$B$26,'Dependence intensity to Financ'!$B$32,'Dependence intensity to Financ'!$B$35,'Dependence intensity to Financ'!$B$54:$B$55)</c:f>
              <c:strCache>
                <c:ptCount val="7"/>
                <c:pt idx="0">
                  <c:v>FISHING</c:v>
                </c:pt>
                <c:pt idx="1">
                  <c:v>ELEC</c:v>
                </c:pt>
                <c:pt idx="2">
                  <c:v>WATER</c:v>
                </c:pt>
                <c:pt idx="3">
                  <c:v>LAND_TRNSP</c:v>
                </c:pt>
                <c:pt idx="4">
                  <c:v>WAREHOUSE</c:v>
                </c:pt>
                <c:pt idx="5">
                  <c:v>OTHER</c:v>
                </c:pt>
                <c:pt idx="6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Financ'!$D$2:$D$51</c15:sqref>
                  </c15:fullRef>
                </c:ext>
              </c:extLst>
              <c:f>('Dependence intensity to Financ'!$D$4,'Dependence intensity to Financ'!$D$25:$D$26,'Dependence intensity to Financ'!$D$32,'Dependence intensity to Financ'!$D$35)</c:f>
              <c:numCache>
                <c:formatCode>General</c:formatCode>
                <c:ptCount val="5"/>
                <c:pt idx="0">
                  <c:v>1.290579E-2</c:v>
                </c:pt>
                <c:pt idx="1">
                  <c:v>1.1935009999999999E-2</c:v>
                </c:pt>
                <c:pt idx="2">
                  <c:v>1.7643209999999999E-2</c:v>
                </c:pt>
                <c:pt idx="3">
                  <c:v>1.1957509999999999E-2</c:v>
                </c:pt>
                <c:pt idx="4">
                  <c:v>2.307157E-2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63B-95BF-2DD357152B7B}"/>
            </c:ext>
          </c:extLst>
        </c:ser>
        <c:ser>
          <c:idx val="2"/>
          <c:order val="2"/>
          <c:tx>
            <c:strRef>
              <c:f>'Dependence intensity to Financ'!$E$1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Financ'!$B$4,'Dependence intensity to Financ'!$B$25:$B$26,'Dependence intensity to Financ'!$B$32,'Dependence intensity to Financ'!$B$35,'Dependence intensity to Financ'!$B$54:$B$55)</c:f>
              <c:strCache>
                <c:ptCount val="7"/>
                <c:pt idx="0">
                  <c:v>FISHING</c:v>
                </c:pt>
                <c:pt idx="1">
                  <c:v>ELEC</c:v>
                </c:pt>
                <c:pt idx="2">
                  <c:v>WATER</c:v>
                </c:pt>
                <c:pt idx="3">
                  <c:v>LAND_TRNSP</c:v>
                </c:pt>
                <c:pt idx="4">
                  <c:v>WAREHOUSE</c:v>
                </c:pt>
                <c:pt idx="5">
                  <c:v>OTHER</c:v>
                </c:pt>
                <c:pt idx="6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Financ'!$E$2:$E$51</c15:sqref>
                  </c15:fullRef>
                </c:ext>
              </c:extLst>
              <c:f>('Dependence intensity to Financ'!$E$4,'Dependence intensity to Financ'!$E$25:$E$26,'Dependence intensity to Financ'!$E$32,'Dependence intensity to Financ'!$E$35)</c:f>
              <c:numCache>
                <c:formatCode>General</c:formatCode>
                <c:ptCount val="5"/>
                <c:pt idx="0">
                  <c:v>1.07575E-2</c:v>
                </c:pt>
                <c:pt idx="1">
                  <c:v>8.07363E-3</c:v>
                </c:pt>
                <c:pt idx="2">
                  <c:v>7.2530800000000003E-3</c:v>
                </c:pt>
                <c:pt idx="3">
                  <c:v>8.0058799999999999E-3</c:v>
                </c:pt>
                <c:pt idx="4">
                  <c:v>7.3323800000000003E-3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63B-95BF-2DD357152B7B}"/>
            </c:ext>
          </c:extLst>
        </c:ser>
        <c:ser>
          <c:idx val="3"/>
          <c:order val="3"/>
          <c:tx>
            <c:strRef>
              <c:f>'Dependence intensity to Financ'!$F$1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Financ'!$B$4,'Dependence intensity to Financ'!$B$25:$B$26,'Dependence intensity to Financ'!$B$32,'Dependence intensity to Financ'!$B$35,'Dependence intensity to Financ'!$B$54:$B$55)</c:f>
              <c:strCache>
                <c:ptCount val="7"/>
                <c:pt idx="0">
                  <c:v>FISHING</c:v>
                </c:pt>
                <c:pt idx="1">
                  <c:v>ELEC</c:v>
                </c:pt>
                <c:pt idx="2">
                  <c:v>WATER</c:v>
                </c:pt>
                <c:pt idx="3">
                  <c:v>LAND_TRNSP</c:v>
                </c:pt>
                <c:pt idx="4">
                  <c:v>WAREHOUSE</c:v>
                </c:pt>
                <c:pt idx="5">
                  <c:v>OTHER</c:v>
                </c:pt>
                <c:pt idx="6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Financ'!$F$2:$F$51</c15:sqref>
                  </c15:fullRef>
                </c:ext>
              </c:extLst>
              <c:f>('Dependence intensity to Financ'!$F$4,'Dependence intensity to Financ'!$F$25:$F$26,'Dependence intensity to Financ'!$F$32,'Dependence intensity to Financ'!$F$35)</c:f>
              <c:numCache>
                <c:formatCode>General</c:formatCode>
                <c:ptCount val="5"/>
                <c:pt idx="0">
                  <c:v>1.11482E-2</c:v>
                </c:pt>
                <c:pt idx="1">
                  <c:v>1.1032500000000001E-2</c:v>
                </c:pt>
                <c:pt idx="2">
                  <c:v>1.363671E-2</c:v>
                </c:pt>
                <c:pt idx="3">
                  <c:v>1.3917860000000001E-2</c:v>
                </c:pt>
                <c:pt idx="4">
                  <c:v>1.272042E-2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63B-95BF-2DD357152B7B}"/>
            </c:ext>
          </c:extLst>
        </c:ser>
        <c:ser>
          <c:idx val="4"/>
          <c:order val="4"/>
          <c:tx>
            <c:strRef>
              <c:f>'Dependence intensity to Financ'!$G$1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('Dependence intensity to Financ'!$B$2:$B$51,'Dependence intensity to Financ'!$B$54:$B$55)</c15:sqref>
                  </c15:fullRef>
                </c:ext>
              </c:extLst>
              <c:f>('Dependence intensity to Financ'!$B$4,'Dependence intensity to Financ'!$B$25:$B$26,'Dependence intensity to Financ'!$B$32,'Dependence intensity to Financ'!$B$35,'Dependence intensity to Financ'!$B$54:$B$55)</c:f>
              <c:strCache>
                <c:ptCount val="7"/>
                <c:pt idx="0">
                  <c:v>FISHING</c:v>
                </c:pt>
                <c:pt idx="1">
                  <c:v>ELEC</c:v>
                </c:pt>
                <c:pt idx="2">
                  <c:v>WATER</c:v>
                </c:pt>
                <c:pt idx="3">
                  <c:v>LAND_TRNSP</c:v>
                </c:pt>
                <c:pt idx="4">
                  <c:v>WAREHOUSE</c:v>
                </c:pt>
                <c:pt idx="5">
                  <c:v>OTHER</c:v>
                </c:pt>
                <c:pt idx="6">
                  <c:v>HOUSEHOLD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'Dependence intensity to Financ'!$G$2:$G$51</c15:sqref>
                  </c15:fullRef>
                </c:ext>
              </c:extLst>
              <c:f>('Dependence intensity to Financ'!$G$4,'Dependence intensity to Financ'!$G$25:$G$26,'Dependence intensity to Financ'!$G$32,'Dependence intensity to Financ'!$G$35)</c:f>
              <c:numCache>
                <c:formatCode>General</c:formatCode>
                <c:ptCount val="5"/>
                <c:pt idx="0">
                  <c:v>4.7624590000000001E-2</c:v>
                </c:pt>
                <c:pt idx="1">
                  <c:v>4.4169600000000002E-3</c:v>
                </c:pt>
                <c:pt idx="2">
                  <c:v>6.6314590000000007E-2</c:v>
                </c:pt>
                <c:pt idx="3">
                  <c:v>1.6476049999999999E-2</c:v>
                </c:pt>
                <c:pt idx="4">
                  <c:v>4.2998649999999999E-2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5-463B-95BF-2DD35715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71472"/>
        <c:axId val="660675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'Dependence intensity to Financ'!$C$1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('Dependence intensity to Financ'!$B$2:$B$51,'Dependence intensity to Financ'!$B$54:$B$55)</c15:sqref>
                        </c15:fullRef>
                        <c15:formulaRef>
                          <c15:sqref>('Dependence intensity to Financ'!$B$4,'Dependence intensity to Financ'!$B$25:$B$26,'Dependence intensity to Financ'!$B$32,'Dependence intensity to Financ'!$B$35,'Dependence intensity to Financ'!$B$54:$B$55)</c15:sqref>
                        </c15:formulaRef>
                      </c:ext>
                    </c:extLst>
                    <c:strCache>
                      <c:ptCount val="7"/>
                      <c:pt idx="0">
                        <c:v>FISHING</c:v>
                      </c:pt>
                      <c:pt idx="1">
                        <c:v>ELEC</c:v>
                      </c:pt>
                      <c:pt idx="2">
                        <c:v>WATER</c:v>
                      </c:pt>
                      <c:pt idx="3">
                        <c:v>LAND_TRNSP</c:v>
                      </c:pt>
                      <c:pt idx="4">
                        <c:v>WAREHOUSE</c:v>
                      </c:pt>
                      <c:pt idx="5">
                        <c:v>OTHER</c:v>
                      </c:pt>
                      <c:pt idx="6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'Dependence intensity to Financ'!$C$2:$C$51</c15:sqref>
                        </c15:fullRef>
                        <c15:formulaRef>
                          <c15:sqref>('Dependence intensity to Financ'!$C$4,'Dependence intensity to Financ'!$C$25:$C$26,'Dependence intensity to Financ'!$C$32,'Dependence intensity to Financ'!$C$35)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2.9198800000000001E-3</c:v>
                      </c:pt>
                      <c:pt idx="1">
                        <c:v>1.307406E-2</c:v>
                      </c:pt>
                      <c:pt idx="2">
                        <c:v>1.307406E-2</c:v>
                      </c:pt>
                      <c:pt idx="3">
                        <c:v>1.3673589999999999E-2</c:v>
                      </c:pt>
                      <c:pt idx="4">
                        <c:v>5.6055100000000002E-3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35-463B-95BF-2DD357152B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'Dependence intensity to Financ'!$H$1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('Dependence intensity to Financ'!$B$2:$B$51,'Dependence intensity to Financ'!$B$54:$B$55)</c15:sqref>
                        </c15:fullRef>
                        <c15:formulaRef>
                          <c15:sqref>('Dependence intensity to Financ'!$B$4,'Dependence intensity to Financ'!$B$25:$B$26,'Dependence intensity to Financ'!$B$32,'Dependence intensity to Financ'!$B$35,'Dependence intensity to Financ'!$B$54:$B$55)</c15:sqref>
                        </c15:formulaRef>
                      </c:ext>
                    </c:extLst>
                    <c:strCache>
                      <c:ptCount val="7"/>
                      <c:pt idx="0">
                        <c:v>FISHING</c:v>
                      </c:pt>
                      <c:pt idx="1">
                        <c:v>ELEC</c:v>
                      </c:pt>
                      <c:pt idx="2">
                        <c:v>WATER</c:v>
                      </c:pt>
                      <c:pt idx="3">
                        <c:v>LAND_TRNSP</c:v>
                      </c:pt>
                      <c:pt idx="4">
                        <c:v>WAREHOUSE</c:v>
                      </c:pt>
                      <c:pt idx="5">
                        <c:v>OTHER</c:v>
                      </c:pt>
                      <c:pt idx="6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'Dependence intensity to Financ'!$H$2:$H$51</c15:sqref>
                        </c15:fullRef>
                        <c15:formulaRef>
                          <c15:sqref>('Dependence intensity to Financ'!$H$4,'Dependence intensity to Financ'!$H$25:$H$26,'Dependence intensity to Financ'!$H$32,'Dependence intensity to Financ'!$H$35)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1.1440570000000001E-2</c:v>
                      </c:pt>
                      <c:pt idx="1">
                        <c:v>3.8443499999999999E-2</c:v>
                      </c:pt>
                      <c:pt idx="2">
                        <c:v>6.243365E-2</c:v>
                      </c:pt>
                      <c:pt idx="3">
                        <c:v>4.9950059999999998E-2</c:v>
                      </c:pt>
                      <c:pt idx="4">
                        <c:v>2.3299569999999999E-2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35-463B-95BF-2DD357152B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'Dependence intensity to Financ'!$I$1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('Dependence intensity to Financ'!$B$2:$B$51,'Dependence intensity to Financ'!$B$54:$B$55)</c15:sqref>
                        </c15:fullRef>
                        <c15:formulaRef>
                          <c15:sqref>('Dependence intensity to Financ'!$B$4,'Dependence intensity to Financ'!$B$25:$B$26,'Dependence intensity to Financ'!$B$32,'Dependence intensity to Financ'!$B$35,'Dependence intensity to Financ'!$B$54:$B$55)</c15:sqref>
                        </c15:formulaRef>
                      </c:ext>
                    </c:extLst>
                    <c:strCache>
                      <c:ptCount val="7"/>
                      <c:pt idx="0">
                        <c:v>FISHING</c:v>
                      </c:pt>
                      <c:pt idx="1">
                        <c:v>ELEC</c:v>
                      </c:pt>
                      <c:pt idx="2">
                        <c:v>WATER</c:v>
                      </c:pt>
                      <c:pt idx="3">
                        <c:v>LAND_TRNSP</c:v>
                      </c:pt>
                      <c:pt idx="4">
                        <c:v>WAREHOUSE</c:v>
                      </c:pt>
                      <c:pt idx="5">
                        <c:v>OTHER</c:v>
                      </c:pt>
                      <c:pt idx="6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'Dependence intensity to Financ'!$I$2:$I$51</c15:sqref>
                        </c15:fullRef>
                        <c15:formulaRef>
                          <c15:sqref>('Dependence intensity to Financ'!$I$4,'Dependence intensity to Financ'!$I$25:$I$26,'Dependence intensity to Financ'!$I$32,'Dependence intensity to Financ'!$I$35)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1.546787E-2</c:v>
                      </c:pt>
                      <c:pt idx="1">
                        <c:v>2.9774410000000001E-2</c:v>
                      </c:pt>
                      <c:pt idx="2">
                        <c:v>6.4129499999999997E-3</c:v>
                      </c:pt>
                      <c:pt idx="3">
                        <c:v>3.8550790000000001E-2</c:v>
                      </c:pt>
                      <c:pt idx="4">
                        <c:v>2.1205689999999999E-2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35-463B-95BF-2DD357152B7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'Dependence intensity to Financ'!$J$1</c15:sqref>
                        </c15:formulaRef>
                      </c:ext>
                    </c:extLst>
                    <c:strCache>
                      <c:ptCount val="1"/>
                      <c:pt idx="0">
                        <c:v>Rest of the World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('Dependence intensity to Financ'!$B$2:$B$51,'Dependence intensity to Financ'!$B$54:$B$55)</c15:sqref>
                        </c15:fullRef>
                        <c15:formulaRef>
                          <c15:sqref>('Dependence intensity to Financ'!$B$4,'Dependence intensity to Financ'!$B$25:$B$26,'Dependence intensity to Financ'!$B$32,'Dependence intensity to Financ'!$B$35,'Dependence intensity to Financ'!$B$54:$B$55)</c15:sqref>
                        </c15:formulaRef>
                      </c:ext>
                    </c:extLst>
                    <c:strCache>
                      <c:ptCount val="7"/>
                      <c:pt idx="0">
                        <c:v>FISHING</c:v>
                      </c:pt>
                      <c:pt idx="1">
                        <c:v>ELEC</c:v>
                      </c:pt>
                      <c:pt idx="2">
                        <c:v>WATER</c:v>
                      </c:pt>
                      <c:pt idx="3">
                        <c:v>LAND_TRNSP</c:v>
                      </c:pt>
                      <c:pt idx="4">
                        <c:v>WAREHOUSE</c:v>
                      </c:pt>
                      <c:pt idx="5">
                        <c:v>OTHER</c:v>
                      </c:pt>
                      <c:pt idx="6">
                        <c:v>HOUSEHOLD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'Dependence intensity to Financ'!$J$2:$J$51</c15:sqref>
                        </c15:fullRef>
                        <c15:formulaRef>
                          <c15:sqref>('Dependence intensity to Financ'!$J$4,'Dependence intensity to Financ'!$J$25:$J$26,'Dependence intensity to Financ'!$J$32,'Dependence intensity to Financ'!$J$35)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1.076382E-2</c:v>
                      </c:pt>
                      <c:pt idx="1">
                        <c:v>1.6699169999999999E-2</c:v>
                      </c:pt>
                      <c:pt idx="2">
                        <c:v>2.042043E-2</c:v>
                      </c:pt>
                      <c:pt idx="3">
                        <c:v>2.853957E-2</c:v>
                      </c:pt>
                      <c:pt idx="4">
                        <c:v>1.8156209999999999E-2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35-463B-95BF-2DD357152B7B}"/>
                  </c:ext>
                </c:extLst>
              </c15:ser>
            </c15:filteredBarSeries>
          </c:ext>
        </c:extLst>
      </c:barChart>
      <c:catAx>
        <c:axId val="7123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75480"/>
        <c:crosses val="autoZero"/>
        <c:auto val="1"/>
        <c:lblAlgn val="ctr"/>
        <c:lblOffset val="100"/>
        <c:noMultiLvlLbl val="0"/>
      </c:catAx>
      <c:valAx>
        <c:axId val="660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25400</xdr:rowOff>
    </xdr:from>
    <xdr:to>
      <xdr:col>6</xdr:col>
      <xdr:colOff>406400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7AF65-E351-4CA6-9841-2FB3C7AB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40</xdr:row>
      <xdr:rowOff>130175</xdr:rowOff>
    </xdr:from>
    <xdr:to>
      <xdr:col>9</xdr:col>
      <xdr:colOff>276225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80EA5-0F85-4547-A649-74340E6D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10</xdr:row>
      <xdr:rowOff>25400</xdr:rowOff>
    </xdr:from>
    <xdr:to>
      <xdr:col>15</xdr:col>
      <xdr:colOff>180975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78EF6-754D-40A7-AA15-EFBC53F4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276225</xdr:colOff>
      <xdr:row>40</xdr:row>
      <xdr:rowOff>123825</xdr:rowOff>
    </xdr:from>
    <xdr:to>
      <xdr:col>16</xdr:col>
      <xdr:colOff>628650</xdr:colOff>
      <xdr:row>67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DABAE5-81E2-4636-BA41-07A76534C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544511</xdr:colOff>
      <xdr:row>5</xdr:row>
      <xdr:rowOff>187325</xdr:rowOff>
    </xdr:from>
    <xdr:to>
      <xdr:col>21</xdr:col>
      <xdr:colOff>323850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30F74-5D91-4204-B05D-1CE5EDC3B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21</xdr:col>
      <xdr:colOff>93664</xdr:colOff>
      <xdr:row>67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D2EBF-21B8-4A9A-9858-AB6D8145E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 Theme">
  <a:themeElements>
    <a:clrScheme name="Custom 1 - Deloitte 2016">
      <a:dk1>
        <a:sysClr val="windowText" lastClr="000000"/>
      </a:dk1>
      <a:lt1>
        <a:sysClr val="window" lastClr="FFFFFF"/>
      </a:lt1>
      <a:dk2>
        <a:srgbClr val="53565A"/>
      </a:dk2>
      <a:lt2>
        <a:srgbClr val="D0D0CE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53565A"/>
      </a:folHlink>
    </a:clrScheme>
    <a:fontScheme name="Custom 1 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0236-4977-4CF8-A7B3-8EFEFF4838E1}">
  <dimension ref="A1:O46"/>
  <sheetViews>
    <sheetView zoomScale="70" zoomScaleNormal="70" workbookViewId="0">
      <selection activeCell="H51" sqref="H51"/>
    </sheetView>
  </sheetViews>
  <sheetFormatPr defaultRowHeight="13.5" x14ac:dyDescent="0.25"/>
  <cols>
    <col min="1" max="1" width="62" customWidth="1"/>
    <col min="2" max="2" width="14.5703125" customWidth="1"/>
    <col min="3" max="3" width="12" style="14" customWidth="1"/>
    <col min="4" max="4" width="12" customWidth="1"/>
    <col min="5" max="5" width="18.7109375" customWidth="1"/>
    <col min="6" max="6" width="14.92578125" customWidth="1"/>
    <col min="7" max="7" width="11.0703125" customWidth="1"/>
    <col min="9" max="9" width="9.5" customWidth="1"/>
    <col min="10" max="10" width="15.35546875" customWidth="1"/>
    <col min="11" max="11" width="15.140625" customWidth="1"/>
    <col min="12" max="12" width="15.28515625" customWidth="1"/>
    <col min="14" max="14" width="47.78515625" customWidth="1"/>
    <col min="15" max="15" width="14.42578125" customWidth="1"/>
  </cols>
  <sheetData>
    <row r="1" spans="1:15" ht="28.5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0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20</v>
      </c>
      <c r="B3" s="56" t="s">
        <v>131</v>
      </c>
      <c r="C3" s="56">
        <v>2013</v>
      </c>
      <c r="D3" s="29">
        <v>19513.11</v>
      </c>
      <c r="E3" s="264">
        <v>0.1</v>
      </c>
      <c r="F3" s="35">
        <f>VLOOKUP(A3,'Added-Value-Ouput'!$B$59:$F$115,3,FALSE)</f>
        <v>1965474</v>
      </c>
      <c r="G3" s="36">
        <f>VLOOKUP(A3,'Added-Value-Ouput'!$B$59:$F$115,5,FALSE)</f>
        <v>2622251</v>
      </c>
      <c r="H3" s="267">
        <f>SUM(D3:D13)</f>
        <v>131446.30300000001</v>
      </c>
      <c r="I3" s="268"/>
      <c r="J3" s="37">
        <f>D3/$H$3</f>
        <v>0.14844928731088008</v>
      </c>
      <c r="K3" s="37">
        <f>D3/F3</f>
        <v>9.9279410462819653E-3</v>
      </c>
      <c r="L3" s="38">
        <f>D3/G3</f>
        <v>7.441358588479898E-3</v>
      </c>
      <c r="N3" s="122" t="s">
        <v>96</v>
      </c>
      <c r="O3" s="146">
        <v>3.6999999999999998E-2</v>
      </c>
    </row>
    <row r="4" spans="1:15" ht="14.5" thickBot="1" x14ac:dyDescent="0.35">
      <c r="A4" s="30" t="s">
        <v>96</v>
      </c>
      <c r="B4" s="57" t="s">
        <v>106</v>
      </c>
      <c r="C4" s="57">
        <v>2013</v>
      </c>
      <c r="D4" s="31">
        <v>14424.475</v>
      </c>
      <c r="E4" s="265"/>
      <c r="F4" s="35">
        <f>VLOOKUP(A4,'Added-Value-Ouput'!$B$59:$F$115,3,FALSE)</f>
        <v>483174</v>
      </c>
      <c r="G4" s="36">
        <f>VLOOKUP(A4,'Added-Value-Ouput'!$B$59:$F$115,5,FALSE)</f>
        <v>676343</v>
      </c>
      <c r="H4" s="269"/>
      <c r="I4" s="270"/>
      <c r="J4" s="41">
        <f t="shared" ref="J4:J13" si="0">D4/$H$3</f>
        <v>0.10973663519467716</v>
      </c>
      <c r="K4" s="41">
        <f t="shared" ref="K4:K12" si="1">D4/F4</f>
        <v>2.9853582767284663E-2</v>
      </c>
      <c r="L4" s="42">
        <f t="shared" ref="L4:L46" si="2">D4/G4</f>
        <v>2.1327159444246485E-2</v>
      </c>
      <c r="N4" s="123" t="s">
        <v>11</v>
      </c>
      <c r="O4" s="147">
        <v>2.5999999999999999E-2</v>
      </c>
    </row>
    <row r="5" spans="1:15" ht="14.5" thickBot="1" x14ac:dyDescent="0.35">
      <c r="A5" s="30" t="s">
        <v>16</v>
      </c>
      <c r="B5" s="57" t="s">
        <v>129</v>
      </c>
      <c r="C5" s="57">
        <v>2013</v>
      </c>
      <c r="D5" s="31">
        <v>12153.11</v>
      </c>
      <c r="E5" s="265"/>
      <c r="F5" s="35">
        <f>VLOOKUP(A5,'Added-Value-Ouput'!$B$59:$F$115,3,FALSE)</f>
        <v>2224553</v>
      </c>
      <c r="G5" s="36">
        <f>VLOOKUP(A5,'Added-Value-Ouput'!$B$59:$F$115,5,FALSE)</f>
        <v>3384499</v>
      </c>
      <c r="H5" s="269"/>
      <c r="I5" s="270"/>
      <c r="J5" s="41">
        <f t="shared" si="0"/>
        <v>9.2456841483019872E-2</v>
      </c>
      <c r="K5" s="41">
        <f t="shared" si="1"/>
        <v>5.4631694547174203E-3</v>
      </c>
      <c r="L5" s="42">
        <f>D5/G5</f>
        <v>3.5908150659817008E-3</v>
      </c>
      <c r="N5" s="123" t="s">
        <v>8</v>
      </c>
      <c r="O5" s="147">
        <v>1.9E-2</v>
      </c>
    </row>
    <row r="6" spans="1:15" ht="14.5" thickBot="1" x14ac:dyDescent="0.35">
      <c r="A6" s="30" t="s">
        <v>8</v>
      </c>
      <c r="B6" s="57" t="s">
        <v>9</v>
      </c>
      <c r="C6" s="57">
        <v>2013</v>
      </c>
      <c r="D6" s="31">
        <v>9353.2459999999992</v>
      </c>
      <c r="E6" s="265"/>
      <c r="F6" s="35">
        <f>VLOOKUP(A6,'Added-Value-Ouput'!$B$59:$F$115,3,FALSE)</f>
        <v>632770</v>
      </c>
      <c r="G6" s="36">
        <f>VLOOKUP(A6,'Added-Value-Ouput'!$B$59:$F$115,5,FALSE)</f>
        <v>1006683</v>
      </c>
      <c r="H6" s="269"/>
      <c r="I6" s="270"/>
      <c r="J6" s="41">
        <f t="shared" si="0"/>
        <v>7.1156402169789426E-2</v>
      </c>
      <c r="K6" s="41">
        <f t="shared" si="1"/>
        <v>1.4781430851652257E-2</v>
      </c>
      <c r="L6" s="42">
        <f>D6/G6</f>
        <v>9.2911532230106186E-3</v>
      </c>
      <c r="N6" s="123" t="s">
        <v>5</v>
      </c>
      <c r="O6" s="147">
        <v>1.7000000000000001E-2</v>
      </c>
    </row>
    <row r="7" spans="1:15" ht="14.5" thickBot="1" x14ac:dyDescent="0.35">
      <c r="A7" s="30" t="s">
        <v>5</v>
      </c>
      <c r="B7" s="57" t="s">
        <v>6</v>
      </c>
      <c r="C7" s="57">
        <v>2013</v>
      </c>
      <c r="D7" s="31">
        <v>9215.0849999999991</v>
      </c>
      <c r="E7" s="265"/>
      <c r="F7" s="35">
        <f>VLOOKUP(A7,'Added-Value-Ouput'!$B$59:$F$115,3,FALSE)</f>
        <v>670005.62</v>
      </c>
      <c r="G7" s="36">
        <f>VLOOKUP(A7,'Added-Value-Ouput'!$B$59:$F$115,5,FALSE)</f>
        <v>1080400.6200000001</v>
      </c>
      <c r="H7" s="269"/>
      <c r="I7" s="270"/>
      <c r="J7" s="41">
        <f t="shared" si="0"/>
        <v>7.0105318975764566E-2</v>
      </c>
      <c r="K7" s="41">
        <f t="shared" si="1"/>
        <v>1.3753742841739146E-2</v>
      </c>
      <c r="L7" s="42">
        <f t="shared" si="2"/>
        <v>8.5293222064237607E-3</v>
      </c>
      <c r="N7" s="123" t="s">
        <v>20</v>
      </c>
      <c r="O7" s="147">
        <v>1.4999999999999999E-2</v>
      </c>
    </row>
    <row r="8" spans="1:15" ht="14.5" thickBot="1" x14ac:dyDescent="0.35">
      <c r="A8" s="30" t="s">
        <v>18</v>
      </c>
      <c r="B8" s="57" t="s">
        <v>130</v>
      </c>
      <c r="C8" s="57">
        <v>2013</v>
      </c>
      <c r="D8" s="31">
        <v>7587.174</v>
      </c>
      <c r="E8" s="265"/>
      <c r="F8" s="35">
        <f>VLOOKUP(A8,'Added-Value-Ouput'!$B$59:$F$115,3,FALSE)</f>
        <v>1002223</v>
      </c>
      <c r="G8" s="36">
        <f>VLOOKUP(A8,'Added-Value-Ouput'!$B$59:$F$115,5,FALSE)</f>
        <v>1495019</v>
      </c>
      <c r="H8" s="269"/>
      <c r="I8" s="270"/>
      <c r="J8" s="41">
        <f t="shared" si="0"/>
        <v>5.7720710486623569E-2</v>
      </c>
      <c r="K8" s="41">
        <f t="shared" si="1"/>
        <v>7.5703451227920335E-3</v>
      </c>
      <c r="L8" s="42">
        <f t="shared" si="2"/>
        <v>5.0749682779951295E-3</v>
      </c>
      <c r="N8" s="123" t="s">
        <v>97</v>
      </c>
      <c r="O8" s="147">
        <v>1.4E-2</v>
      </c>
    </row>
    <row r="9" spans="1:15" ht="14.5" thickBot="1" x14ac:dyDescent="0.35">
      <c r="A9" s="30" t="s">
        <v>97</v>
      </c>
      <c r="B9" s="57" t="s">
        <v>107</v>
      </c>
      <c r="C9" s="57">
        <v>2013</v>
      </c>
      <c r="D9" s="31">
        <v>7529.6639999999998</v>
      </c>
      <c r="E9" s="265"/>
      <c r="F9" s="35">
        <f>VLOOKUP(A9,'Added-Value-Ouput'!$B$59:$F$115,3,FALSE)</f>
        <v>447270</v>
      </c>
      <c r="G9" s="36">
        <f>VLOOKUP(A9,'Added-Value-Ouput'!$B$59:$F$115,5,FALSE)</f>
        <v>954657</v>
      </c>
      <c r="H9" s="269"/>
      <c r="I9" s="270"/>
      <c r="J9" s="41">
        <f t="shared" si="0"/>
        <v>5.7283193426900712E-2</v>
      </c>
      <c r="K9" s="41">
        <f t="shared" si="1"/>
        <v>1.6834717284861491E-2</v>
      </c>
      <c r="L9" s="42">
        <f t="shared" si="2"/>
        <v>7.8872977414924939E-3</v>
      </c>
      <c r="N9" s="123" t="s">
        <v>18</v>
      </c>
      <c r="O9" s="147">
        <v>0.01</v>
      </c>
    </row>
    <row r="10" spans="1:15" ht="14.5" thickBot="1" x14ac:dyDescent="0.35">
      <c r="A10" s="30" t="s">
        <v>11</v>
      </c>
      <c r="B10" s="57" t="s">
        <v>12</v>
      </c>
      <c r="C10" s="57">
        <v>2013</v>
      </c>
      <c r="D10" s="31">
        <v>6543.7839999999997</v>
      </c>
      <c r="E10" s="265"/>
      <c r="F10" s="35">
        <f>VLOOKUP(A10,'Added-Value-Ouput'!$B$59:$F$115,3,FALSE)</f>
        <v>219734</v>
      </c>
      <c r="G10" s="36">
        <f>VLOOKUP(A10,'Added-Value-Ouput'!$B$59:$F$115,5,FALSE)</f>
        <v>449116</v>
      </c>
      <c r="H10" s="269"/>
      <c r="I10" s="270"/>
      <c r="J10" s="41">
        <f t="shared" si="0"/>
        <v>4.9782944446904669E-2</v>
      </c>
      <c r="K10" s="41">
        <f t="shared" si="1"/>
        <v>2.9780480034951349E-2</v>
      </c>
      <c r="L10" s="42">
        <f t="shared" si="2"/>
        <v>1.4570364894592933E-2</v>
      </c>
      <c r="N10" s="123" t="s">
        <v>0</v>
      </c>
      <c r="O10" s="147">
        <v>0.01</v>
      </c>
    </row>
    <row r="11" spans="1:15" ht="14.5" thickBot="1" x14ac:dyDescent="0.35">
      <c r="A11" s="30" t="s">
        <v>0</v>
      </c>
      <c r="B11" s="57" t="s">
        <v>1</v>
      </c>
      <c r="C11" s="57">
        <v>2013</v>
      </c>
      <c r="D11" s="31">
        <v>5373.8190000000004</v>
      </c>
      <c r="E11" s="265"/>
      <c r="F11" s="35">
        <f>VLOOKUP(A11,'Added-Value-Ouput'!$B$59:$F$115,3,FALSE)</f>
        <v>629287.44999999995</v>
      </c>
      <c r="G11" s="36">
        <f>VLOOKUP(A11,'Added-Value-Ouput'!$B$59:$F$115,5,FALSE)</f>
        <v>1142136.4100000001</v>
      </c>
      <c r="H11" s="269"/>
      <c r="I11" s="270"/>
      <c r="J11" s="41">
        <f t="shared" si="0"/>
        <v>4.0882237669324181E-2</v>
      </c>
      <c r="K11" s="41">
        <f t="shared" si="1"/>
        <v>8.5395299079935576E-3</v>
      </c>
      <c r="L11" s="42">
        <f t="shared" si="2"/>
        <v>4.7050588291813579E-3</v>
      </c>
      <c r="N11" s="123" t="s">
        <v>14</v>
      </c>
      <c r="O11" s="147">
        <v>8.0000000000000002E-3</v>
      </c>
    </row>
    <row r="12" spans="1:15" ht="14.5" thickBot="1" x14ac:dyDescent="0.35">
      <c r="A12" s="30" t="s">
        <v>101</v>
      </c>
      <c r="B12" s="57" t="s">
        <v>150</v>
      </c>
      <c r="C12" s="57">
        <v>2013</v>
      </c>
      <c r="D12" s="31">
        <v>4146.6620000000003</v>
      </c>
      <c r="E12" s="265"/>
      <c r="F12" s="35">
        <f>VLOOKUP(A12,'Added-Value-Ouput'!$B$59:$F$115,3,FALSE)</f>
        <v>1188527</v>
      </c>
      <c r="G12" s="36">
        <f>VLOOKUP(A12,'Added-Value-Ouput'!$B$59:$F$115,5,FALSE)</f>
        <v>1993482</v>
      </c>
      <c r="H12" s="269"/>
      <c r="I12" s="270"/>
      <c r="J12" s="41">
        <f t="shared" si="0"/>
        <v>3.1546433070848708E-2</v>
      </c>
      <c r="K12" s="41">
        <f t="shared" si="1"/>
        <v>3.4889085397302715E-3</v>
      </c>
      <c r="L12" s="42">
        <f t="shared" si="2"/>
        <v>2.0801100787466355E-3</v>
      </c>
      <c r="N12" s="132" t="s">
        <v>87</v>
      </c>
      <c r="O12" s="148">
        <v>8.0000000000000002E-3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35606.173999999999</v>
      </c>
      <c r="E13" s="266"/>
      <c r="F13" s="43">
        <f>SUM('Added-Value-Ouput'!D59:D114)-SUM(F3:F12)</f>
        <v>7200143.9239999987</v>
      </c>
      <c r="G13" s="43">
        <f>SUM('Added-Value-Ouput'!F59:F114)-SUM(G3:G12)</f>
        <v>14766962.960000001</v>
      </c>
      <c r="H13" s="271"/>
      <c r="I13" s="272"/>
      <c r="J13" s="45">
        <f t="shared" si="0"/>
        <v>0.27087999576526695</v>
      </c>
      <c r="K13" s="45">
        <f>D13/F13</f>
        <v>4.9452030925819599E-3</v>
      </c>
      <c r="L13" s="46">
        <f t="shared" si="2"/>
        <v>2.4112049374301401E-3</v>
      </c>
      <c r="N13" s="284" t="s">
        <v>166</v>
      </c>
      <c r="O13" s="285"/>
    </row>
    <row r="14" spans="1:15" ht="14.5" thickBot="1" x14ac:dyDescent="0.35">
      <c r="A14" s="59" t="s">
        <v>20</v>
      </c>
      <c r="B14" s="60" t="s">
        <v>131</v>
      </c>
      <c r="C14" s="60">
        <v>2013</v>
      </c>
      <c r="D14" s="62">
        <v>34102.31</v>
      </c>
      <c r="E14" s="273">
        <v>0.2</v>
      </c>
      <c r="F14" s="63">
        <f>VLOOKUP(A14,'Added-Value-Ouput'!$B$59:$D$115,3,FALSE)</f>
        <v>1965474</v>
      </c>
      <c r="G14" s="64">
        <f>VLOOKUP(A14,'Added-Value-Ouput'!$B$59:$F$115,5,FALSE)</f>
        <v>2622251</v>
      </c>
      <c r="H14" s="276">
        <f>SUM(D14:D24)</f>
        <v>226581.04399999999</v>
      </c>
      <c r="I14" s="277"/>
      <c r="J14" s="65">
        <f>D14/$H$14</f>
        <v>0.15050822168512915</v>
      </c>
      <c r="K14" s="66">
        <f t="shared" ref="K14:K46" si="3">D14/F14</f>
        <v>1.7350679785130711E-2</v>
      </c>
      <c r="L14" s="67">
        <f t="shared" si="2"/>
        <v>1.3004975496243494E-2</v>
      </c>
      <c r="N14" s="140" t="s">
        <v>96</v>
      </c>
      <c r="O14" s="158">
        <v>5.5E-2</v>
      </c>
    </row>
    <row r="15" spans="1:15" ht="14.5" thickBot="1" x14ac:dyDescent="0.35">
      <c r="A15" s="68" t="s">
        <v>96</v>
      </c>
      <c r="B15" s="69" t="s">
        <v>106</v>
      </c>
      <c r="C15" s="69">
        <v>2013</v>
      </c>
      <c r="D15" s="71">
        <v>23828.776000000002</v>
      </c>
      <c r="E15" s="274"/>
      <c r="F15" s="63">
        <f>VLOOKUP(A15,'Added-Value-Ouput'!$B$59:$D$115,3,FALSE)</f>
        <v>483174</v>
      </c>
      <c r="G15" s="64">
        <f>VLOOKUP(A15,'Added-Value-Ouput'!$B$59:$F$115,5,FALSE)</f>
        <v>676343</v>
      </c>
      <c r="H15" s="278"/>
      <c r="I15" s="279"/>
      <c r="J15" s="74">
        <f t="shared" ref="J15:J24" si="4">D15/$H$14</f>
        <v>0.10516667934498529</v>
      </c>
      <c r="K15" s="75">
        <f t="shared" si="3"/>
        <v>4.9317173523409787E-2</v>
      </c>
      <c r="L15" s="76">
        <f t="shared" si="2"/>
        <v>3.5231792152798209E-2</v>
      </c>
      <c r="N15" s="124" t="s">
        <v>11</v>
      </c>
      <c r="O15" s="159">
        <v>3.7999999999999999E-2</v>
      </c>
    </row>
    <row r="16" spans="1:15" ht="14.5" thickBot="1" x14ac:dyDescent="0.35">
      <c r="A16" s="68" t="s">
        <v>16</v>
      </c>
      <c r="B16" s="69" t="s">
        <v>129</v>
      </c>
      <c r="C16" s="69">
        <v>2013</v>
      </c>
      <c r="D16" s="71">
        <v>21370.254000000001</v>
      </c>
      <c r="E16" s="274"/>
      <c r="F16" s="63">
        <f>VLOOKUP(A16,'Added-Value-Ouput'!$B$59:$D$115,3,FALSE)</f>
        <v>2224553</v>
      </c>
      <c r="G16" s="64">
        <f>VLOOKUP(A16,'Added-Value-Ouput'!$B$59:$F$115,5,FALSE)</f>
        <v>3384499</v>
      </c>
      <c r="H16" s="278"/>
      <c r="I16" s="279"/>
      <c r="J16" s="74">
        <f t="shared" si="4"/>
        <v>9.4316160004982594E-2</v>
      </c>
      <c r="K16" s="75">
        <f t="shared" si="3"/>
        <v>9.6065384821130365E-3</v>
      </c>
      <c r="L16" s="76">
        <f t="shared" si="2"/>
        <v>6.3141558026756691E-3</v>
      </c>
      <c r="N16" s="124" t="s">
        <v>8</v>
      </c>
      <c r="O16" s="159">
        <v>3.2000000000000001E-2</v>
      </c>
    </row>
    <row r="17" spans="1:15" ht="14.5" thickBot="1" x14ac:dyDescent="0.35">
      <c r="A17" s="68" t="s">
        <v>8</v>
      </c>
      <c r="B17" s="69" t="s">
        <v>9</v>
      </c>
      <c r="C17" s="69">
        <v>2013</v>
      </c>
      <c r="D17" s="71">
        <v>16422.704000000002</v>
      </c>
      <c r="E17" s="274"/>
      <c r="F17" s="63">
        <f>VLOOKUP(A17,'Added-Value-Ouput'!$B$59:$D$115,3,FALSE)</f>
        <v>632770</v>
      </c>
      <c r="G17" s="64">
        <f>VLOOKUP(A17,'Added-Value-Ouput'!$B$59:$F$115,5,FALSE)</f>
        <v>1006683</v>
      </c>
      <c r="H17" s="278"/>
      <c r="I17" s="279"/>
      <c r="J17" s="74">
        <f t="shared" si="4"/>
        <v>7.2480485172448941E-2</v>
      </c>
      <c r="K17" s="75">
        <f t="shared" si="3"/>
        <v>2.5953670369960651E-2</v>
      </c>
      <c r="L17" s="76">
        <f t="shared" si="2"/>
        <v>1.6313679678707203E-2</v>
      </c>
      <c r="N17" s="124" t="s">
        <v>5</v>
      </c>
      <c r="O17" s="159">
        <v>0.03</v>
      </c>
    </row>
    <row r="18" spans="1:15" ht="14.5" thickBot="1" x14ac:dyDescent="0.35">
      <c r="A18" s="68" t="s">
        <v>5</v>
      </c>
      <c r="B18" s="69" t="s">
        <v>6</v>
      </c>
      <c r="C18" s="69">
        <v>2013</v>
      </c>
      <c r="D18" s="71">
        <v>16238.902</v>
      </c>
      <c r="E18" s="274"/>
      <c r="F18" s="63">
        <f>VLOOKUP(A18,'Added-Value-Ouput'!$B$59:$D$115,3,FALSE)</f>
        <v>670005.62</v>
      </c>
      <c r="G18" s="64">
        <f>VLOOKUP(A18,'Added-Value-Ouput'!$B$59:$F$115,5,FALSE)</f>
        <v>1080400.6200000001</v>
      </c>
      <c r="H18" s="278"/>
      <c r="I18" s="279"/>
      <c r="J18" s="74">
        <f t="shared" si="4"/>
        <v>7.1669287568469325E-2</v>
      </c>
      <c r="K18" s="75">
        <f t="shared" si="3"/>
        <v>2.4236963863079237E-2</v>
      </c>
      <c r="L18" s="76">
        <f t="shared" si="2"/>
        <v>1.5030444910333353E-2</v>
      </c>
      <c r="N18" s="124" t="s">
        <v>20</v>
      </c>
      <c r="O18" s="159">
        <v>2.5000000000000001E-2</v>
      </c>
    </row>
    <row r="19" spans="1:15" ht="14.5" thickBot="1" x14ac:dyDescent="0.35">
      <c r="A19" s="68" t="s">
        <v>18</v>
      </c>
      <c r="B19" s="69" t="s">
        <v>130</v>
      </c>
      <c r="C19" s="69">
        <v>2013</v>
      </c>
      <c r="D19" s="71">
        <v>13492.097</v>
      </c>
      <c r="E19" s="274"/>
      <c r="F19" s="63">
        <f>VLOOKUP(A19,'Added-Value-Ouput'!$B$59:$D$115,3,FALSE)</f>
        <v>1002223</v>
      </c>
      <c r="G19" s="64">
        <f>VLOOKUP(A19,'Added-Value-Ouput'!$B$59:$F$115,5,FALSE)</f>
        <v>1495019</v>
      </c>
      <c r="H19" s="278"/>
      <c r="I19" s="279"/>
      <c r="J19" s="74">
        <f t="shared" si="4"/>
        <v>5.9546450849612999E-2</v>
      </c>
      <c r="K19" s="75">
        <f t="shared" si="3"/>
        <v>1.3462170594767831E-2</v>
      </c>
      <c r="L19" s="76">
        <f t="shared" si="2"/>
        <v>9.024699351647035E-3</v>
      </c>
      <c r="N19" s="124" t="s">
        <v>97</v>
      </c>
      <c r="O19" s="159">
        <v>2.1999999999999999E-2</v>
      </c>
    </row>
    <row r="20" spans="1:15" ht="14.5" thickBot="1" x14ac:dyDescent="0.35">
      <c r="A20" s="68" t="s">
        <v>97</v>
      </c>
      <c r="B20" s="69" t="s">
        <v>107</v>
      </c>
      <c r="C20" s="69">
        <v>2013</v>
      </c>
      <c r="D20" s="71">
        <v>12662.361999999999</v>
      </c>
      <c r="E20" s="274"/>
      <c r="F20" s="63">
        <f>VLOOKUP(A20,'Added-Value-Ouput'!$B$59:$D$115,3,FALSE)</f>
        <v>447270</v>
      </c>
      <c r="G20" s="64">
        <f>VLOOKUP(A20,'Added-Value-Ouput'!$B$59:$F$115,5,FALSE)</f>
        <v>954657</v>
      </c>
      <c r="H20" s="278"/>
      <c r="I20" s="279"/>
      <c r="J20" s="74">
        <f t="shared" si="4"/>
        <v>5.5884471959622532E-2</v>
      </c>
      <c r="K20" s="75">
        <f t="shared" si="3"/>
        <v>2.8310331567062398E-2</v>
      </c>
      <c r="L20" s="76">
        <f t="shared" si="2"/>
        <v>1.3263781651420352E-2</v>
      </c>
      <c r="N20" s="124" t="s">
        <v>18</v>
      </c>
      <c r="O20" s="159">
        <v>1.7999999999999999E-2</v>
      </c>
    </row>
    <row r="21" spans="1:15" ht="14.5" thickBot="1" x14ac:dyDescent="0.35">
      <c r="A21" s="68" t="s">
        <v>11</v>
      </c>
      <c r="B21" s="69" t="s">
        <v>12</v>
      </c>
      <c r="C21" s="69">
        <v>2013</v>
      </c>
      <c r="D21" s="71">
        <v>10845.771000000001</v>
      </c>
      <c r="E21" s="274"/>
      <c r="F21" s="63">
        <f>VLOOKUP(A21,'Added-Value-Ouput'!$B$59:$D$115,3,FALSE)</f>
        <v>219734</v>
      </c>
      <c r="G21" s="64">
        <f>VLOOKUP(A21,'Added-Value-Ouput'!$B$59:$F$115,5,FALSE)</f>
        <v>449116</v>
      </c>
      <c r="H21" s="278"/>
      <c r="I21" s="279"/>
      <c r="J21" s="74">
        <f t="shared" si="4"/>
        <v>4.7867071351299806E-2</v>
      </c>
      <c r="K21" s="75">
        <f t="shared" si="3"/>
        <v>4.9358638171607495E-2</v>
      </c>
      <c r="L21" s="76">
        <f t="shared" si="2"/>
        <v>2.41491530027877E-2</v>
      </c>
      <c r="N21" s="124" t="s">
        <v>0</v>
      </c>
      <c r="O21" s="159">
        <v>1.7999999999999999E-2</v>
      </c>
    </row>
    <row r="22" spans="1:15" ht="14.5" thickBot="1" x14ac:dyDescent="0.35">
      <c r="A22" s="68" t="s">
        <v>0</v>
      </c>
      <c r="B22" s="69" t="s">
        <v>1</v>
      </c>
      <c r="C22" s="69">
        <v>2013</v>
      </c>
      <c r="D22" s="71">
        <v>9638.5689999999995</v>
      </c>
      <c r="E22" s="274"/>
      <c r="F22" s="63">
        <f>VLOOKUP(A22,'Added-Value-Ouput'!$B$59:$D$115,3,FALSE)</f>
        <v>629287.44999999995</v>
      </c>
      <c r="G22" s="64">
        <f>VLOOKUP(A22,'Added-Value-Ouput'!$B$59:$F$115,5,FALSE)</f>
        <v>1142136.4100000001</v>
      </c>
      <c r="H22" s="278"/>
      <c r="I22" s="279"/>
      <c r="J22" s="74">
        <f t="shared" si="4"/>
        <v>4.2539167574847964E-2</v>
      </c>
      <c r="K22" s="75">
        <f t="shared" si="3"/>
        <v>1.531663947850859E-2</v>
      </c>
      <c r="L22" s="76">
        <f t="shared" si="2"/>
        <v>8.4390699005909443E-3</v>
      </c>
      <c r="N22" s="124" t="s">
        <v>14</v>
      </c>
      <c r="O22" s="159">
        <v>1.2999999999999999E-2</v>
      </c>
    </row>
    <row r="23" spans="1:15" ht="14.5" thickBot="1" x14ac:dyDescent="0.35">
      <c r="A23" s="68" t="s">
        <v>86</v>
      </c>
      <c r="B23" s="69" t="s">
        <v>140</v>
      </c>
      <c r="C23" s="69">
        <v>2013</v>
      </c>
      <c r="D23" s="71">
        <v>6856.4170000000004</v>
      </c>
      <c r="E23" s="274"/>
      <c r="F23" s="63">
        <f>VLOOKUP(A23,'Added-Value-Ouput'!$B$59:$D$115,3,FALSE)</f>
        <v>792633</v>
      </c>
      <c r="G23" s="64">
        <f>VLOOKUP(A23,'Added-Value-Ouput'!$B$59:$F$115,5,FALSE)</f>
        <v>1264218</v>
      </c>
      <c r="H23" s="278"/>
      <c r="I23" s="279"/>
      <c r="J23" s="74">
        <f t="shared" si="4"/>
        <v>3.0260329279796241E-2</v>
      </c>
      <c r="K23" s="75">
        <f t="shared" si="3"/>
        <v>8.6501785820171512E-3</v>
      </c>
      <c r="L23" s="76">
        <f t="shared" si="2"/>
        <v>5.4234451653116791E-3</v>
      </c>
      <c r="N23" s="134" t="s">
        <v>87</v>
      </c>
      <c r="O23" s="160">
        <v>1.2999999999999999E-2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61122.881999999998</v>
      </c>
      <c r="E24" s="275"/>
      <c r="F24" s="81">
        <f>SUM('Added-Value-Ouput'!D59:D114)-SUM(F14:F23)</f>
        <v>7596037.9239999987</v>
      </c>
      <c r="G24" s="81">
        <f>SUM('Added-Value-Ouput'!F59:F114)-SUM(G14:G23)</f>
        <v>15496226.960000001</v>
      </c>
      <c r="H24" s="280"/>
      <c r="I24" s="281"/>
      <c r="J24" s="83">
        <f t="shared" si="4"/>
        <v>0.26976167520880517</v>
      </c>
      <c r="K24" s="84">
        <f t="shared" si="3"/>
        <v>8.0466794151829741E-3</v>
      </c>
      <c r="L24" s="85">
        <f t="shared" si="2"/>
        <v>3.9443718885748685E-3</v>
      </c>
      <c r="N24" s="284" t="s">
        <v>166</v>
      </c>
      <c r="O24" s="285"/>
    </row>
    <row r="25" spans="1:15" ht="14.5" thickBot="1" x14ac:dyDescent="0.35">
      <c r="A25" s="86" t="s">
        <v>20</v>
      </c>
      <c r="B25" s="87" t="s">
        <v>131</v>
      </c>
      <c r="C25" s="87">
        <v>2013</v>
      </c>
      <c r="D25" s="89">
        <v>47346.203000000001</v>
      </c>
      <c r="E25" s="244">
        <v>0.3</v>
      </c>
      <c r="F25" s="90">
        <f>VLOOKUP(A25,'Added-Value-Ouput'!$B$59:$D$115,3,FALSE)</f>
        <v>1965474</v>
      </c>
      <c r="G25" s="91">
        <f>VLOOKUP(A25,'Added-Value-Ouput'!$B$59:$F$115,5,FALSE)</f>
        <v>2622251</v>
      </c>
      <c r="H25" s="247">
        <f>SUM(D25:D35)</f>
        <v>312887.30500000005</v>
      </c>
      <c r="I25" s="248"/>
      <c r="J25" s="92">
        <f>D25/$H$25</f>
        <v>0.15132030684338565</v>
      </c>
      <c r="K25" s="93">
        <f t="shared" si="3"/>
        <v>2.4088949027054034E-2</v>
      </c>
      <c r="L25" s="94">
        <f t="shared" si="2"/>
        <v>1.8055557229266002E-2</v>
      </c>
      <c r="N25" s="142" t="s">
        <v>96</v>
      </c>
      <c r="O25" s="152">
        <v>6.9000000000000006E-2</v>
      </c>
    </row>
    <row r="26" spans="1:15" ht="14.5" thickBot="1" x14ac:dyDescent="0.35">
      <c r="A26" s="95" t="s">
        <v>96</v>
      </c>
      <c r="B26" s="96" t="s">
        <v>106</v>
      </c>
      <c r="C26" s="96">
        <v>2013</v>
      </c>
      <c r="D26" s="98">
        <v>32294.419000000002</v>
      </c>
      <c r="E26" s="245"/>
      <c r="F26" s="90">
        <f>VLOOKUP(A26,'Added-Value-Ouput'!$B$59:$D$115,3,FALSE)</f>
        <v>483174</v>
      </c>
      <c r="G26" s="91">
        <f>VLOOKUP(A26,'Added-Value-Ouput'!$B$59:$F$115,5,FALSE)</f>
        <v>676343</v>
      </c>
      <c r="H26" s="249"/>
      <c r="I26" s="250"/>
      <c r="J26" s="101">
        <f t="shared" ref="J26:J35" si="5">D26/$H$25</f>
        <v>0.10321421957340199</v>
      </c>
      <c r="K26" s="102">
        <f t="shared" si="3"/>
        <v>6.6838072826766348E-2</v>
      </c>
      <c r="L26" s="103">
        <f t="shared" si="2"/>
        <v>4.7748581710759186E-2</v>
      </c>
      <c r="N26" s="125" t="s">
        <v>11</v>
      </c>
      <c r="O26" s="153">
        <v>4.9000000000000002E-2</v>
      </c>
    </row>
    <row r="27" spans="1:15" ht="14.5" thickBot="1" x14ac:dyDescent="0.35">
      <c r="A27" s="95" t="s">
        <v>16</v>
      </c>
      <c r="B27" s="96" t="s">
        <v>129</v>
      </c>
      <c r="C27" s="96">
        <v>2013</v>
      </c>
      <c r="D27" s="98">
        <v>29752.038</v>
      </c>
      <c r="E27" s="245"/>
      <c r="F27" s="90">
        <f>VLOOKUP(A27,'Added-Value-Ouput'!$B$59:$D$115,3,FALSE)</f>
        <v>2224553</v>
      </c>
      <c r="G27" s="91">
        <f>VLOOKUP(A27,'Added-Value-Ouput'!$B$59:$F$115,5,FALSE)</f>
        <v>3384499</v>
      </c>
      <c r="H27" s="249"/>
      <c r="I27" s="250"/>
      <c r="J27" s="101">
        <f t="shared" si="5"/>
        <v>9.5088670983311377E-2</v>
      </c>
      <c r="K27" s="102">
        <f t="shared" si="3"/>
        <v>1.3374389371707485E-2</v>
      </c>
      <c r="L27" s="103">
        <f t="shared" si="2"/>
        <v>8.7906771430572156E-3</v>
      </c>
      <c r="N27" s="125" t="s">
        <v>8</v>
      </c>
      <c r="O27" s="153">
        <v>4.3999999999999997E-2</v>
      </c>
    </row>
    <row r="28" spans="1:15" ht="14.5" thickBot="1" x14ac:dyDescent="0.35">
      <c r="A28" s="95" t="s">
        <v>8</v>
      </c>
      <c r="B28" s="96" t="s">
        <v>9</v>
      </c>
      <c r="C28" s="96">
        <v>2013</v>
      </c>
      <c r="D28" s="98">
        <v>22854.016</v>
      </c>
      <c r="E28" s="245"/>
      <c r="F28" s="90">
        <f>VLOOKUP(A28,'Added-Value-Ouput'!$B$59:$D$115,3,FALSE)</f>
        <v>632770</v>
      </c>
      <c r="G28" s="91">
        <f>VLOOKUP(A28,'Added-Value-Ouput'!$B$59:$F$115,5,FALSE)</f>
        <v>1006683</v>
      </c>
      <c r="H28" s="249"/>
      <c r="I28" s="250"/>
      <c r="J28" s="101">
        <f t="shared" si="5"/>
        <v>7.3042324296282962E-2</v>
      </c>
      <c r="K28" s="102">
        <f t="shared" si="3"/>
        <v>3.611741391026755E-2</v>
      </c>
      <c r="L28" s="103">
        <f t="shared" si="2"/>
        <v>2.2702296552142034E-2</v>
      </c>
      <c r="N28" s="125" t="s">
        <v>5</v>
      </c>
      <c r="O28" s="153">
        <v>4.1000000000000002E-2</v>
      </c>
    </row>
    <row r="29" spans="1:15" ht="14.5" thickBot="1" x14ac:dyDescent="0.35">
      <c r="A29" s="95" t="s">
        <v>5</v>
      </c>
      <c r="B29" s="96" t="s">
        <v>6</v>
      </c>
      <c r="C29" s="96">
        <v>2013</v>
      </c>
      <c r="D29" s="98">
        <v>22635.911</v>
      </c>
      <c r="E29" s="245"/>
      <c r="F29" s="90">
        <f>VLOOKUP(A29,'Added-Value-Ouput'!$B$59:$D$115,3,FALSE)</f>
        <v>670005.62</v>
      </c>
      <c r="G29" s="91">
        <f>VLOOKUP(A29,'Added-Value-Ouput'!$B$59:$F$115,5,FALSE)</f>
        <v>1080400.6200000001</v>
      </c>
      <c r="H29" s="249"/>
      <c r="I29" s="250"/>
      <c r="J29" s="101">
        <f t="shared" si="5"/>
        <v>7.2345252230671342E-2</v>
      </c>
      <c r="K29" s="102">
        <f t="shared" si="3"/>
        <v>3.3784658403313093E-2</v>
      </c>
      <c r="L29" s="103">
        <f t="shared" si="2"/>
        <v>2.0951405044547268E-2</v>
      </c>
      <c r="N29" s="125" t="s">
        <v>20</v>
      </c>
      <c r="O29" s="153">
        <v>3.4000000000000002E-2</v>
      </c>
    </row>
    <row r="30" spans="1:15" ht="14.5" thickBot="1" x14ac:dyDescent="0.35">
      <c r="A30" s="95" t="s">
        <v>18</v>
      </c>
      <c r="B30" s="96" t="s">
        <v>130</v>
      </c>
      <c r="C30" s="96">
        <v>2013</v>
      </c>
      <c r="D30" s="98">
        <v>18881.503000000001</v>
      </c>
      <c r="E30" s="245"/>
      <c r="F30" s="90">
        <f>VLOOKUP(A30,'Added-Value-Ouput'!$B$59:$D$115,3,FALSE)</f>
        <v>1002223</v>
      </c>
      <c r="G30" s="91">
        <f>VLOOKUP(A30,'Added-Value-Ouput'!$B$59:$F$115,5,FALSE)</f>
        <v>1495019</v>
      </c>
      <c r="H30" s="249"/>
      <c r="I30" s="250"/>
      <c r="J30" s="101">
        <f t="shared" si="5"/>
        <v>6.0346018193355583E-2</v>
      </c>
      <c r="K30" s="102">
        <f t="shared" si="3"/>
        <v>1.8839622519139954E-2</v>
      </c>
      <c r="L30" s="103">
        <f t="shared" si="2"/>
        <v>1.2629607382916205E-2</v>
      </c>
      <c r="N30" s="125" t="s">
        <v>97</v>
      </c>
      <c r="O30" s="153">
        <v>2.9000000000000001E-2</v>
      </c>
    </row>
    <row r="31" spans="1:15" ht="14.5" thickBot="1" x14ac:dyDescent="0.35">
      <c r="A31" s="95" t="s">
        <v>97</v>
      </c>
      <c r="B31" s="96" t="s">
        <v>107</v>
      </c>
      <c r="C31" s="96">
        <v>2013</v>
      </c>
      <c r="D31" s="98">
        <v>17295.66</v>
      </c>
      <c r="E31" s="245"/>
      <c r="F31" s="90">
        <f>VLOOKUP(A31,'Added-Value-Ouput'!$B$59:$D$115,3,FALSE)</f>
        <v>447270</v>
      </c>
      <c r="G31" s="91">
        <f>VLOOKUP(A31,'Added-Value-Ouput'!$B$59:$F$115,5,FALSE)</f>
        <v>954657</v>
      </c>
      <c r="H31" s="249"/>
      <c r="I31" s="250"/>
      <c r="J31" s="101">
        <f t="shared" si="5"/>
        <v>5.5277602266413449E-2</v>
      </c>
      <c r="K31" s="102">
        <f t="shared" si="3"/>
        <v>3.8669394325575153E-2</v>
      </c>
      <c r="L31" s="103">
        <f t="shared" si="2"/>
        <v>1.811714573925504E-2</v>
      </c>
      <c r="N31" s="125" t="s">
        <v>18</v>
      </c>
      <c r="O31" s="153">
        <v>2.5000000000000001E-2</v>
      </c>
    </row>
    <row r="32" spans="1:15" ht="14.5" thickBot="1" x14ac:dyDescent="0.35">
      <c r="A32" s="95" t="s">
        <v>11</v>
      </c>
      <c r="B32" s="96" t="s">
        <v>12</v>
      </c>
      <c r="C32" s="96">
        <v>2013</v>
      </c>
      <c r="D32" s="98">
        <v>14716.602999999999</v>
      </c>
      <c r="E32" s="245"/>
      <c r="F32" s="90">
        <f>VLOOKUP(A32,'Added-Value-Ouput'!$B$59:$D$115,3,FALSE)</f>
        <v>219734</v>
      </c>
      <c r="G32" s="91">
        <f>VLOOKUP(A32,'Added-Value-Ouput'!$B$59:$F$115,5,FALSE)</f>
        <v>449116</v>
      </c>
      <c r="H32" s="249"/>
      <c r="I32" s="250"/>
      <c r="J32" s="101">
        <f t="shared" si="5"/>
        <v>4.7034835753403281E-2</v>
      </c>
      <c r="K32" s="102">
        <f t="shared" si="3"/>
        <v>6.697462841435553E-2</v>
      </c>
      <c r="L32" s="103">
        <f t="shared" si="2"/>
        <v>3.2767933006172124E-2</v>
      </c>
      <c r="N32" s="125" t="s">
        <v>0</v>
      </c>
      <c r="O32" s="153">
        <v>2.5000000000000001E-2</v>
      </c>
    </row>
    <row r="33" spans="1:15" ht="14.5" thickBot="1" x14ac:dyDescent="0.35">
      <c r="A33" s="95" t="s">
        <v>0</v>
      </c>
      <c r="B33" s="96" t="s">
        <v>1</v>
      </c>
      <c r="C33" s="96">
        <v>2013</v>
      </c>
      <c r="D33" s="98">
        <v>13529.57</v>
      </c>
      <c r="E33" s="245"/>
      <c r="F33" s="90">
        <f>VLOOKUP(A33,'Added-Value-Ouput'!$B$59:$D$115,3,FALSE)</f>
        <v>629287.44999999995</v>
      </c>
      <c r="G33" s="91">
        <f>VLOOKUP(A33,'Added-Value-Ouput'!$B$59:$F$115,5,FALSE)</f>
        <v>1142136.4100000001</v>
      </c>
      <c r="H33" s="249"/>
      <c r="I33" s="250"/>
      <c r="J33" s="101">
        <f t="shared" si="5"/>
        <v>4.3241032102596805E-2</v>
      </c>
      <c r="K33" s="102">
        <f t="shared" si="3"/>
        <v>2.1499824921027744E-2</v>
      </c>
      <c r="L33" s="103">
        <f t="shared" si="2"/>
        <v>1.1845844228011257E-2</v>
      </c>
      <c r="N33" s="125" t="s">
        <v>14</v>
      </c>
      <c r="O33" s="153">
        <v>1.7999999999999999E-2</v>
      </c>
    </row>
    <row r="34" spans="1:15" ht="14.5" thickBot="1" x14ac:dyDescent="0.35">
      <c r="A34" s="95" t="s">
        <v>86</v>
      </c>
      <c r="B34" s="96" t="s">
        <v>140</v>
      </c>
      <c r="C34" s="96">
        <v>2013</v>
      </c>
      <c r="D34" s="98">
        <v>9318.0149999999994</v>
      </c>
      <c r="E34" s="245"/>
      <c r="F34" s="90">
        <f>VLOOKUP(A34,'Added-Value-Ouput'!$B$59:$D$115,3,FALSE)</f>
        <v>792633</v>
      </c>
      <c r="G34" s="91">
        <f>VLOOKUP(A34,'Added-Value-Ouput'!$B$59:$F$115,5,FALSE)</f>
        <v>1264218</v>
      </c>
      <c r="H34" s="249"/>
      <c r="I34" s="250"/>
      <c r="J34" s="101">
        <f t="shared" si="5"/>
        <v>2.9780738467481121E-2</v>
      </c>
      <c r="K34" s="102">
        <f t="shared" si="3"/>
        <v>1.1755774740642894E-2</v>
      </c>
      <c r="L34" s="103">
        <f t="shared" si="2"/>
        <v>7.3705761189921358E-3</v>
      </c>
      <c r="N34" s="136" t="s">
        <v>16</v>
      </c>
      <c r="O34" s="154">
        <v>1.7000000000000001E-2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84263.366999999998</v>
      </c>
      <c r="E35" s="246"/>
      <c r="F35" s="108">
        <f>SUM('Added-Value-Ouput'!D59:D114)-SUM(F25:F34)</f>
        <v>7596037.9239999987</v>
      </c>
      <c r="G35" s="108">
        <f>SUM('Added-Value-Ouput'!F59:F114)-SUM(G25:G34)</f>
        <v>15496226.960000001</v>
      </c>
      <c r="H35" s="251"/>
      <c r="I35" s="252"/>
      <c r="J35" s="110">
        <f t="shared" si="5"/>
        <v>0.26930899928969626</v>
      </c>
      <c r="K35" s="111">
        <f t="shared" si="3"/>
        <v>1.1093068234133795E-2</v>
      </c>
      <c r="L35" s="112">
        <f t="shared" si="2"/>
        <v>5.4376699061976048E-3</v>
      </c>
      <c r="N35" s="284" t="s">
        <v>166</v>
      </c>
      <c r="O35" s="285"/>
    </row>
    <row r="36" spans="1:15" ht="14.5" thickBot="1" x14ac:dyDescent="0.35">
      <c r="A36" s="10" t="s">
        <v>20</v>
      </c>
      <c r="B36" s="18" t="s">
        <v>131</v>
      </c>
      <c r="C36" s="18">
        <v>2013</v>
      </c>
      <c r="D36" s="25">
        <v>59824.39</v>
      </c>
      <c r="E36" s="253">
        <v>0.4</v>
      </c>
      <c r="F36" s="19">
        <f>VLOOKUP(A36,'Added-Value-Ouput'!$B$59:$D$115,3,FALSE)</f>
        <v>1965474</v>
      </c>
      <c r="G36" s="116">
        <f>VLOOKUP(A36,'Added-Value-Ouput'!$B$59:$F$115,5,FALSE)</f>
        <v>2622251</v>
      </c>
      <c r="H36" s="255">
        <f>SUM(D36:D46)</f>
        <v>394179.33600000001</v>
      </c>
      <c r="I36" s="256"/>
      <c r="J36" s="47">
        <f>D36/$H$36</f>
        <v>0.15176947276607111</v>
      </c>
      <c r="K36" s="48">
        <f t="shared" si="3"/>
        <v>3.0437639978956731E-2</v>
      </c>
      <c r="L36" s="49">
        <f t="shared" si="2"/>
        <v>2.2814135641477495E-2</v>
      </c>
      <c r="N36" s="144" t="s">
        <v>96</v>
      </c>
      <c r="O36" s="145">
        <v>8.1000000000000003E-2</v>
      </c>
    </row>
    <row r="37" spans="1:15" ht="14.5" thickBot="1" x14ac:dyDescent="0.35">
      <c r="A37" s="10" t="s">
        <v>96</v>
      </c>
      <c r="B37" s="18" t="s">
        <v>106</v>
      </c>
      <c r="C37" s="18">
        <v>2013</v>
      </c>
      <c r="D37" s="25">
        <v>40237.048000000003</v>
      </c>
      <c r="E37" s="253"/>
      <c r="F37" s="19">
        <f>VLOOKUP(A37,'Added-Value-Ouput'!$B$59:$D$115,3,FALSE)</f>
        <v>483174</v>
      </c>
      <c r="G37" s="116">
        <f>VLOOKUP(A37,'Added-Value-Ouput'!$B$59:$F$115,5,FALSE)</f>
        <v>676343</v>
      </c>
      <c r="H37" s="255"/>
      <c r="I37" s="256"/>
      <c r="J37" s="50">
        <f t="shared" ref="J37:J46" si="6">D37/$H$36</f>
        <v>0.10207802470903751</v>
      </c>
      <c r="K37" s="51">
        <f>D37/F37</f>
        <v>8.3276517362275287E-2</v>
      </c>
      <c r="L37" s="52">
        <f t="shared" si="2"/>
        <v>5.9492074287750447E-2</v>
      </c>
      <c r="N37" s="126" t="s">
        <v>11</v>
      </c>
      <c r="O37" s="131">
        <v>5.8000000000000003E-2</v>
      </c>
    </row>
    <row r="38" spans="1:15" ht="14.5" thickBot="1" x14ac:dyDescent="0.35">
      <c r="A38" s="10" t="s">
        <v>16</v>
      </c>
      <c r="B38" s="18" t="s">
        <v>129</v>
      </c>
      <c r="C38" s="18">
        <v>2013</v>
      </c>
      <c r="D38" s="25">
        <v>37656.14</v>
      </c>
      <c r="E38" s="253"/>
      <c r="F38" s="19">
        <f>VLOOKUP(A38,'Added-Value-Ouput'!$B$59:$D$115,3,FALSE)</f>
        <v>2224553</v>
      </c>
      <c r="G38" s="116">
        <f>VLOOKUP(A38,'Added-Value-Ouput'!$B$59:$F$115,5,FALSE)</f>
        <v>3384499</v>
      </c>
      <c r="H38" s="255"/>
      <c r="I38" s="256"/>
      <c r="J38" s="50">
        <f t="shared" si="6"/>
        <v>9.5530477021251059E-2</v>
      </c>
      <c r="K38" s="51">
        <f t="shared" si="3"/>
        <v>1.6927508582623114E-2</v>
      </c>
      <c r="L38" s="52">
        <f t="shared" si="2"/>
        <v>1.1126060312028457E-2</v>
      </c>
      <c r="N38" s="126" t="s">
        <v>8</v>
      </c>
      <c r="O38" s="131">
        <v>5.3999999999999999E-2</v>
      </c>
    </row>
    <row r="39" spans="1:15" ht="14.5" thickBot="1" x14ac:dyDescent="0.35">
      <c r="A39" s="10" t="s">
        <v>8</v>
      </c>
      <c r="B39" s="18" t="s">
        <v>9</v>
      </c>
      <c r="C39" s="18">
        <v>2013</v>
      </c>
      <c r="D39" s="25">
        <v>28920.024000000001</v>
      </c>
      <c r="E39" s="253"/>
      <c r="F39" s="19">
        <f>VLOOKUP(A39,'Added-Value-Ouput'!$B$59:$D$115,3,FALSE)</f>
        <v>632770</v>
      </c>
      <c r="G39" s="116">
        <f>VLOOKUP(A39,'Added-Value-Ouput'!$B$59:$F$115,5,FALSE)</f>
        <v>1006683</v>
      </c>
      <c r="H39" s="255"/>
      <c r="I39" s="256"/>
      <c r="J39" s="50">
        <f t="shared" si="6"/>
        <v>7.3367681557005821E-2</v>
      </c>
      <c r="K39" s="51">
        <f t="shared" si="3"/>
        <v>4.5703848159678873E-2</v>
      </c>
      <c r="L39" s="52">
        <f t="shared" si="2"/>
        <v>2.8728034545134864E-2</v>
      </c>
      <c r="N39" s="126" t="s">
        <v>5</v>
      </c>
      <c r="O39" s="131">
        <v>5.0999999999999997E-2</v>
      </c>
    </row>
    <row r="40" spans="1:15" ht="14.5" thickBot="1" x14ac:dyDescent="0.35">
      <c r="A40" s="10" t="s">
        <v>5</v>
      </c>
      <c r="B40" s="18" t="s">
        <v>6</v>
      </c>
      <c r="C40" s="18">
        <v>2013</v>
      </c>
      <c r="D40" s="25">
        <v>28673.116000000002</v>
      </c>
      <c r="E40" s="253"/>
      <c r="F40" s="19">
        <f>VLOOKUP(A40,'Added-Value-Ouput'!$B$59:$D$115,3,FALSE)</f>
        <v>670005.62</v>
      </c>
      <c r="G40" s="116">
        <f>VLOOKUP(A40,'Added-Value-Ouput'!$B$59:$F$115,5,FALSE)</f>
        <v>1080400.6200000001</v>
      </c>
      <c r="H40" s="255"/>
      <c r="I40" s="256"/>
      <c r="J40" s="50">
        <f t="shared" si="6"/>
        <v>7.2741296616319839E-2</v>
      </c>
      <c r="K40" s="51">
        <f t="shared" si="3"/>
        <v>4.2795336552550113E-2</v>
      </c>
      <c r="L40" s="52">
        <f t="shared" si="2"/>
        <v>2.6539336861913315E-2</v>
      </c>
      <c r="N40" s="126" t="s">
        <v>20</v>
      </c>
      <c r="O40" s="131">
        <v>4.2000000000000003E-2</v>
      </c>
    </row>
    <row r="41" spans="1:15" ht="14.5" thickBot="1" x14ac:dyDescent="0.35">
      <c r="A41" s="10" t="s">
        <v>18</v>
      </c>
      <c r="B41" s="18" t="s">
        <v>130</v>
      </c>
      <c r="C41" s="18">
        <v>2013</v>
      </c>
      <c r="D41" s="25">
        <v>23973.382000000001</v>
      </c>
      <c r="E41" s="253"/>
      <c r="F41" s="19">
        <f>VLOOKUP(A41,'Added-Value-Ouput'!$B$59:$D$115,3,FALSE)</f>
        <v>1002223</v>
      </c>
      <c r="G41" s="116">
        <f>VLOOKUP(A41,'Added-Value-Ouput'!$B$59:$F$115,5,FALSE)</f>
        <v>1495019</v>
      </c>
      <c r="H41" s="255"/>
      <c r="I41" s="256"/>
      <c r="J41" s="50">
        <f t="shared" si="6"/>
        <v>6.0818464618855615E-2</v>
      </c>
      <c r="K41" s="51">
        <f>D41/F41</f>
        <v>2.3920207378996493E-2</v>
      </c>
      <c r="L41" s="52">
        <f t="shared" si="2"/>
        <v>1.6035503227718177E-2</v>
      </c>
      <c r="N41" s="126" t="s">
        <v>97</v>
      </c>
      <c r="O41" s="131">
        <v>3.5000000000000003E-2</v>
      </c>
    </row>
    <row r="42" spans="1:15" ht="14.5" thickBot="1" x14ac:dyDescent="0.35">
      <c r="A42" s="10" t="s">
        <v>97</v>
      </c>
      <c r="B42" s="18" t="s">
        <v>107</v>
      </c>
      <c r="C42" s="18">
        <v>2013</v>
      </c>
      <c r="D42" s="25">
        <v>21648.824000000001</v>
      </c>
      <c r="E42" s="253"/>
      <c r="F42" s="19">
        <f>VLOOKUP(A42,'Added-Value-Ouput'!$B$59:$D$115,3,FALSE)</f>
        <v>447270</v>
      </c>
      <c r="G42" s="116">
        <f>VLOOKUP(A42,'Added-Value-Ouput'!$B$59:$F$115,5,FALSE)</f>
        <v>954657</v>
      </c>
      <c r="H42" s="255"/>
      <c r="I42" s="256"/>
      <c r="J42" s="50">
        <f t="shared" si="6"/>
        <v>5.4921255435876018E-2</v>
      </c>
      <c r="K42" s="51">
        <f t="shared" si="3"/>
        <v>4.8402137411406983E-2</v>
      </c>
      <c r="L42" s="52">
        <f t="shared" si="2"/>
        <v>2.2677070403296681E-2</v>
      </c>
      <c r="N42" s="126" t="s">
        <v>18</v>
      </c>
      <c r="O42" s="131">
        <v>3.1E-2</v>
      </c>
    </row>
    <row r="43" spans="1:15" ht="14.5" thickBot="1" x14ac:dyDescent="0.35">
      <c r="A43" s="10" t="s">
        <v>11</v>
      </c>
      <c r="B43" s="18" t="s">
        <v>12</v>
      </c>
      <c r="C43" s="18">
        <v>2013</v>
      </c>
      <c r="D43" s="25">
        <v>18347.427</v>
      </c>
      <c r="E43" s="253"/>
      <c r="F43" s="19">
        <f>VLOOKUP(A43,'Added-Value-Ouput'!$B$59:$D$115,3,FALSE)</f>
        <v>219734</v>
      </c>
      <c r="G43" s="116">
        <f>VLOOKUP(A43,'Added-Value-Ouput'!$B$59:$F$115,5,FALSE)</f>
        <v>449116</v>
      </c>
      <c r="H43" s="255"/>
      <c r="I43" s="256"/>
      <c r="J43" s="50">
        <f t="shared" si="6"/>
        <v>4.6545887428254225E-2</v>
      </c>
      <c r="K43" s="51">
        <f t="shared" si="3"/>
        <v>8.3498352553542002E-2</v>
      </c>
      <c r="L43" s="52">
        <f t="shared" si="2"/>
        <v>4.0852312097542726E-2</v>
      </c>
      <c r="N43" s="126" t="s">
        <v>0</v>
      </c>
      <c r="O43" s="131">
        <v>3.1E-2</v>
      </c>
    </row>
    <row r="44" spans="1:15" ht="14.5" thickBot="1" x14ac:dyDescent="0.35">
      <c r="A44" s="10" t="s">
        <v>0</v>
      </c>
      <c r="B44" s="18" t="s">
        <v>1</v>
      </c>
      <c r="C44" s="18">
        <v>2013</v>
      </c>
      <c r="D44" s="25">
        <v>17204.821</v>
      </c>
      <c r="E44" s="253"/>
      <c r="F44" s="19">
        <f>VLOOKUP(A44,'Added-Value-Ouput'!$B$59:$D$115,3,FALSE)</f>
        <v>629287.44999999995</v>
      </c>
      <c r="G44" s="116">
        <f>VLOOKUP(A44,'Added-Value-Ouput'!$B$59:$F$115,5,FALSE)</f>
        <v>1142136.4100000001</v>
      </c>
      <c r="H44" s="255"/>
      <c r="I44" s="256"/>
      <c r="J44" s="50">
        <f t="shared" si="6"/>
        <v>4.3647191592001665E-2</v>
      </c>
      <c r="K44" s="51">
        <f t="shared" si="3"/>
        <v>2.7340162274013254E-2</v>
      </c>
      <c r="L44" s="52">
        <f t="shared" si="2"/>
        <v>1.5063718177060828E-2</v>
      </c>
      <c r="N44" s="126" t="s">
        <v>14</v>
      </c>
      <c r="O44" s="131">
        <v>2.1999999999999999E-2</v>
      </c>
    </row>
    <row r="45" spans="1:15" ht="14.5" thickBot="1" x14ac:dyDescent="0.35">
      <c r="A45" s="10" t="s">
        <v>86</v>
      </c>
      <c r="B45" s="18" t="s">
        <v>140</v>
      </c>
      <c r="C45" s="18">
        <v>2013</v>
      </c>
      <c r="D45" s="25">
        <v>11629.536</v>
      </c>
      <c r="E45" s="253"/>
      <c r="F45" s="19">
        <f>VLOOKUP(A45,'Added-Value-Ouput'!$B$59:$D$115,3,FALSE)</f>
        <v>792633</v>
      </c>
      <c r="G45" s="116">
        <f>VLOOKUP(A45,'Added-Value-Ouput'!$B$59:$F$115,5,FALSE)</f>
        <v>1264218</v>
      </c>
      <c r="H45" s="255"/>
      <c r="I45" s="256"/>
      <c r="J45" s="50">
        <f t="shared" si="6"/>
        <v>2.9503159952555199E-2</v>
      </c>
      <c r="K45" s="51">
        <f>D45/F45</f>
        <v>1.4672031066079762E-2</v>
      </c>
      <c r="L45" s="52">
        <f t="shared" si="2"/>
        <v>9.198995742822836E-3</v>
      </c>
      <c r="N45" s="138" t="s">
        <v>16</v>
      </c>
      <c r="O45" s="139">
        <v>2.1000000000000001E-2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106064.628</v>
      </c>
      <c r="E46" s="254"/>
      <c r="F46" s="23">
        <f>SUM('Added-Value-Ouput'!D59:D114)-SUM(F36:F45)</f>
        <v>7596037.9239999987</v>
      </c>
      <c r="G46" s="23">
        <f>SUM('Added-Value-Ouput'!F59:F114)-SUM(G36:G45)</f>
        <v>15496226.960000001</v>
      </c>
      <c r="H46" s="257"/>
      <c r="I46" s="258"/>
      <c r="J46" s="53">
        <f t="shared" si="6"/>
        <v>0.26907708830277188</v>
      </c>
      <c r="K46" s="54">
        <f t="shared" si="3"/>
        <v>1.3963151456219614E-2</v>
      </c>
      <c r="L46" s="55">
        <f t="shared" si="2"/>
        <v>6.8445453382802021E-3</v>
      </c>
      <c r="N46" s="284" t="s">
        <v>166</v>
      </c>
      <c r="O46" s="285"/>
    </row>
  </sheetData>
  <mergeCells count="15">
    <mergeCell ref="N1:O1"/>
    <mergeCell ref="N13:O13"/>
    <mergeCell ref="N24:O24"/>
    <mergeCell ref="N35:O35"/>
    <mergeCell ref="N46:O46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60B3-CEE0-4D3C-B4C3-F4B6FADD0604}">
  <dimension ref="A1:E9"/>
  <sheetViews>
    <sheetView tabSelected="1" topLeftCell="A7" workbookViewId="0">
      <selection activeCell="R68" sqref="R68"/>
    </sheetView>
  </sheetViews>
  <sheetFormatPr defaultRowHeight="13.5" x14ac:dyDescent="0.25"/>
  <cols>
    <col min="2" max="2" width="12.92578125" customWidth="1"/>
    <col min="3" max="3" width="13.85546875" customWidth="1"/>
    <col min="4" max="4" width="17.28515625" customWidth="1"/>
    <col min="5" max="5" width="16.7109375" customWidth="1"/>
  </cols>
  <sheetData>
    <row r="1" spans="1:5" ht="14" thickBot="1" x14ac:dyDescent="0.3">
      <c r="A1" s="212" t="s">
        <v>122</v>
      </c>
      <c r="B1" s="221" t="s">
        <v>141</v>
      </c>
      <c r="C1" s="213" t="s">
        <v>142</v>
      </c>
      <c r="D1" s="225" t="s">
        <v>162</v>
      </c>
      <c r="E1" s="217" t="s">
        <v>163</v>
      </c>
    </row>
    <row r="2" spans="1:5" x14ac:dyDescent="0.25">
      <c r="A2" s="190" t="s">
        <v>111</v>
      </c>
      <c r="B2" s="222">
        <f>UK!H3/10^3</f>
        <v>65.626689999999996</v>
      </c>
      <c r="C2" s="214">
        <f>UK!H36/10^3</f>
        <v>194.09777499999996</v>
      </c>
      <c r="D2" s="226">
        <f>VLOOKUP(US!$A$4,UK!$A$3:$K$13,11,FALSE)</f>
        <v>5.8548984359596976E-2</v>
      </c>
      <c r="E2" s="218">
        <f>VLOOKUP(US!$A$4,UK!$A$36:$K$46,11,FALSE)</f>
        <v>0.1749804361654925</v>
      </c>
    </row>
    <row r="3" spans="1:5" x14ac:dyDescent="0.25">
      <c r="A3" s="191" t="s">
        <v>143</v>
      </c>
      <c r="B3" s="223">
        <f>US!H3/10^3</f>
        <v>131.446303</v>
      </c>
      <c r="C3" s="215">
        <f>US!H36/10^3</f>
        <v>394.17933600000003</v>
      </c>
      <c r="D3" s="227">
        <f>VLOOKUP(US!$A$4,US!$A$3:$K$13,11,FALSE)</f>
        <v>2.9853582767284663E-2</v>
      </c>
      <c r="E3" s="219">
        <f>VLOOKUP(US!$A$4,US!$A$36:$K$46,11,FALSE)</f>
        <v>8.3276517362275287E-2</v>
      </c>
    </row>
    <row r="4" spans="1:5" x14ac:dyDescent="0.25">
      <c r="A4" s="191" t="s">
        <v>144</v>
      </c>
      <c r="B4" s="223">
        <f>Germany!H3/10^3</f>
        <v>23.491918900000002</v>
      </c>
      <c r="C4" s="215">
        <f>Germany!H36/10^3</f>
        <v>70.243477400000003</v>
      </c>
      <c r="D4" s="227">
        <f>VLOOKUP(US!$A$4,Germany!$A$3:$K$13,11,FALSE)</f>
        <v>4.8582136530989591E-2</v>
      </c>
      <c r="E4" s="219">
        <f>VLOOKUP(US!$A$4,Germany!$A$36:$K$46,11,FALSE)</f>
        <v>0.13638005158197483</v>
      </c>
    </row>
    <row r="5" spans="1:5" x14ac:dyDescent="0.25">
      <c r="A5" s="191" t="s">
        <v>145</v>
      </c>
      <c r="B5" s="223">
        <f>Italy!H3/10^3</f>
        <v>29.133399299999997</v>
      </c>
      <c r="C5" s="215">
        <f>Italy!H36/10^3</f>
        <v>88.117025899999987</v>
      </c>
      <c r="D5" s="227">
        <f>VLOOKUP(US!$A$4,Italy!$A$3:$K$13,11,FALSE)</f>
        <v>4.2679261729618577E-2</v>
      </c>
      <c r="E5" s="219">
        <f>VLOOKUP(US!$A$4,Italy!$A$36:$K$46,11,FALSE)</f>
        <v>0.12552996336745806</v>
      </c>
    </row>
    <row r="6" spans="1:5" x14ac:dyDescent="0.25">
      <c r="A6" s="191" t="s">
        <v>146</v>
      </c>
      <c r="B6" s="223">
        <f>France!H3/10^3</f>
        <v>22.699489100000001</v>
      </c>
      <c r="C6" s="215">
        <f>France!H36/10^3</f>
        <v>68.190177399999982</v>
      </c>
      <c r="D6" s="227">
        <f>VLOOKUP(US!$A$4,France!$A$3:$K$13,11,FALSE)</f>
        <v>4.7870038273358499E-2</v>
      </c>
      <c r="E6" s="219">
        <f>VLOOKUP(US!$A$4,France!$A$36:$K$46,11,FALSE)</f>
        <v>0.13714191844893228</v>
      </c>
    </row>
    <row r="7" spans="1:5" x14ac:dyDescent="0.25">
      <c r="A7" s="191" t="s">
        <v>147</v>
      </c>
      <c r="B7" s="223">
        <f>China!H3/10^3</f>
        <v>1475.6994299999999</v>
      </c>
      <c r="C7" s="215">
        <f>China!H36/10^3</f>
        <v>4888.87824</v>
      </c>
      <c r="D7" s="227">
        <f>VLOOKUP(US!$A$4,China!$A$3:$K$13,11,FALSE)</f>
        <v>0.1180654305093017</v>
      </c>
      <c r="E7" s="219">
        <f>VLOOKUP(US!$A$4,China!$A$36:$K$46,11,FALSE)</f>
        <v>0.39754811357318692</v>
      </c>
    </row>
    <row r="8" spans="1:5" x14ac:dyDescent="0.25">
      <c r="A8" s="191" t="s">
        <v>148</v>
      </c>
      <c r="B8" s="223">
        <f>Japan!H3/10^3</f>
        <v>62.120976999999982</v>
      </c>
      <c r="C8" s="215">
        <f>Japan!H36/10^3</f>
        <v>192.56050100000002</v>
      </c>
      <c r="D8" s="227">
        <f>VLOOKUP(US!$A$4,Japan!$A$3:$K$13,11,FALSE)</f>
        <v>6.5192369527976593E-2</v>
      </c>
      <c r="E8" s="219">
        <f>VLOOKUP(US!$A$4,Japan!$A$36:$K$46,11,FALSE)</f>
        <v>0.19923371551260652</v>
      </c>
    </row>
    <row r="9" spans="1:5" ht="14" thickBot="1" x14ac:dyDescent="0.3">
      <c r="A9" s="192" t="s">
        <v>149</v>
      </c>
      <c r="B9" s="224">
        <f>ROW!F3/10^3</f>
        <v>435.32580999999993</v>
      </c>
      <c r="C9" s="216">
        <f>ROW!F36/10^3</f>
        <v>1377.9322000000002</v>
      </c>
      <c r="D9" s="181"/>
      <c r="E9" s="2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6CF6-E923-4B1C-AD96-00E7E95F88CB}">
  <dimension ref="A1:J58"/>
  <sheetViews>
    <sheetView workbookViewId="0">
      <selection activeCell="W10" sqref="W10"/>
    </sheetView>
  </sheetViews>
  <sheetFormatPr defaultRowHeight="14" x14ac:dyDescent="0.3"/>
  <cols>
    <col min="1" max="1" width="46.7109375" customWidth="1"/>
    <col min="2" max="2" width="13.35546875" style="177" customWidth="1"/>
    <col min="3" max="7" width="9.140625" style="120"/>
    <col min="10" max="10" width="16.5703125" style="5" customWidth="1"/>
  </cols>
  <sheetData>
    <row r="1" spans="1:10" ht="15" thickBot="1" x14ac:dyDescent="0.4">
      <c r="A1" s="170" t="s">
        <v>285</v>
      </c>
      <c r="B1" s="178" t="s">
        <v>337</v>
      </c>
      <c r="C1" s="171" t="s">
        <v>143</v>
      </c>
      <c r="D1" s="172" t="s">
        <v>111</v>
      </c>
      <c r="E1" s="172" t="s">
        <v>144</v>
      </c>
      <c r="F1" s="172" t="s">
        <v>145</v>
      </c>
      <c r="G1" s="172" t="s">
        <v>146</v>
      </c>
      <c r="H1" s="172" t="s">
        <v>147</v>
      </c>
      <c r="I1" s="172" t="s">
        <v>148</v>
      </c>
      <c r="J1" s="173" t="s">
        <v>284</v>
      </c>
    </row>
    <row r="2" spans="1:10" ht="20.5" customHeight="1" x14ac:dyDescent="0.3">
      <c r="A2" s="241" t="s">
        <v>58</v>
      </c>
      <c r="B2" s="228" t="s">
        <v>286</v>
      </c>
      <c r="C2" s="229">
        <v>1.257017E-2</v>
      </c>
      <c r="D2" s="230">
        <v>3.2203570000000001E-2</v>
      </c>
      <c r="E2" s="230">
        <v>7.6945900000000003E-3</v>
      </c>
      <c r="F2" s="230">
        <v>8.9992300000000004E-3</v>
      </c>
      <c r="G2" s="230">
        <v>1.5436500000000001E-2</v>
      </c>
      <c r="H2" s="230">
        <v>7.7331300000000004E-3</v>
      </c>
      <c r="I2" s="230">
        <v>2.206547E-2</v>
      </c>
      <c r="J2" s="231">
        <v>8.6572699999999999E-3</v>
      </c>
    </row>
    <row r="3" spans="1:10" ht="15" customHeight="1" x14ac:dyDescent="0.3">
      <c r="A3" s="241" t="s">
        <v>59</v>
      </c>
      <c r="B3" s="232" t="s">
        <v>287</v>
      </c>
      <c r="C3" s="233">
        <v>2.9198800000000001E-3</v>
      </c>
      <c r="D3" s="234">
        <v>1.265063E-2</v>
      </c>
      <c r="E3" s="234">
        <v>6.3867300000000002E-3</v>
      </c>
      <c r="F3" s="234">
        <v>1.032626E-2</v>
      </c>
      <c r="G3" s="234">
        <v>7.8119399999999999E-3</v>
      </c>
      <c r="H3" s="234">
        <v>1.446689E-2</v>
      </c>
      <c r="I3" s="234">
        <v>1.3076320000000001E-2</v>
      </c>
      <c r="J3" s="235">
        <v>1.063356E-2</v>
      </c>
    </row>
    <row r="4" spans="1:10" ht="15" customHeight="1" x14ac:dyDescent="0.3">
      <c r="A4" s="241" t="s">
        <v>60</v>
      </c>
      <c r="B4" s="232" t="s">
        <v>288</v>
      </c>
      <c r="C4" s="233">
        <v>2.9198800000000001E-3</v>
      </c>
      <c r="D4" s="234">
        <v>1.290579E-2</v>
      </c>
      <c r="E4" s="234">
        <v>1.07575E-2</v>
      </c>
      <c r="F4" s="234">
        <v>1.11482E-2</v>
      </c>
      <c r="G4" s="234">
        <v>4.7624590000000001E-2</v>
      </c>
      <c r="H4" s="234">
        <v>1.1440570000000001E-2</v>
      </c>
      <c r="I4" s="234">
        <v>1.546787E-2</v>
      </c>
      <c r="J4" s="235">
        <v>1.076382E-2</v>
      </c>
    </row>
    <row r="5" spans="1:10" ht="15" customHeight="1" x14ac:dyDescent="0.3">
      <c r="A5" s="241" t="s">
        <v>61</v>
      </c>
      <c r="B5" s="232" t="s">
        <v>289</v>
      </c>
      <c r="C5" s="233">
        <v>4.6957400000000003E-3</v>
      </c>
      <c r="D5" s="234">
        <v>2.3887019999999998E-2</v>
      </c>
      <c r="E5" s="234">
        <v>1.2284949999999999E-2</v>
      </c>
      <c r="F5" s="234">
        <v>1.248778E-2</v>
      </c>
      <c r="G5" s="234">
        <v>2.2840050000000001E-2</v>
      </c>
      <c r="H5" s="234">
        <v>2.6370680000000001E-2</v>
      </c>
      <c r="I5" s="234">
        <v>1.396842E-2</v>
      </c>
      <c r="J5" s="235">
        <v>1.375909E-2</v>
      </c>
    </row>
    <row r="6" spans="1:10" ht="15" customHeight="1" x14ac:dyDescent="0.3">
      <c r="A6" s="241" t="s">
        <v>62</v>
      </c>
      <c r="B6" s="232" t="s">
        <v>290</v>
      </c>
      <c r="C6" s="233">
        <v>4.2564300000000003E-3</v>
      </c>
      <c r="D6" s="234">
        <v>1.8611780000000001E-2</v>
      </c>
      <c r="E6" s="234">
        <v>8.1834899999999999E-3</v>
      </c>
      <c r="F6" s="234">
        <v>1.2389270000000001E-2</v>
      </c>
      <c r="G6" s="234">
        <v>1.108643E-2</v>
      </c>
      <c r="H6" s="234">
        <v>7.3341600000000002E-3</v>
      </c>
      <c r="I6" s="234">
        <v>7.7453799999999996E-3</v>
      </c>
      <c r="J6" s="235">
        <v>9.8805999999999998E-3</v>
      </c>
    </row>
    <row r="7" spans="1:10" ht="15" customHeight="1" x14ac:dyDescent="0.3">
      <c r="A7" s="241" t="s">
        <v>63</v>
      </c>
      <c r="B7" s="232" t="s">
        <v>291</v>
      </c>
      <c r="C7" s="233">
        <v>1.052263E-2</v>
      </c>
      <c r="D7" s="234">
        <v>2.1582489999999999E-2</v>
      </c>
      <c r="E7" s="234">
        <v>8.4301600000000008E-3</v>
      </c>
      <c r="F7" s="234">
        <v>1.64171E-2</v>
      </c>
      <c r="G7" s="234">
        <v>1.351598E-2</v>
      </c>
      <c r="H7" s="234">
        <v>6.9664100000000001E-3</v>
      </c>
      <c r="I7" s="234">
        <v>3.4390560000000001E-2</v>
      </c>
      <c r="J7" s="235">
        <v>8.9271300000000001E-3</v>
      </c>
    </row>
    <row r="8" spans="1:10" ht="15" customHeight="1" x14ac:dyDescent="0.3">
      <c r="A8" s="241" t="s">
        <v>64</v>
      </c>
      <c r="B8" s="232" t="s">
        <v>292</v>
      </c>
      <c r="C8" s="233">
        <v>5.8473199999999996E-3</v>
      </c>
      <c r="D8" s="234">
        <v>2.7469400000000001E-2</v>
      </c>
      <c r="E8" s="234">
        <v>8.9599399999999996E-3</v>
      </c>
      <c r="F8" s="234">
        <v>2.431811E-2</v>
      </c>
      <c r="G8" s="234">
        <v>9.3276899999999996E-3</v>
      </c>
      <c r="H8" s="234">
        <v>9.2342899999999992E-3</v>
      </c>
      <c r="I8" s="234">
        <v>1.2196790000000001E-2</v>
      </c>
      <c r="J8" s="235">
        <v>1.0438040000000001E-2</v>
      </c>
    </row>
    <row r="9" spans="1:10" ht="15" customHeight="1" x14ac:dyDescent="0.3">
      <c r="A9" s="241" t="s">
        <v>65</v>
      </c>
      <c r="B9" s="232" t="s">
        <v>293</v>
      </c>
      <c r="C9" s="233">
        <v>3.9361600000000002E-3</v>
      </c>
      <c r="D9" s="234">
        <v>1.5264399999999999E-2</v>
      </c>
      <c r="E9" s="234">
        <v>8.0923599999999998E-3</v>
      </c>
      <c r="F9" s="234">
        <v>1.2776559999999999E-2</v>
      </c>
      <c r="G9" s="234">
        <v>1.3831909999999999E-2</v>
      </c>
      <c r="H9" s="234">
        <v>1.984959E-2</v>
      </c>
      <c r="I9" s="234">
        <v>1.707059E-2</v>
      </c>
      <c r="J9" s="235">
        <v>1.8840559999999999E-2</v>
      </c>
    </row>
    <row r="10" spans="1:10" ht="15" customHeight="1" x14ac:dyDescent="0.3">
      <c r="A10" s="241" t="s">
        <v>66</v>
      </c>
      <c r="B10" s="232" t="s">
        <v>294</v>
      </c>
      <c r="C10" s="233">
        <v>7.6787499999999998E-3</v>
      </c>
      <c r="D10" s="234">
        <v>6.08576E-3</v>
      </c>
      <c r="E10" s="234">
        <v>9.0665399999999997E-3</v>
      </c>
      <c r="F10" s="234">
        <v>1.693996E-2</v>
      </c>
      <c r="G10" s="234">
        <v>1.2991839999999999E-2</v>
      </c>
      <c r="H10" s="234">
        <v>1.446768E-2</v>
      </c>
      <c r="I10" s="234">
        <v>1.6325159999999998E-2</v>
      </c>
      <c r="J10" s="235">
        <v>1.5178489999999999E-2</v>
      </c>
    </row>
    <row r="11" spans="1:10" ht="15" customHeight="1" x14ac:dyDescent="0.3">
      <c r="A11" s="241" t="s">
        <v>67</v>
      </c>
      <c r="B11" s="232" t="s">
        <v>295</v>
      </c>
      <c r="C11" s="233">
        <v>1.32664E-3</v>
      </c>
      <c r="D11" s="234">
        <v>1.246092E-2</v>
      </c>
      <c r="E11" s="234">
        <v>9.3210399999999992E-3</v>
      </c>
      <c r="F11" s="234">
        <v>5.1899600000000004E-3</v>
      </c>
      <c r="G11" s="234">
        <v>4.8596799999999999E-3</v>
      </c>
      <c r="H11" s="234">
        <v>9.7292999999999998E-3</v>
      </c>
      <c r="I11" s="234">
        <v>1.0187200000000001E-3</v>
      </c>
      <c r="J11" s="235">
        <v>4.2802300000000003E-3</v>
      </c>
    </row>
    <row r="12" spans="1:10" ht="15" customHeight="1" x14ac:dyDescent="0.3">
      <c r="A12" s="241" t="s">
        <v>68</v>
      </c>
      <c r="B12" s="232" t="s">
        <v>296</v>
      </c>
      <c r="C12" s="233">
        <v>2.35535E-3</v>
      </c>
      <c r="D12" s="234">
        <v>2.156454E-2</v>
      </c>
      <c r="E12" s="234">
        <v>7.6989299999999997E-3</v>
      </c>
      <c r="F12" s="234">
        <v>1.0143360000000001E-2</v>
      </c>
      <c r="G12" s="234">
        <v>7.3459700000000003E-3</v>
      </c>
      <c r="H12" s="234">
        <v>1.488867E-2</v>
      </c>
      <c r="I12" s="234">
        <v>1.4869469999999999E-2</v>
      </c>
      <c r="J12" s="235">
        <v>1.414608E-2</v>
      </c>
    </row>
    <row r="13" spans="1:10" ht="15" customHeight="1" x14ac:dyDescent="0.3">
      <c r="A13" s="241" t="s">
        <v>69</v>
      </c>
      <c r="B13" s="232" t="s">
        <v>297</v>
      </c>
      <c r="C13" s="233">
        <v>2.35535E-3</v>
      </c>
      <c r="D13" s="234">
        <v>4.181095E-2</v>
      </c>
      <c r="E13" s="234">
        <v>1.068681E-2</v>
      </c>
      <c r="F13" s="234">
        <v>1.164431E-2</v>
      </c>
      <c r="G13" s="234">
        <v>6.6293699999999999E-3</v>
      </c>
      <c r="H13" s="234">
        <v>1.673798E-2</v>
      </c>
      <c r="I13" s="234">
        <v>1.4079370000000001E-2</v>
      </c>
      <c r="J13" s="235">
        <v>1.774498E-2</v>
      </c>
    </row>
    <row r="14" spans="1:10" ht="15" customHeight="1" x14ac:dyDescent="0.3">
      <c r="A14" s="241" t="s">
        <v>70</v>
      </c>
      <c r="B14" s="232" t="s">
        <v>298</v>
      </c>
      <c r="C14" s="233">
        <v>6.9047300000000004E-3</v>
      </c>
      <c r="D14" s="234">
        <v>1.7185829999999999E-2</v>
      </c>
      <c r="E14" s="234">
        <v>8.1964599999999992E-3</v>
      </c>
      <c r="F14" s="234">
        <v>1.4740420000000001E-2</v>
      </c>
      <c r="G14" s="234">
        <v>5.2534699999999997E-3</v>
      </c>
      <c r="H14" s="234">
        <v>1.0777159999999999E-2</v>
      </c>
      <c r="I14" s="234">
        <v>7.9525399999999993E-3</v>
      </c>
      <c r="J14" s="235">
        <v>1.178185E-2</v>
      </c>
    </row>
    <row r="15" spans="1:10" ht="15" customHeight="1" x14ac:dyDescent="0.3">
      <c r="A15" s="241" t="s">
        <v>71</v>
      </c>
      <c r="B15" s="232" t="s">
        <v>299</v>
      </c>
      <c r="C15" s="233">
        <v>8.0070200000000001E-3</v>
      </c>
      <c r="D15" s="234">
        <v>2.9770999999999999E-2</v>
      </c>
      <c r="E15" s="234">
        <v>9.0349000000000002E-3</v>
      </c>
      <c r="F15" s="234">
        <v>1.7892450000000001E-2</v>
      </c>
      <c r="G15" s="234">
        <v>7.4029100000000004E-3</v>
      </c>
      <c r="H15" s="234">
        <v>1.854859E-2</v>
      </c>
      <c r="I15" s="234">
        <v>2.330461E-2</v>
      </c>
      <c r="J15" s="235">
        <v>1.298176E-2</v>
      </c>
    </row>
    <row r="16" spans="1:10" ht="15" customHeight="1" x14ac:dyDescent="0.3">
      <c r="A16" s="241" t="s">
        <v>72</v>
      </c>
      <c r="B16" s="232" t="s">
        <v>300</v>
      </c>
      <c r="C16" s="233">
        <v>5.4815000000000003E-3</v>
      </c>
      <c r="D16" s="234">
        <v>1.7079520000000001E-2</v>
      </c>
      <c r="E16" s="234">
        <v>7.6785100000000004E-3</v>
      </c>
      <c r="F16" s="234">
        <v>1.0706520000000001E-2</v>
      </c>
      <c r="G16" s="234">
        <v>8.4501400000000001E-3</v>
      </c>
      <c r="H16" s="234">
        <v>2.4897949999999999E-2</v>
      </c>
      <c r="I16" s="234">
        <v>8.6985499999999993E-3</v>
      </c>
      <c r="J16" s="235">
        <v>1.6792339999999999E-2</v>
      </c>
    </row>
    <row r="17" spans="1:10" ht="15" customHeight="1" x14ac:dyDescent="0.3">
      <c r="A17" s="241" t="s">
        <v>73</v>
      </c>
      <c r="B17" s="232" t="s">
        <v>301</v>
      </c>
      <c r="C17" s="233">
        <v>6.88756E-3</v>
      </c>
      <c r="D17" s="234">
        <v>2.519542E-2</v>
      </c>
      <c r="E17" s="234">
        <v>7.8581899999999993E-3</v>
      </c>
      <c r="F17" s="234">
        <v>1.539225E-2</v>
      </c>
      <c r="G17" s="234">
        <v>6.4291299999999999E-3</v>
      </c>
      <c r="H17" s="234">
        <v>1.571463E-2</v>
      </c>
      <c r="I17" s="234">
        <v>1.5899400000000001E-2</v>
      </c>
      <c r="J17" s="235">
        <v>1.366E-2</v>
      </c>
    </row>
    <row r="18" spans="1:10" ht="15" customHeight="1" x14ac:dyDescent="0.3">
      <c r="A18" s="241" t="s">
        <v>74</v>
      </c>
      <c r="B18" s="232" t="s">
        <v>302</v>
      </c>
      <c r="C18" s="233">
        <v>2.3683900000000002E-3</v>
      </c>
      <c r="D18" s="234">
        <v>6.1104599999999998E-3</v>
      </c>
      <c r="E18" s="234">
        <v>8.0173599999999994E-3</v>
      </c>
      <c r="F18" s="234">
        <v>1.283567E-2</v>
      </c>
      <c r="G18" s="234">
        <v>8.9949100000000001E-3</v>
      </c>
      <c r="H18" s="234">
        <v>1.7267359999999999E-2</v>
      </c>
      <c r="I18" s="234">
        <v>1.109301E-2</v>
      </c>
      <c r="J18" s="235">
        <v>1.8970210000000001E-2</v>
      </c>
    </row>
    <row r="19" spans="1:10" ht="15" customHeight="1" x14ac:dyDescent="0.3">
      <c r="A19" s="241" t="s">
        <v>75</v>
      </c>
      <c r="B19" s="232" t="s">
        <v>339</v>
      </c>
      <c r="C19" s="233">
        <v>2.9340899999999999E-3</v>
      </c>
      <c r="D19" s="234">
        <v>1.957331E-2</v>
      </c>
      <c r="E19" s="234">
        <v>7.8412800000000008E-3</v>
      </c>
      <c r="F19" s="234">
        <v>1.263389E-2</v>
      </c>
      <c r="G19" s="234">
        <v>6.04792E-3</v>
      </c>
      <c r="H19" s="234">
        <v>1.284569E-2</v>
      </c>
      <c r="I19" s="234">
        <v>1.0437429999999999E-2</v>
      </c>
      <c r="J19" s="235">
        <v>1.2721700000000001E-2</v>
      </c>
    </row>
    <row r="20" spans="1:10" ht="15" customHeight="1" x14ac:dyDescent="0.3">
      <c r="A20" s="241" t="s">
        <v>76</v>
      </c>
      <c r="B20" s="232" t="s">
        <v>303</v>
      </c>
      <c r="C20" s="233">
        <v>4.9666099999999998E-3</v>
      </c>
      <c r="D20" s="234">
        <v>1.43848E-2</v>
      </c>
      <c r="E20" s="234">
        <v>7.7995900000000003E-3</v>
      </c>
      <c r="F20" s="234">
        <v>1.415984E-2</v>
      </c>
      <c r="G20" s="234">
        <v>6.9351899999999999E-3</v>
      </c>
      <c r="H20" s="234">
        <v>1.4216629999999999E-2</v>
      </c>
      <c r="I20" s="234">
        <v>1.2826280000000001E-2</v>
      </c>
      <c r="J20" s="235">
        <v>1.248348E-2</v>
      </c>
    </row>
    <row r="21" spans="1:10" ht="15" customHeight="1" x14ac:dyDescent="0.3">
      <c r="A21" s="241" t="s">
        <v>77</v>
      </c>
      <c r="B21" s="232" t="s">
        <v>304</v>
      </c>
      <c r="C21" s="233">
        <v>2.9095499999999999E-3</v>
      </c>
      <c r="D21" s="234">
        <v>2.4374199999999999E-2</v>
      </c>
      <c r="E21" s="234">
        <v>7.1711800000000001E-3</v>
      </c>
      <c r="F21" s="234">
        <v>1.0447339999999999E-2</v>
      </c>
      <c r="G21" s="234">
        <v>6.1081900000000003E-3</v>
      </c>
      <c r="H21" s="234">
        <v>7.8735799999999998E-3</v>
      </c>
      <c r="I21" s="234">
        <v>5.9521599999999997E-3</v>
      </c>
      <c r="J21" s="235">
        <v>9.7898299999999994E-3</v>
      </c>
    </row>
    <row r="22" spans="1:10" ht="15" customHeight="1" x14ac:dyDescent="0.3">
      <c r="A22" s="241" t="s">
        <v>78</v>
      </c>
      <c r="B22" s="232" t="s">
        <v>305</v>
      </c>
      <c r="C22" s="233">
        <v>3.4428900000000001E-3</v>
      </c>
      <c r="D22" s="234">
        <v>2.474165E-2</v>
      </c>
      <c r="E22" s="234">
        <v>7.4243599999999996E-3</v>
      </c>
      <c r="F22" s="234">
        <v>1.2858029999999999E-2</v>
      </c>
      <c r="G22" s="234">
        <v>5.5714700000000002E-3</v>
      </c>
      <c r="H22" s="234">
        <v>1.421594E-2</v>
      </c>
      <c r="I22" s="234">
        <v>1.6024179999999999E-2</v>
      </c>
      <c r="J22" s="235">
        <v>1.0400360000000001E-2</v>
      </c>
    </row>
    <row r="23" spans="1:10" ht="15" customHeight="1" x14ac:dyDescent="0.3">
      <c r="A23" s="241" t="s">
        <v>79</v>
      </c>
      <c r="B23" s="232" t="s">
        <v>306</v>
      </c>
      <c r="C23" s="233">
        <v>6.8699800000000004E-3</v>
      </c>
      <c r="D23" s="234">
        <v>2.0755220000000001E-2</v>
      </c>
      <c r="E23" s="234">
        <v>8.0333399999999999E-3</v>
      </c>
      <c r="F23" s="234">
        <v>1.7044520000000001E-2</v>
      </c>
      <c r="G23" s="234">
        <v>8.3197800000000006E-3</v>
      </c>
      <c r="H23" s="234">
        <v>8.2656599999999993E-3</v>
      </c>
      <c r="I23" s="234">
        <v>4.4547290000000003E-2</v>
      </c>
      <c r="J23" s="235">
        <v>1.920005E-2</v>
      </c>
    </row>
    <row r="24" spans="1:10" ht="15" customHeight="1" x14ac:dyDescent="0.3">
      <c r="A24" s="241" t="s">
        <v>80</v>
      </c>
      <c r="B24" s="232" t="s">
        <v>307</v>
      </c>
      <c r="C24" s="233">
        <v>1.5087079999999999E-2</v>
      </c>
      <c r="D24" s="234">
        <v>1.6552859999999999E-2</v>
      </c>
      <c r="E24" s="234">
        <v>7.6903099999999997E-3</v>
      </c>
      <c r="F24" s="234">
        <v>1.6484889999999999E-2</v>
      </c>
      <c r="G24" s="234">
        <v>3.75538E-3</v>
      </c>
      <c r="H24" s="234">
        <v>0</v>
      </c>
      <c r="I24" s="234">
        <v>0</v>
      </c>
      <c r="J24" s="235">
        <v>3.88536E-3</v>
      </c>
    </row>
    <row r="25" spans="1:10" ht="15" customHeight="1" x14ac:dyDescent="0.3">
      <c r="A25" s="241" t="s">
        <v>81</v>
      </c>
      <c r="B25" s="232" t="s">
        <v>308</v>
      </c>
      <c r="C25" s="233">
        <v>1.307406E-2</v>
      </c>
      <c r="D25" s="234">
        <v>1.1935009999999999E-2</v>
      </c>
      <c r="E25" s="234">
        <v>8.07363E-3</v>
      </c>
      <c r="F25" s="234">
        <v>1.1032500000000001E-2</v>
      </c>
      <c r="G25" s="234">
        <v>4.4169600000000002E-3</v>
      </c>
      <c r="H25" s="234">
        <v>3.8443499999999999E-2</v>
      </c>
      <c r="I25" s="234">
        <v>2.9774410000000001E-2</v>
      </c>
      <c r="J25" s="235">
        <v>1.6699169999999999E-2</v>
      </c>
    </row>
    <row r="26" spans="1:10" ht="15" customHeight="1" x14ac:dyDescent="0.3">
      <c r="A26" s="241" t="s">
        <v>82</v>
      </c>
      <c r="B26" s="232" t="s">
        <v>309</v>
      </c>
      <c r="C26" s="233">
        <v>1.307406E-2</v>
      </c>
      <c r="D26" s="234">
        <v>1.7643209999999999E-2</v>
      </c>
      <c r="E26" s="234">
        <v>7.2530800000000003E-3</v>
      </c>
      <c r="F26" s="234">
        <v>1.363671E-2</v>
      </c>
      <c r="G26" s="234">
        <v>6.6314590000000007E-2</v>
      </c>
      <c r="H26" s="234">
        <v>6.243365E-2</v>
      </c>
      <c r="I26" s="234">
        <v>6.4129499999999997E-3</v>
      </c>
      <c r="J26" s="235">
        <v>2.042043E-2</v>
      </c>
    </row>
    <row r="27" spans="1:10" ht="15" customHeight="1" x14ac:dyDescent="0.3">
      <c r="A27" s="241" t="s">
        <v>83</v>
      </c>
      <c r="B27" s="232" t="s">
        <v>310</v>
      </c>
      <c r="C27" s="233">
        <v>6.0815299999999999E-3</v>
      </c>
      <c r="D27" s="234">
        <v>2.2397549999999999E-2</v>
      </c>
      <c r="E27" s="234">
        <v>7.78592E-3</v>
      </c>
      <c r="F27" s="234">
        <v>1.1766520000000001E-2</v>
      </c>
      <c r="G27" s="234">
        <v>5.1458900000000002E-3</v>
      </c>
      <c r="H27" s="234">
        <v>4.0001849999999999E-2</v>
      </c>
      <c r="I27" s="234">
        <v>1.507182E-2</v>
      </c>
      <c r="J27" s="235">
        <v>3.0461530000000001E-2</v>
      </c>
    </row>
    <row r="28" spans="1:10" ht="15" customHeight="1" x14ac:dyDescent="0.3">
      <c r="A28" s="241" t="s">
        <v>84</v>
      </c>
      <c r="B28" s="232" t="s">
        <v>311</v>
      </c>
      <c r="C28" s="233">
        <v>4.56728E-3</v>
      </c>
      <c r="D28" s="234">
        <v>1.2273010000000001E-2</v>
      </c>
      <c r="E28" s="234">
        <v>1.158496E-2</v>
      </c>
      <c r="F28" s="234">
        <v>2.287517E-2</v>
      </c>
      <c r="G28" s="234">
        <v>1.307115E-2</v>
      </c>
      <c r="H28" s="234">
        <v>2.1378270000000001E-2</v>
      </c>
      <c r="I28" s="234">
        <v>1.4706230000000001E-2</v>
      </c>
      <c r="J28" s="235">
        <v>1.7130630000000001E-2</v>
      </c>
    </row>
    <row r="29" spans="1:10" ht="15" customHeight="1" x14ac:dyDescent="0.3">
      <c r="A29" s="241" t="s">
        <v>85</v>
      </c>
      <c r="B29" s="232" t="s">
        <v>312</v>
      </c>
      <c r="C29" s="233">
        <v>1.1817869999999999E-2</v>
      </c>
      <c r="D29" s="234">
        <v>1.595918E-2</v>
      </c>
      <c r="E29" s="234">
        <v>1.213765E-2</v>
      </c>
      <c r="F29" s="234">
        <v>3.7243800000000001E-2</v>
      </c>
      <c r="G29" s="234">
        <v>1.4162350000000001E-2</v>
      </c>
      <c r="H29" s="234">
        <v>0</v>
      </c>
      <c r="I29" s="234">
        <v>9.5963400000000001E-3</v>
      </c>
      <c r="J29" s="235">
        <v>1.709809E-2</v>
      </c>
    </row>
    <row r="30" spans="1:10" ht="15" customHeight="1" x14ac:dyDescent="0.3">
      <c r="A30" s="241" t="s">
        <v>18</v>
      </c>
      <c r="B30" s="232" t="s">
        <v>313</v>
      </c>
      <c r="C30" s="233">
        <v>1.125861E-2</v>
      </c>
      <c r="D30" s="234">
        <v>1.6729569999999999E-2</v>
      </c>
      <c r="E30" s="234">
        <v>8.4565999999999999E-3</v>
      </c>
      <c r="F30" s="234">
        <v>4.7636640000000001E-2</v>
      </c>
      <c r="G30" s="234">
        <v>3.2879369999999998E-2</v>
      </c>
      <c r="H30" s="234">
        <v>3.4242799999999997E-2</v>
      </c>
      <c r="I30" s="234">
        <v>4.8579320000000002E-2</v>
      </c>
      <c r="J30" s="235">
        <v>2.4319730000000001E-2</v>
      </c>
    </row>
    <row r="31" spans="1:10" ht="15" customHeight="1" x14ac:dyDescent="0.3">
      <c r="A31" s="241" t="s">
        <v>86</v>
      </c>
      <c r="B31" s="232" t="s">
        <v>314</v>
      </c>
      <c r="C31" s="233">
        <v>1.2508770000000001E-2</v>
      </c>
      <c r="D31" s="234">
        <v>1.5830360000000002E-2</v>
      </c>
      <c r="E31" s="234">
        <v>1.3087690000000001E-2</v>
      </c>
      <c r="F31" s="234">
        <v>4.6257270000000003E-2</v>
      </c>
      <c r="G31" s="234">
        <v>2.8473749999999999E-2</v>
      </c>
      <c r="H31" s="234">
        <v>3.4242799999999997E-2</v>
      </c>
      <c r="I31" s="234">
        <v>4.317621E-2</v>
      </c>
      <c r="J31" s="235">
        <v>2.3024920000000001E-2</v>
      </c>
    </row>
    <row r="32" spans="1:10" ht="15" customHeight="1" x14ac:dyDescent="0.3">
      <c r="A32" s="241" t="s">
        <v>87</v>
      </c>
      <c r="B32" s="232" t="s">
        <v>315</v>
      </c>
      <c r="C32" s="233">
        <v>1.3673589999999999E-2</v>
      </c>
      <c r="D32" s="234">
        <v>1.1957509999999999E-2</v>
      </c>
      <c r="E32" s="234">
        <v>8.0058799999999999E-3</v>
      </c>
      <c r="F32" s="234">
        <v>1.3917860000000001E-2</v>
      </c>
      <c r="G32" s="234">
        <v>1.6476049999999999E-2</v>
      </c>
      <c r="H32" s="234">
        <v>4.9950059999999998E-2</v>
      </c>
      <c r="I32" s="234">
        <v>3.8550790000000001E-2</v>
      </c>
      <c r="J32" s="235">
        <v>2.853957E-2</v>
      </c>
    </row>
    <row r="33" spans="1:10" ht="15" customHeight="1" x14ac:dyDescent="0.3">
      <c r="A33" s="241" t="s">
        <v>88</v>
      </c>
      <c r="B33" s="232" t="s">
        <v>316</v>
      </c>
      <c r="C33" s="233">
        <v>6.8062399999999999E-3</v>
      </c>
      <c r="D33" s="234">
        <v>9.5991900000000005E-3</v>
      </c>
      <c r="E33" s="234">
        <v>7.01565E-3</v>
      </c>
      <c r="F33" s="234">
        <v>1.618783E-2</v>
      </c>
      <c r="G33" s="234">
        <v>9.2022700000000002E-3</v>
      </c>
      <c r="H33" s="234">
        <v>5.514898E-2</v>
      </c>
      <c r="I33" s="234">
        <v>2.8727780000000001E-2</v>
      </c>
      <c r="J33" s="235">
        <v>3.543226E-2</v>
      </c>
    </row>
    <row r="34" spans="1:10" ht="15" customHeight="1" x14ac:dyDescent="0.3">
      <c r="A34" s="241" t="s">
        <v>89</v>
      </c>
      <c r="B34" s="232" t="s">
        <v>317</v>
      </c>
      <c r="C34" s="233">
        <v>8.5365200000000006E-3</v>
      </c>
      <c r="D34" s="234">
        <v>1.321949E-2</v>
      </c>
      <c r="E34" s="234">
        <v>6.00922E-3</v>
      </c>
      <c r="F34" s="234">
        <v>1.394635E-2</v>
      </c>
      <c r="G34" s="234">
        <v>7.8374699999999992E-3</v>
      </c>
      <c r="H34" s="234">
        <v>2.707772E-2</v>
      </c>
      <c r="I34" s="234">
        <v>1.1763640000000001E-2</v>
      </c>
      <c r="J34" s="235">
        <v>2.1351370000000001E-2</v>
      </c>
    </row>
    <row r="35" spans="1:10" ht="15" customHeight="1" x14ac:dyDescent="0.3">
      <c r="A35" s="241" t="s">
        <v>90</v>
      </c>
      <c r="B35" s="232" t="s">
        <v>318</v>
      </c>
      <c r="C35" s="233">
        <v>5.6055100000000002E-3</v>
      </c>
      <c r="D35" s="234">
        <v>2.307157E-2</v>
      </c>
      <c r="E35" s="234">
        <v>7.3323800000000003E-3</v>
      </c>
      <c r="F35" s="234">
        <v>1.272042E-2</v>
      </c>
      <c r="G35" s="234">
        <v>4.2998649999999999E-2</v>
      </c>
      <c r="H35" s="234">
        <v>2.3299569999999999E-2</v>
      </c>
      <c r="I35" s="234">
        <v>2.1205689999999999E-2</v>
      </c>
      <c r="J35" s="235">
        <v>1.8156209999999999E-2</v>
      </c>
    </row>
    <row r="36" spans="1:10" ht="15" customHeight="1" x14ac:dyDescent="0.3">
      <c r="A36" s="241" t="s">
        <v>91</v>
      </c>
      <c r="B36" s="232" t="s">
        <v>319</v>
      </c>
      <c r="C36" s="233">
        <v>4.6047199999999996E-3</v>
      </c>
      <c r="D36" s="234">
        <v>2.0811710000000001E-2</v>
      </c>
      <c r="E36" s="234">
        <v>8.7472299999999999E-3</v>
      </c>
      <c r="F36" s="234">
        <v>9.0548499999999997E-3</v>
      </c>
      <c r="G36" s="234">
        <v>1.046659E-2</v>
      </c>
      <c r="H36" s="234">
        <v>6.2579000000000003E-3</v>
      </c>
      <c r="I36" s="234">
        <v>4.8670500000000004E-3</v>
      </c>
      <c r="J36" s="235">
        <v>4.9611400000000002E-3</v>
      </c>
    </row>
    <row r="37" spans="1:10" ht="15" customHeight="1" x14ac:dyDescent="0.3">
      <c r="A37" s="241" t="s">
        <v>92</v>
      </c>
      <c r="B37" s="232" t="s">
        <v>320</v>
      </c>
      <c r="C37" s="233">
        <v>6.7301899999999996E-3</v>
      </c>
      <c r="D37" s="234">
        <v>1.4190629999999999E-2</v>
      </c>
      <c r="E37" s="234">
        <v>1.2055700000000001E-2</v>
      </c>
      <c r="F37" s="234">
        <v>2.0228469999999998E-2</v>
      </c>
      <c r="G37" s="234">
        <v>1.2053410000000001E-2</v>
      </c>
      <c r="H37" s="234">
        <v>9.3889100000000003E-3</v>
      </c>
      <c r="I37" s="234">
        <v>1.4296100000000001E-2</v>
      </c>
      <c r="J37" s="235">
        <v>1.099937E-2</v>
      </c>
    </row>
    <row r="38" spans="1:10" ht="15" customHeight="1" x14ac:dyDescent="0.3">
      <c r="A38" s="241" t="s">
        <v>93</v>
      </c>
      <c r="B38" s="232" t="s">
        <v>321</v>
      </c>
      <c r="C38" s="233">
        <v>7.3860599999999998E-3</v>
      </c>
      <c r="D38" s="234">
        <v>5.2768199999999998E-3</v>
      </c>
      <c r="E38" s="234">
        <v>9.9617000000000004E-3</v>
      </c>
      <c r="F38" s="234">
        <v>1.498391E-2</v>
      </c>
      <c r="G38" s="234">
        <v>1.1599720000000001E-2</v>
      </c>
      <c r="H38" s="234">
        <v>0</v>
      </c>
      <c r="I38" s="234">
        <v>1.3469160000000001E-2</v>
      </c>
      <c r="J38" s="235">
        <v>1.4680189999999999E-2</v>
      </c>
    </row>
    <row r="39" spans="1:10" ht="15" customHeight="1" x14ac:dyDescent="0.3">
      <c r="A39" s="241" t="s">
        <v>3</v>
      </c>
      <c r="B39" s="232" t="s">
        <v>322</v>
      </c>
      <c r="C39" s="233">
        <v>5.3316300000000004E-3</v>
      </c>
      <c r="D39" s="234">
        <v>8.8576000000000002E-3</v>
      </c>
      <c r="E39" s="234">
        <v>8.0887900000000002E-3</v>
      </c>
      <c r="F39" s="234">
        <v>1.6334499999999998E-2</v>
      </c>
      <c r="G39" s="234">
        <v>1.3770839999999999E-2</v>
      </c>
      <c r="H39" s="234">
        <v>0</v>
      </c>
      <c r="I39" s="234">
        <v>8.2546900000000003E-3</v>
      </c>
      <c r="J39" s="235">
        <v>1.468827E-2</v>
      </c>
    </row>
    <row r="40" spans="1:10" ht="15" customHeight="1" x14ac:dyDescent="0.3">
      <c r="A40" s="241" t="s">
        <v>0</v>
      </c>
      <c r="B40" s="232" t="s">
        <v>0</v>
      </c>
      <c r="C40" s="233">
        <v>9.0649200000000006E-3</v>
      </c>
      <c r="D40" s="234">
        <v>1.298411E-2</v>
      </c>
      <c r="E40" s="234">
        <v>9.3267899999999997E-3</v>
      </c>
      <c r="F40" s="234">
        <v>1.5888289999999999E-2</v>
      </c>
      <c r="G40" s="234">
        <v>7.7547800000000002E-3</v>
      </c>
      <c r="H40" s="234">
        <v>2.1536530000000002E-2</v>
      </c>
      <c r="I40" s="234">
        <v>1.196438E-2</v>
      </c>
      <c r="J40" s="235">
        <v>1.7079219999999999E-2</v>
      </c>
    </row>
    <row r="41" spans="1:10" ht="15" customHeight="1" x14ac:dyDescent="0.3">
      <c r="A41" s="242" t="s">
        <v>96</v>
      </c>
      <c r="B41" s="232" t="s">
        <v>323</v>
      </c>
      <c r="C41" s="233">
        <v>8.4184899999999993E-2</v>
      </c>
      <c r="D41" s="234">
        <v>4.8091849999999998E-2</v>
      </c>
      <c r="E41" s="234">
        <v>0.12989401</v>
      </c>
      <c r="F41" s="234">
        <v>9.3501490000000007E-2</v>
      </c>
      <c r="G41" s="234">
        <v>0.15606070999999999</v>
      </c>
      <c r="H41" s="234">
        <v>1.587413E-2</v>
      </c>
      <c r="I41" s="234">
        <v>0.13611042000000001</v>
      </c>
      <c r="J41" s="235">
        <v>3.5698100000000003E-2</v>
      </c>
    </row>
    <row r="42" spans="1:10" ht="15" customHeight="1" x14ac:dyDescent="0.3">
      <c r="A42" s="241" t="s">
        <v>97</v>
      </c>
      <c r="B42" s="232" t="s">
        <v>324</v>
      </c>
      <c r="C42" s="233">
        <v>2.7583920000000001E-2</v>
      </c>
      <c r="D42" s="234">
        <v>1.899288E-2</v>
      </c>
      <c r="E42" s="234">
        <v>3.421395E-2</v>
      </c>
      <c r="F42" s="234">
        <v>0.15049170000000001</v>
      </c>
      <c r="G42" s="234">
        <v>6.7236130000000005E-2</v>
      </c>
      <c r="H42" s="234">
        <v>0.18095526000000001</v>
      </c>
      <c r="I42" s="234">
        <v>3.7662389999999997E-2</v>
      </c>
      <c r="J42" s="235">
        <v>9.7736130000000004E-2</v>
      </c>
    </row>
    <row r="43" spans="1:10" ht="15" customHeight="1" x14ac:dyDescent="0.3">
      <c r="A43" s="241" t="s">
        <v>11</v>
      </c>
      <c r="B43" s="232" t="s">
        <v>325</v>
      </c>
      <c r="C43" s="233">
        <v>5.5594820000000003E-2</v>
      </c>
      <c r="D43" s="234">
        <v>1.9235619999999998E-2</v>
      </c>
      <c r="E43" s="234">
        <v>9.8848549999999993E-2</v>
      </c>
      <c r="F43" s="234">
        <v>2.8359880000000001E-2</v>
      </c>
      <c r="G43" s="234">
        <v>7.520955E-2</v>
      </c>
      <c r="H43" s="234">
        <v>0</v>
      </c>
      <c r="I43" s="234">
        <v>0</v>
      </c>
      <c r="J43" s="235">
        <v>1.6259719999999998E-2</v>
      </c>
    </row>
    <row r="44" spans="1:10" ht="15" customHeight="1" x14ac:dyDescent="0.3">
      <c r="A44" s="241" t="s">
        <v>20</v>
      </c>
      <c r="B44" s="232" t="s">
        <v>326</v>
      </c>
      <c r="C44" s="233">
        <v>1.868759E-2</v>
      </c>
      <c r="D44" s="234">
        <v>0.11402764999999999</v>
      </c>
      <c r="E44" s="234">
        <v>4.0980790000000003E-2</v>
      </c>
      <c r="F44" s="234">
        <v>3.2538839999999999E-2</v>
      </c>
      <c r="G44" s="234">
        <v>6.8090810000000002E-2</v>
      </c>
      <c r="H44" s="234">
        <v>5.2614719999999997E-2</v>
      </c>
      <c r="I44" s="234">
        <v>5.2026620000000003E-2</v>
      </c>
      <c r="J44" s="235">
        <v>3.069736E-2</v>
      </c>
    </row>
    <row r="45" spans="1:10" ht="15" customHeight="1" x14ac:dyDescent="0.3">
      <c r="A45" s="241" t="s">
        <v>5</v>
      </c>
      <c r="B45" s="232" t="s">
        <v>327</v>
      </c>
      <c r="C45" s="233">
        <v>2.057608E-2</v>
      </c>
      <c r="D45" s="234">
        <v>1.7195490000000001E-2</v>
      </c>
      <c r="E45" s="234">
        <v>9.3455900000000008E-3</v>
      </c>
      <c r="F45" s="234">
        <v>1.4265979999999999E-2</v>
      </c>
      <c r="G45" s="234">
        <v>4.0693739999999999E-2</v>
      </c>
      <c r="H45" s="234">
        <v>3.7741749999999998E-2</v>
      </c>
      <c r="I45" s="234">
        <v>0</v>
      </c>
      <c r="J45" s="235">
        <v>3.3397629999999998E-2</v>
      </c>
    </row>
    <row r="46" spans="1:10" ht="15" customHeight="1" x14ac:dyDescent="0.3">
      <c r="A46" s="241" t="s">
        <v>14</v>
      </c>
      <c r="B46" s="232" t="s">
        <v>328</v>
      </c>
      <c r="C46" s="233">
        <v>1.399682E-2</v>
      </c>
      <c r="D46" s="234">
        <v>1.6312790000000001E-2</v>
      </c>
      <c r="E46" s="234">
        <v>1.016536E-2</v>
      </c>
      <c r="F46" s="234">
        <v>1.1909589999999999E-2</v>
      </c>
      <c r="G46" s="234">
        <v>1.0358569999999999E-2</v>
      </c>
      <c r="H46" s="234">
        <v>0</v>
      </c>
      <c r="I46" s="234">
        <v>0</v>
      </c>
      <c r="J46" s="235">
        <v>2.262258E-2</v>
      </c>
    </row>
    <row r="47" spans="1:10" ht="15" customHeight="1" x14ac:dyDescent="0.3">
      <c r="A47" s="241" t="s">
        <v>98</v>
      </c>
      <c r="B47" s="232" t="s">
        <v>329</v>
      </c>
      <c r="C47" s="233">
        <v>1.399682E-2</v>
      </c>
      <c r="D47" s="234">
        <v>1.033163E-2</v>
      </c>
      <c r="E47" s="234">
        <v>1.14047E-2</v>
      </c>
      <c r="F47" s="234">
        <v>7.3824600000000004E-3</v>
      </c>
      <c r="G47" s="234">
        <v>9.6700399999999995E-3</v>
      </c>
      <c r="H47" s="234">
        <v>1.85257E-3</v>
      </c>
      <c r="I47" s="234">
        <v>1.24081E-3</v>
      </c>
      <c r="J47" s="235">
        <v>3.7640099999999999E-3</v>
      </c>
    </row>
    <row r="48" spans="1:10" ht="15" customHeight="1" x14ac:dyDescent="0.3">
      <c r="A48" s="241" t="s">
        <v>22</v>
      </c>
      <c r="B48" s="232" t="s">
        <v>330</v>
      </c>
      <c r="C48" s="233">
        <v>1.399682E-2</v>
      </c>
      <c r="D48" s="234">
        <v>1.9329079999999998E-2</v>
      </c>
      <c r="E48" s="234">
        <v>1.13776E-2</v>
      </c>
      <c r="F48" s="234">
        <v>3.4228809999999998E-2</v>
      </c>
      <c r="G48" s="234">
        <v>2.675686E-2</v>
      </c>
      <c r="H48" s="234">
        <v>0</v>
      </c>
      <c r="I48" s="234">
        <v>1.8248960000000002E-2</v>
      </c>
      <c r="J48" s="235">
        <v>0</v>
      </c>
    </row>
    <row r="49" spans="1:10" ht="15" customHeight="1" x14ac:dyDescent="0.3">
      <c r="A49" s="241" t="s">
        <v>99</v>
      </c>
      <c r="B49" s="232" t="s">
        <v>331</v>
      </c>
      <c r="C49" s="233">
        <v>1.399682E-2</v>
      </c>
      <c r="D49" s="234">
        <v>1.8676450000000001E-2</v>
      </c>
      <c r="E49" s="234">
        <v>1.8029860000000002E-2</v>
      </c>
      <c r="F49" s="234">
        <v>1.352596E-2</v>
      </c>
      <c r="G49" s="234">
        <v>1.901926E-2</v>
      </c>
      <c r="H49" s="234">
        <v>2.7044490000000001E-2</v>
      </c>
      <c r="I49" s="234">
        <v>3.758856E-2</v>
      </c>
      <c r="J49" s="235">
        <v>2.732656E-2</v>
      </c>
    </row>
    <row r="50" spans="1:10" ht="15" customHeight="1" x14ac:dyDescent="0.3">
      <c r="A50" s="241" t="s">
        <v>8</v>
      </c>
      <c r="B50" s="232" t="s">
        <v>332</v>
      </c>
      <c r="C50" s="233">
        <v>2.3009640000000001E-2</v>
      </c>
      <c r="D50" s="234">
        <v>1.886407E-2</v>
      </c>
      <c r="E50" s="234">
        <v>9.6095199999999999E-3</v>
      </c>
      <c r="F50" s="234">
        <v>1.8426769999999999E-2</v>
      </c>
      <c r="G50" s="234">
        <v>1.3151390000000001E-2</v>
      </c>
      <c r="H50" s="234">
        <v>5.5084059999999997E-2</v>
      </c>
      <c r="I50" s="234">
        <v>6.5705120000000006E-2</v>
      </c>
      <c r="J50" s="235">
        <v>1.7718769999999998E-2</v>
      </c>
    </row>
    <row r="51" spans="1:10" ht="15" customHeight="1" x14ac:dyDescent="0.3">
      <c r="A51" s="241" t="s">
        <v>16</v>
      </c>
      <c r="B51" s="232" t="s">
        <v>333</v>
      </c>
      <c r="C51" s="233">
        <v>8.6310499999999995E-3</v>
      </c>
      <c r="D51" s="234">
        <v>2.1431519999999999E-2</v>
      </c>
      <c r="E51" s="234">
        <v>1.220568E-2</v>
      </c>
      <c r="F51" s="234">
        <v>2.5839399999999998E-2</v>
      </c>
      <c r="G51" s="234">
        <v>1.388148E-2</v>
      </c>
      <c r="H51" s="234">
        <v>1.9407770000000001E-2</v>
      </c>
      <c r="I51" s="234">
        <v>4.8783100000000003E-3</v>
      </c>
      <c r="J51" s="235">
        <v>2.634734E-2</v>
      </c>
    </row>
    <row r="52" spans="1:10" ht="15" customHeight="1" x14ac:dyDescent="0.3">
      <c r="A52" s="241" t="s">
        <v>100</v>
      </c>
      <c r="B52" s="232" t="s">
        <v>334</v>
      </c>
      <c r="C52" s="233">
        <v>9.6947600000000002E-3</v>
      </c>
      <c r="D52" s="234">
        <v>6.2140000000000003E-4</v>
      </c>
      <c r="E52" s="234">
        <v>3.0609999999999999E-3</v>
      </c>
      <c r="F52" s="234">
        <v>5.5727900000000002E-3</v>
      </c>
      <c r="G52" s="234">
        <v>4.1384000000000004E-3</v>
      </c>
      <c r="H52" s="234">
        <v>4.1019569999999998E-2</v>
      </c>
      <c r="I52" s="234">
        <v>1.4038500000000001E-3</v>
      </c>
      <c r="J52" s="235">
        <v>2.6143099999999999E-2</v>
      </c>
    </row>
    <row r="53" spans="1:10" ht="15" customHeight="1" x14ac:dyDescent="0.3">
      <c r="A53" s="241" t="s">
        <v>101</v>
      </c>
      <c r="B53" s="232" t="s">
        <v>335</v>
      </c>
      <c r="C53" s="233">
        <v>8.7716900000000004E-3</v>
      </c>
      <c r="D53" s="234">
        <v>3.0313699999999998E-3</v>
      </c>
      <c r="E53" s="234">
        <v>7.5499499999999997E-3</v>
      </c>
      <c r="F53" s="234">
        <v>9.2853099999999997E-3</v>
      </c>
      <c r="G53" s="234">
        <v>7.1829700000000003E-3</v>
      </c>
      <c r="H53" s="234">
        <v>1.31173E-2</v>
      </c>
      <c r="I53" s="234">
        <v>1.252672E-2</v>
      </c>
      <c r="J53" s="235">
        <v>1.3181409999999999E-2</v>
      </c>
    </row>
    <row r="54" spans="1:10" ht="15" customHeight="1" x14ac:dyDescent="0.3">
      <c r="A54" s="241" t="s">
        <v>102</v>
      </c>
      <c r="B54" s="232" t="s">
        <v>336</v>
      </c>
      <c r="C54" s="233">
        <v>1.3426469999999999E-2</v>
      </c>
      <c r="D54" s="234">
        <v>1.1390279999999999E-2</v>
      </c>
      <c r="E54" s="234">
        <v>1.417205E-2</v>
      </c>
      <c r="F54" s="234">
        <v>1.801345E-2</v>
      </c>
      <c r="G54" s="234">
        <v>1.716494E-2</v>
      </c>
      <c r="H54" s="234">
        <v>1.469701E-2</v>
      </c>
      <c r="I54" s="234">
        <v>1.095687E-2</v>
      </c>
      <c r="J54" s="235">
        <v>1.35736E-2</v>
      </c>
    </row>
    <row r="55" spans="1:10" ht="15" customHeight="1" thickBot="1" x14ac:dyDescent="0.35">
      <c r="A55" s="243" t="s">
        <v>103</v>
      </c>
      <c r="B55" s="236" t="s">
        <v>338</v>
      </c>
      <c r="C55" s="237">
        <v>1.5087079999999999E-2</v>
      </c>
      <c r="D55" s="238">
        <v>0</v>
      </c>
      <c r="E55" s="238">
        <v>0</v>
      </c>
      <c r="F55" s="238">
        <v>0</v>
      </c>
      <c r="G55" s="238">
        <v>0</v>
      </c>
      <c r="H55" s="238">
        <v>0</v>
      </c>
      <c r="I55" s="238">
        <v>0.35750441999999999</v>
      </c>
      <c r="J55" s="239">
        <v>0</v>
      </c>
    </row>
    <row r="56" spans="1:10" x14ac:dyDescent="0.3">
      <c r="A56" s="156"/>
      <c r="C56" s="240"/>
      <c r="D56" s="240"/>
      <c r="E56" s="240"/>
      <c r="F56" s="240"/>
      <c r="G56" s="240"/>
      <c r="H56" s="155"/>
      <c r="I56" s="155"/>
      <c r="J56" s="155"/>
    </row>
    <row r="57" spans="1:10" x14ac:dyDescent="0.3">
      <c r="A57" s="156"/>
      <c r="C57" s="240"/>
      <c r="D57" s="240"/>
      <c r="E57" s="240"/>
      <c r="F57" s="240"/>
      <c r="G57" s="240"/>
      <c r="H57" s="155"/>
      <c r="I57" s="155"/>
      <c r="J57" s="155"/>
    </row>
    <row r="58" spans="1:10" x14ac:dyDescent="0.3">
      <c r="A58" s="156"/>
      <c r="C58" s="240"/>
      <c r="D58" s="240"/>
      <c r="E58" s="240"/>
      <c r="F58" s="240"/>
      <c r="G58" s="240"/>
      <c r="H58" s="155"/>
      <c r="I58" s="155"/>
      <c r="J58" s="155"/>
    </row>
  </sheetData>
  <autoFilter ref="A1:J58" xr:uid="{C9271720-F2C8-4047-BCC6-EEC5BC1646AF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zoomScale="70" zoomScaleNormal="70" workbookViewId="0">
      <selection activeCell="K55" sqref="K55"/>
    </sheetView>
  </sheetViews>
  <sheetFormatPr defaultRowHeight="13.5" x14ac:dyDescent="0.25"/>
  <cols>
    <col min="1" max="1" width="67.42578125" style="3" customWidth="1"/>
    <col min="2" max="2" width="9.140625" style="26"/>
    <col min="3" max="3" width="9.140625" style="3"/>
    <col min="4" max="4" width="11.0703125" style="3" customWidth="1"/>
    <col min="5" max="5" width="13.78515625" style="3" customWidth="1"/>
    <col min="6" max="6" width="10.28515625" customWidth="1"/>
    <col min="7" max="7" width="9.42578125" customWidth="1"/>
    <col min="10" max="10" width="12.640625" customWidth="1"/>
    <col min="11" max="11" width="18.640625" style="14" customWidth="1"/>
    <col min="12" max="12" width="11.92578125" customWidth="1"/>
    <col min="13" max="13" width="12.92578125" customWidth="1"/>
    <col min="14" max="14" width="47.78515625" customWidth="1"/>
    <col min="15" max="15" width="14.42578125" customWidth="1"/>
  </cols>
  <sheetData>
    <row r="1" spans="1:15" ht="32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36.5" customHeight="1" thickBot="1" x14ac:dyDescent="0.35">
      <c r="A2" s="11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M2" s="15"/>
      <c r="N2" s="12" t="s">
        <v>114</v>
      </c>
      <c r="O2" s="16" t="s">
        <v>164</v>
      </c>
    </row>
    <row r="3" spans="1:15" ht="14.5" thickBot="1" x14ac:dyDescent="0.35">
      <c r="A3" s="27" t="s">
        <v>20</v>
      </c>
      <c r="B3" s="56" t="s">
        <v>131</v>
      </c>
      <c r="C3" s="28">
        <v>2013</v>
      </c>
      <c r="D3" s="29">
        <v>17943.969000000001</v>
      </c>
      <c r="E3" s="264">
        <v>0.1</v>
      </c>
      <c r="F3" s="35">
        <f>VLOOKUP(A3,'Added-Value-Ouput'!$B$2:$F$58,3,FALSE)</f>
        <v>273020.93119600002</v>
      </c>
      <c r="G3" s="36">
        <f>VLOOKUP(A3,'Added-Value-Ouput'!$B$2:$F$58,5,FALSE)</f>
        <v>377534.77100000001</v>
      </c>
      <c r="H3" s="267">
        <f>SUM(D3:D13)</f>
        <v>65626.69</v>
      </c>
      <c r="I3" s="268"/>
      <c r="J3" s="37">
        <f>D3/$H$3</f>
        <v>0.2734248672300858</v>
      </c>
      <c r="K3" s="37">
        <f>D3/F3</f>
        <v>6.5723785064369794E-2</v>
      </c>
      <c r="L3" s="38">
        <f>D3/G3</f>
        <v>4.7529314856140766E-2</v>
      </c>
      <c r="M3" s="7"/>
      <c r="N3" s="122" t="s">
        <v>20</v>
      </c>
      <c r="O3" s="127">
        <v>7.9000000000000001E-2</v>
      </c>
    </row>
    <row r="4" spans="1:15" ht="14.5" thickBot="1" x14ac:dyDescent="0.35">
      <c r="A4" s="30" t="s">
        <v>96</v>
      </c>
      <c r="B4" s="57" t="s">
        <v>106</v>
      </c>
      <c r="C4" s="9">
        <v>2013</v>
      </c>
      <c r="D4" s="31">
        <v>6238.4489999999996</v>
      </c>
      <c r="E4" s="265"/>
      <c r="F4" s="39">
        <f>VLOOKUP(A4,'Added-Value-Ouput'!$B$2:$F$58,3,FALSE)</f>
        <v>106550.934542</v>
      </c>
      <c r="G4" s="40">
        <f>VLOOKUP(A4,'Added-Value-Ouput'!$B$2:$F$58,5,FALSE)</f>
        <v>206502.21799999999</v>
      </c>
      <c r="H4" s="269"/>
      <c r="I4" s="270"/>
      <c r="J4" s="41">
        <f t="shared" ref="J4:J13" si="0">D4/$H$3</f>
        <v>9.5059631988143836E-2</v>
      </c>
      <c r="K4" s="41">
        <f t="shared" ref="K4:K12" si="1">D4/F4</f>
        <v>5.8548984359596976E-2</v>
      </c>
      <c r="L4" s="42">
        <f t="shared" ref="L4:L46" si="2">D4/G4</f>
        <v>3.0210082295580958E-2</v>
      </c>
      <c r="M4" s="7"/>
      <c r="N4" s="123" t="s">
        <v>96</v>
      </c>
      <c r="O4" s="128">
        <v>5.8999999999999997E-2</v>
      </c>
    </row>
    <row r="5" spans="1:15" ht="14.5" thickBot="1" x14ac:dyDescent="0.35">
      <c r="A5" s="30" t="s">
        <v>84</v>
      </c>
      <c r="B5" s="57" t="s">
        <v>151</v>
      </c>
      <c r="C5" s="9">
        <v>2013</v>
      </c>
      <c r="D5" s="31">
        <v>4976.7160000000003</v>
      </c>
      <c r="E5" s="265"/>
      <c r="F5" s="39">
        <f>VLOOKUP(A5,'Added-Value-Ouput'!$B$2:$F$58,3,FALSE)</f>
        <v>142398.50208999999</v>
      </c>
      <c r="G5" s="40">
        <f>VLOOKUP(A5,'Added-Value-Ouput'!$B$2:$F$58,5,FALSE)</f>
        <v>356547.40600000002</v>
      </c>
      <c r="H5" s="269"/>
      <c r="I5" s="270"/>
      <c r="J5" s="41">
        <f t="shared" si="0"/>
        <v>7.5833719482119241E-2</v>
      </c>
      <c r="K5" s="41">
        <f t="shared" si="1"/>
        <v>3.4949215946489177E-2</v>
      </c>
      <c r="L5" s="42">
        <f t="shared" si="2"/>
        <v>1.3958076587437016E-2</v>
      </c>
      <c r="M5" s="7"/>
      <c r="N5" s="123" t="s">
        <v>8</v>
      </c>
      <c r="O5" s="128">
        <v>3.7999999999999999E-2</v>
      </c>
    </row>
    <row r="6" spans="1:15" ht="14.5" thickBot="1" x14ac:dyDescent="0.35">
      <c r="A6" s="30" t="s">
        <v>8</v>
      </c>
      <c r="B6" s="57" t="s">
        <v>9</v>
      </c>
      <c r="C6" s="9">
        <v>2013</v>
      </c>
      <c r="D6" s="31">
        <v>3589.373</v>
      </c>
      <c r="E6" s="265"/>
      <c r="F6" s="39">
        <f>VLOOKUP(A6,'Added-Value-Ouput'!$B$2:$F$58,3,FALSE)</f>
        <v>109394.837396</v>
      </c>
      <c r="G6" s="40">
        <f>VLOOKUP(A6,'Added-Value-Ouput'!$B$2:$F$58,5,FALSE)</f>
        <v>200031.57</v>
      </c>
      <c r="H6" s="269"/>
      <c r="I6" s="270"/>
      <c r="J6" s="41">
        <f t="shared" si="0"/>
        <v>5.469379912349686E-2</v>
      </c>
      <c r="K6" s="41">
        <f t="shared" si="1"/>
        <v>3.2811173593199607E-2</v>
      </c>
      <c r="L6" s="42">
        <f t="shared" si="2"/>
        <v>1.7944032534464433E-2</v>
      </c>
      <c r="M6" s="7"/>
      <c r="N6" s="123" t="s">
        <v>81</v>
      </c>
      <c r="O6" s="128">
        <v>3.3000000000000002E-2</v>
      </c>
    </row>
    <row r="7" spans="1:15" ht="14.5" thickBot="1" x14ac:dyDescent="0.35">
      <c r="A7" s="30" t="s">
        <v>81</v>
      </c>
      <c r="B7" s="57" t="s">
        <v>135</v>
      </c>
      <c r="C7" s="9">
        <v>2013</v>
      </c>
      <c r="D7" s="31">
        <v>2697.402</v>
      </c>
      <c r="E7" s="265"/>
      <c r="F7" s="39">
        <f>VLOOKUP(A7,'Added-Value-Ouput'!$B$2:$F$58,3,FALSE)</f>
        <v>39578.430203000004</v>
      </c>
      <c r="G7" s="40">
        <f>VLOOKUP(A7,'Added-Value-Ouput'!$B$2:$F$58,5,FALSE)</f>
        <v>168642.04399999999</v>
      </c>
      <c r="H7" s="269"/>
      <c r="I7" s="270"/>
      <c r="J7" s="41">
        <f t="shared" si="0"/>
        <v>4.1102210091656308E-2</v>
      </c>
      <c r="K7" s="41">
        <f t="shared" si="1"/>
        <v>6.8153334686718817E-2</v>
      </c>
      <c r="L7" s="42">
        <f t="shared" si="2"/>
        <v>1.5994836969599351E-2</v>
      </c>
      <c r="M7" s="7"/>
      <c r="N7" s="123" t="s">
        <v>5</v>
      </c>
      <c r="O7" s="128">
        <v>3.3000000000000002E-2</v>
      </c>
    </row>
    <row r="8" spans="1:15" ht="14.5" thickBot="1" x14ac:dyDescent="0.35">
      <c r="A8" s="30" t="s">
        <v>0</v>
      </c>
      <c r="B8" s="57" t="s">
        <v>1</v>
      </c>
      <c r="C8" s="9">
        <v>2013</v>
      </c>
      <c r="D8" s="31">
        <v>2585.0030000000002</v>
      </c>
      <c r="E8" s="265"/>
      <c r="F8" s="39">
        <f>VLOOKUP(A8,'Added-Value-Ouput'!$B$2:$F$58,3,FALSE)</f>
        <v>112812.83945100001</v>
      </c>
      <c r="G8" s="40">
        <f>VLOOKUP(A8,'Added-Value-Ouput'!$B$2:$F$58,5,FALSE)</f>
        <v>191525.54700000002</v>
      </c>
      <c r="H8" s="269"/>
      <c r="I8" s="270"/>
      <c r="J8" s="41">
        <f t="shared" si="0"/>
        <v>3.9389507531158434E-2</v>
      </c>
      <c r="K8" s="41">
        <f t="shared" si="1"/>
        <v>2.2914085068506677E-2</v>
      </c>
      <c r="L8" s="42">
        <f t="shared" si="2"/>
        <v>1.3496909631590817E-2</v>
      </c>
      <c r="M8" s="7"/>
      <c r="N8" s="123" t="s">
        <v>84</v>
      </c>
      <c r="O8" s="128">
        <v>2.9000000000000001E-2</v>
      </c>
    </row>
    <row r="9" spans="1:15" ht="14.5" thickBot="1" x14ac:dyDescent="0.35">
      <c r="A9" s="30" t="s">
        <v>16</v>
      </c>
      <c r="B9" s="57" t="s">
        <v>129</v>
      </c>
      <c r="C9" s="9">
        <v>2013</v>
      </c>
      <c r="D9" s="31">
        <v>2440.9609999999998</v>
      </c>
      <c r="E9" s="265"/>
      <c r="F9" s="39">
        <f>VLOOKUP(A9,'Added-Value-Ouput'!$B$2:$F$58,3,FALSE)</f>
        <v>123988.22008299999</v>
      </c>
      <c r="G9" s="40">
        <f>VLOOKUP(A9,'Added-Value-Ouput'!$B$2:$F$58,5,FALSE)</f>
        <v>229024.32800000001</v>
      </c>
      <c r="H9" s="269"/>
      <c r="I9" s="270"/>
      <c r="J9" s="41">
        <f t="shared" si="0"/>
        <v>3.7194638339980268E-2</v>
      </c>
      <c r="K9" s="41">
        <f t="shared" si="1"/>
        <v>1.9687039610424083E-2</v>
      </c>
      <c r="L9" s="42">
        <f t="shared" si="2"/>
        <v>1.0658086070227437E-2</v>
      </c>
      <c r="M9" s="7"/>
      <c r="N9" s="123" t="s">
        <v>0</v>
      </c>
      <c r="O9" s="128">
        <v>2.9000000000000001E-2</v>
      </c>
    </row>
    <row r="10" spans="1:15" ht="14.5" thickBot="1" x14ac:dyDescent="0.35">
      <c r="A10" s="30" t="s">
        <v>18</v>
      </c>
      <c r="B10" s="57" t="s">
        <v>130</v>
      </c>
      <c r="C10" s="9">
        <v>2013</v>
      </c>
      <c r="D10" s="31">
        <v>2222.6750000000002</v>
      </c>
      <c r="E10" s="265"/>
      <c r="F10" s="39">
        <f>VLOOKUP(A10,'Added-Value-Ouput'!$B$2:$F$58,3,FALSE)</f>
        <v>80228.407961000004</v>
      </c>
      <c r="G10" s="40">
        <f>VLOOKUP(A10,'Added-Value-Ouput'!$B$2:$F$58,5,FALSE)</f>
        <v>172407.723</v>
      </c>
      <c r="H10" s="269"/>
      <c r="I10" s="270"/>
      <c r="J10" s="41">
        <f t="shared" si="0"/>
        <v>3.386846113981979E-2</v>
      </c>
      <c r="K10" s="41">
        <f t="shared" si="1"/>
        <v>2.7704338855639131E-2</v>
      </c>
      <c r="L10" s="42">
        <f t="shared" si="2"/>
        <v>1.2891968882391656E-2</v>
      </c>
      <c r="M10" s="7"/>
      <c r="N10" s="123" t="s">
        <v>69</v>
      </c>
      <c r="O10" s="128">
        <v>2.8000000000000001E-2</v>
      </c>
    </row>
    <row r="11" spans="1:15" ht="14.5" thickBot="1" x14ac:dyDescent="0.35">
      <c r="A11" s="30" t="s">
        <v>5</v>
      </c>
      <c r="B11" s="57" t="s">
        <v>6</v>
      </c>
      <c r="C11" s="9">
        <v>2013</v>
      </c>
      <c r="D11" s="31">
        <v>2092.261</v>
      </c>
      <c r="E11" s="265"/>
      <c r="F11" s="39">
        <f>VLOOKUP(A11,'Added-Value-Ouput'!$B$2:$F$58,3,FALSE)</f>
        <v>87668.233028999995</v>
      </c>
      <c r="G11" s="40">
        <f>VLOOKUP(A11,'Added-Value-Ouput'!$B$2:$F$58,5,FALSE)</f>
        <v>135910.20199999999</v>
      </c>
      <c r="H11" s="269"/>
      <c r="I11" s="270"/>
      <c r="J11" s="41">
        <f t="shared" si="0"/>
        <v>3.1881251362822043E-2</v>
      </c>
      <c r="K11" s="41">
        <f t="shared" si="1"/>
        <v>2.3865668643143472E-2</v>
      </c>
      <c r="L11" s="42">
        <f t="shared" si="2"/>
        <v>1.5394436688424612E-2</v>
      </c>
      <c r="M11" s="7"/>
      <c r="N11" s="123" t="s">
        <v>18</v>
      </c>
      <c r="O11" s="128">
        <v>2.7E-2</v>
      </c>
    </row>
    <row r="12" spans="1:15" ht="14.5" thickBot="1" x14ac:dyDescent="0.35">
      <c r="A12" s="30" t="s">
        <v>62</v>
      </c>
      <c r="B12" s="57" t="s">
        <v>152</v>
      </c>
      <c r="C12" s="9">
        <v>2013</v>
      </c>
      <c r="D12" s="31">
        <v>1681.462</v>
      </c>
      <c r="E12" s="265"/>
      <c r="F12" s="39">
        <f>VLOOKUP(A12,'Added-Value-Ouput'!$B$2:$F$58,3,FALSE)</f>
        <v>41915.498885000001</v>
      </c>
      <c r="G12" s="40">
        <f>VLOOKUP(A12,'Added-Value-Ouput'!$B$2:$F$58,5,FALSE)</f>
        <v>136689.30799999999</v>
      </c>
      <c r="H12" s="269"/>
      <c r="I12" s="270"/>
      <c r="J12" s="41">
        <f t="shared" si="0"/>
        <v>2.5621618277563592E-2</v>
      </c>
      <c r="K12" s="41">
        <f t="shared" si="1"/>
        <v>4.0115519192871464E-2</v>
      </c>
      <c r="L12" s="42">
        <f t="shared" si="2"/>
        <v>1.2301342545387676E-2</v>
      </c>
      <c r="M12" s="7"/>
      <c r="N12" s="132" t="s">
        <v>73</v>
      </c>
      <c r="O12" s="133">
        <v>2.5999999999999999E-2</v>
      </c>
    </row>
    <row r="13" spans="1:15" ht="14.5" thickBot="1" x14ac:dyDescent="0.35">
      <c r="A13" s="32" t="s">
        <v>24</v>
      </c>
      <c r="B13" s="58" t="s">
        <v>25</v>
      </c>
      <c r="C13" s="33">
        <v>2013</v>
      </c>
      <c r="D13" s="34">
        <v>19158.419000000002</v>
      </c>
      <c r="E13" s="266"/>
      <c r="F13" s="43">
        <f>SUM('Added-Value-Ouput'!D2:D57)-SUM(UK!F3:F12)</f>
        <v>1302285.3761060007</v>
      </c>
      <c r="G13" s="44">
        <f>SUM('Added-Value-Ouput'!F2:F57)-SUM(G3:G12)</f>
        <v>2633331.5500000003</v>
      </c>
      <c r="H13" s="271"/>
      <c r="I13" s="272"/>
      <c r="J13" s="45">
        <f t="shared" si="0"/>
        <v>0.2919302954331538</v>
      </c>
      <c r="K13" s="45">
        <f>D13/F13</f>
        <v>1.4711383043619915E-2</v>
      </c>
      <c r="L13" s="46">
        <f t="shared" si="2"/>
        <v>7.2753539143219541E-3</v>
      </c>
      <c r="M13" s="6"/>
      <c r="N13" s="284" t="s">
        <v>166</v>
      </c>
      <c r="O13" s="285"/>
    </row>
    <row r="14" spans="1:15" ht="14.5" thickBot="1" x14ac:dyDescent="0.35">
      <c r="A14" s="59" t="s">
        <v>20</v>
      </c>
      <c r="B14" s="60" t="s">
        <v>131</v>
      </c>
      <c r="C14" s="61">
        <v>2013</v>
      </c>
      <c r="D14" s="62">
        <v>29343.832999999999</v>
      </c>
      <c r="E14" s="273">
        <v>0.2</v>
      </c>
      <c r="F14" s="63">
        <f>VLOOKUP(A14,'Added-Value-Ouput'!$B$2:$D$58,3,FALSE)</f>
        <v>273020.93119600002</v>
      </c>
      <c r="G14" s="64">
        <f>VLOOKUP(A14,'Added-Value-Ouput'!$B$2:$F$58,5,FALSE)</f>
        <v>377534.77100000001</v>
      </c>
      <c r="H14" s="276">
        <f>SUM(D14:D24)</f>
        <v>112225.83799999997</v>
      </c>
      <c r="I14" s="277"/>
      <c r="J14" s="65">
        <f>D14/$H$14</f>
        <v>0.2614712754472816</v>
      </c>
      <c r="K14" s="66">
        <f t="shared" ref="K14:K46" si="3">D14/F14</f>
        <v>0.10747832728961812</v>
      </c>
      <c r="L14" s="67">
        <f t="shared" si="2"/>
        <v>7.7724848819289274E-2</v>
      </c>
      <c r="M14" s="6"/>
      <c r="N14" s="140" t="s">
        <v>20</v>
      </c>
      <c r="O14" s="158">
        <v>0.115</v>
      </c>
    </row>
    <row r="15" spans="1:15" ht="14.5" thickBot="1" x14ac:dyDescent="0.35">
      <c r="A15" s="68" t="s">
        <v>96</v>
      </c>
      <c r="B15" s="69" t="s">
        <v>106</v>
      </c>
      <c r="C15" s="70">
        <v>2013</v>
      </c>
      <c r="D15" s="71">
        <v>10742.67</v>
      </c>
      <c r="E15" s="274"/>
      <c r="F15" s="72">
        <f>VLOOKUP(A15,'Added-Value-Ouput'!$B$2:$D$58,3,FALSE)</f>
        <v>106550.934542</v>
      </c>
      <c r="G15" s="73">
        <f>VLOOKUP(A15,'Added-Value-Ouput'!$B$2:$F$58,5,FALSE)</f>
        <v>206502.21799999999</v>
      </c>
      <c r="H15" s="278"/>
      <c r="I15" s="279"/>
      <c r="J15" s="74">
        <f t="shared" ref="J15:J24" si="4">D15/$H$14</f>
        <v>9.5723678178281923E-2</v>
      </c>
      <c r="K15" s="75">
        <f t="shared" si="3"/>
        <v>0.1008219218928153</v>
      </c>
      <c r="L15" s="76">
        <f t="shared" si="2"/>
        <v>5.2022056247357111E-2</v>
      </c>
      <c r="M15" s="6"/>
      <c r="N15" s="124" t="s">
        <v>96</v>
      </c>
      <c r="O15" s="159">
        <v>9.8000000000000004E-2</v>
      </c>
    </row>
    <row r="16" spans="1:15" ht="14.5" thickBot="1" x14ac:dyDescent="0.35">
      <c r="A16" s="68" t="s">
        <v>84</v>
      </c>
      <c r="B16" s="69" t="s">
        <v>151</v>
      </c>
      <c r="C16" s="70">
        <v>2013</v>
      </c>
      <c r="D16" s="71">
        <v>8967.9609999999993</v>
      </c>
      <c r="E16" s="274"/>
      <c r="F16" s="72">
        <f>VLOOKUP(A16,'Added-Value-Ouput'!$B$2:$D$58,3,FALSE)</f>
        <v>142398.50208999999</v>
      </c>
      <c r="G16" s="73">
        <f>VLOOKUP(A16,'Added-Value-Ouput'!$B$2:$F$58,5,FALSE)</f>
        <v>356547.40600000002</v>
      </c>
      <c r="H16" s="278"/>
      <c r="I16" s="279"/>
      <c r="J16" s="74">
        <f t="shared" si="4"/>
        <v>7.9909949079640663E-2</v>
      </c>
      <c r="K16" s="75">
        <f t="shared" si="3"/>
        <v>6.2977916680134652E-2</v>
      </c>
      <c r="L16" s="76">
        <f t="shared" si="2"/>
        <v>2.5152226181109839E-2</v>
      </c>
      <c r="M16" s="5"/>
      <c r="N16" s="124" t="s">
        <v>8</v>
      </c>
      <c r="O16" s="159">
        <v>6.9000000000000006E-2</v>
      </c>
    </row>
    <row r="17" spans="1:15" ht="14.5" thickBot="1" x14ac:dyDescent="0.35">
      <c r="A17" s="68" t="s">
        <v>8</v>
      </c>
      <c r="B17" s="69" t="s">
        <v>9</v>
      </c>
      <c r="C17" s="70">
        <v>2013</v>
      </c>
      <c r="D17" s="71">
        <v>6506.1480000000001</v>
      </c>
      <c r="E17" s="274"/>
      <c r="F17" s="72">
        <f>VLOOKUP(A17,'Added-Value-Ouput'!$B$2:$D$58,3,FALSE)</f>
        <v>109394.837396</v>
      </c>
      <c r="G17" s="73">
        <f>VLOOKUP(A17,'Added-Value-Ouput'!$B$2:$F$58,5,FALSE)</f>
        <v>200031.57</v>
      </c>
      <c r="H17" s="278"/>
      <c r="I17" s="279"/>
      <c r="J17" s="74">
        <f t="shared" si="4"/>
        <v>5.7973708336221126E-2</v>
      </c>
      <c r="K17" s="75">
        <f t="shared" si="3"/>
        <v>5.9473994887421402E-2</v>
      </c>
      <c r="L17" s="76">
        <f t="shared" si="2"/>
        <v>3.2525605833119239E-2</v>
      </c>
      <c r="M17" s="5"/>
      <c r="N17" s="124" t="s">
        <v>81</v>
      </c>
      <c r="O17" s="159">
        <v>6.2E-2</v>
      </c>
    </row>
    <row r="18" spans="1:15" ht="14.5" thickBot="1" x14ac:dyDescent="0.35">
      <c r="A18" s="68" t="s">
        <v>81</v>
      </c>
      <c r="B18" s="69" t="s">
        <v>135</v>
      </c>
      <c r="C18" s="70">
        <v>2013</v>
      </c>
      <c r="D18" s="71">
        <v>4905.268</v>
      </c>
      <c r="E18" s="274"/>
      <c r="F18" s="72">
        <f>VLOOKUP(A18,'Added-Value-Ouput'!$B$2:$D$58,3,FALSE)</f>
        <v>39578.430203000004</v>
      </c>
      <c r="G18" s="73">
        <f>VLOOKUP(A18,'Added-Value-Ouput'!$B$2:$F$58,5,FALSE)</f>
        <v>168642.04399999999</v>
      </c>
      <c r="H18" s="278"/>
      <c r="I18" s="279"/>
      <c r="J18" s="74">
        <f t="shared" si="4"/>
        <v>4.3708900618768393E-2</v>
      </c>
      <c r="K18" s="75">
        <f t="shared" si="3"/>
        <v>0.12393791201016825</v>
      </c>
      <c r="L18" s="76">
        <f t="shared" si="2"/>
        <v>2.9086862822891309E-2</v>
      </c>
      <c r="M18" s="5"/>
      <c r="N18" s="124" t="s">
        <v>5</v>
      </c>
      <c r="O18" s="159">
        <v>5.8000000000000003E-2</v>
      </c>
    </row>
    <row r="19" spans="1:15" ht="14.5" thickBot="1" x14ac:dyDescent="0.35">
      <c r="A19" s="68" t="s">
        <v>0</v>
      </c>
      <c r="B19" s="69" t="s">
        <v>1</v>
      </c>
      <c r="C19" s="70">
        <v>2013</v>
      </c>
      <c r="D19" s="71">
        <v>4694.2640000000001</v>
      </c>
      <c r="E19" s="274"/>
      <c r="F19" s="72">
        <f>VLOOKUP(A19,'Added-Value-Ouput'!$B$2:$D$58,3,FALSE)</f>
        <v>112812.83945100001</v>
      </c>
      <c r="G19" s="73">
        <f>VLOOKUP(A19,'Added-Value-Ouput'!$B$2:$F$58,5,FALSE)</f>
        <v>191525.54700000002</v>
      </c>
      <c r="H19" s="278"/>
      <c r="I19" s="279"/>
      <c r="J19" s="74">
        <f t="shared" si="4"/>
        <v>4.1828727534206529E-2</v>
      </c>
      <c r="K19" s="75">
        <f t="shared" si="3"/>
        <v>4.1611079225064115E-2</v>
      </c>
      <c r="L19" s="76">
        <f t="shared" si="2"/>
        <v>2.4509858207062057E-2</v>
      </c>
      <c r="M19" s="5"/>
      <c r="N19" s="124" t="s">
        <v>84</v>
      </c>
      <c r="O19" s="159">
        <v>5.3999999999999999E-2</v>
      </c>
    </row>
    <row r="20" spans="1:15" ht="14.5" thickBot="1" x14ac:dyDescent="0.35">
      <c r="A20" s="68" t="s">
        <v>16</v>
      </c>
      <c r="B20" s="69" t="s">
        <v>129</v>
      </c>
      <c r="C20" s="70">
        <v>2013</v>
      </c>
      <c r="D20" s="71">
        <v>4109.9709999999995</v>
      </c>
      <c r="E20" s="274"/>
      <c r="F20" s="72">
        <f>VLOOKUP(A20,'Added-Value-Ouput'!$B$2:$D$58,3,FALSE)</f>
        <v>123988.22008299999</v>
      </c>
      <c r="G20" s="73">
        <f>VLOOKUP(A20,'Added-Value-Ouput'!$B$2:$F$58,5,FALSE)</f>
        <v>229024.32800000001</v>
      </c>
      <c r="H20" s="278"/>
      <c r="I20" s="279"/>
      <c r="J20" s="74">
        <f t="shared" si="4"/>
        <v>3.6622323996368826E-2</v>
      </c>
      <c r="K20" s="75">
        <f t="shared" si="3"/>
        <v>3.3148076464431131E-2</v>
      </c>
      <c r="L20" s="76">
        <f t="shared" si="2"/>
        <v>1.7945565154108865E-2</v>
      </c>
      <c r="M20" s="5"/>
      <c r="N20" s="124" t="s">
        <v>0</v>
      </c>
      <c r="O20" s="159">
        <v>5.2999999999999999E-2</v>
      </c>
    </row>
    <row r="21" spans="1:15" ht="14.5" thickBot="1" x14ac:dyDescent="0.35">
      <c r="A21" s="68" t="s">
        <v>18</v>
      </c>
      <c r="B21" s="69" t="s">
        <v>130</v>
      </c>
      <c r="C21" s="70">
        <v>2013</v>
      </c>
      <c r="D21" s="71">
        <v>3906.529</v>
      </c>
      <c r="E21" s="274"/>
      <c r="F21" s="72">
        <f>VLOOKUP(A21,'Added-Value-Ouput'!$B$2:$D$58,3,FALSE)</f>
        <v>80228.407961000004</v>
      </c>
      <c r="G21" s="73">
        <f>VLOOKUP(A21,'Added-Value-Ouput'!$B$2:$F$58,5,FALSE)</f>
        <v>172407.723</v>
      </c>
      <c r="H21" s="278"/>
      <c r="I21" s="279"/>
      <c r="J21" s="74">
        <f t="shared" si="4"/>
        <v>3.4809532899188519E-2</v>
      </c>
      <c r="K21" s="75">
        <f t="shared" si="3"/>
        <v>4.8692590309145994E-2</v>
      </c>
      <c r="L21" s="76">
        <f t="shared" si="2"/>
        <v>2.2658665934588092E-2</v>
      </c>
      <c r="M21" s="5"/>
      <c r="N21" s="124" t="s">
        <v>18</v>
      </c>
      <c r="O21" s="159">
        <v>4.5999999999999999E-2</v>
      </c>
    </row>
    <row r="22" spans="1:15" ht="14.5" thickBot="1" x14ac:dyDescent="0.35">
      <c r="A22" s="68" t="s">
        <v>5</v>
      </c>
      <c r="B22" s="69" t="s">
        <v>6</v>
      </c>
      <c r="C22" s="70">
        <v>2013</v>
      </c>
      <c r="D22" s="71">
        <v>3775.078</v>
      </c>
      <c r="E22" s="274"/>
      <c r="F22" s="72">
        <f>VLOOKUP(A22,'Added-Value-Ouput'!$B$2:$D$58,3,FALSE)</f>
        <v>87668.233028999995</v>
      </c>
      <c r="G22" s="73">
        <f>VLOOKUP(A22,'Added-Value-Ouput'!$B$2:$F$58,5,FALSE)</f>
        <v>135910.20199999999</v>
      </c>
      <c r="H22" s="278"/>
      <c r="I22" s="279"/>
      <c r="J22" s="74">
        <f t="shared" si="4"/>
        <v>3.3638225093939607E-2</v>
      </c>
      <c r="K22" s="75">
        <f t="shared" si="3"/>
        <v>4.306095685481915E-2</v>
      </c>
      <c r="L22" s="76">
        <f t="shared" si="2"/>
        <v>2.7776266567538472E-2</v>
      </c>
      <c r="M22" s="6"/>
      <c r="N22" s="124" t="s">
        <v>73</v>
      </c>
      <c r="O22" s="159">
        <v>4.2000000000000003E-2</v>
      </c>
    </row>
    <row r="23" spans="1:15" ht="14.5" thickBot="1" x14ac:dyDescent="0.35">
      <c r="A23" s="68" t="s">
        <v>62</v>
      </c>
      <c r="B23" s="69" t="s">
        <v>152</v>
      </c>
      <c r="C23" s="70">
        <v>2013</v>
      </c>
      <c r="D23" s="71">
        <v>2911.0709999999999</v>
      </c>
      <c r="E23" s="274"/>
      <c r="F23" s="72">
        <f>VLOOKUP(A23,'Added-Value-Ouput'!$B$2:$D$58,3,FALSE)</f>
        <v>41915.498885000001</v>
      </c>
      <c r="G23" s="73">
        <f>VLOOKUP(A23,'Added-Value-Ouput'!$B$2:$F$58,5,FALSE)</f>
        <v>136689.30799999999</v>
      </c>
      <c r="H23" s="278"/>
      <c r="I23" s="279"/>
      <c r="J23" s="74">
        <f t="shared" si="4"/>
        <v>2.5939400871303812E-2</v>
      </c>
      <c r="K23" s="75">
        <f t="shared" si="3"/>
        <v>6.9450944816065729E-2</v>
      </c>
      <c r="L23" s="76">
        <f t="shared" si="2"/>
        <v>2.1296991276011142E-2</v>
      </c>
      <c r="M23" s="6"/>
      <c r="N23" s="134" t="s">
        <v>62</v>
      </c>
      <c r="O23" s="160">
        <v>4.1000000000000002E-2</v>
      </c>
    </row>
    <row r="24" spans="1:15" ht="14.5" thickBot="1" x14ac:dyDescent="0.35">
      <c r="A24" s="77" t="s">
        <v>24</v>
      </c>
      <c r="B24" s="78" t="s">
        <v>25</v>
      </c>
      <c r="C24" s="79">
        <v>2013</v>
      </c>
      <c r="D24" s="80">
        <v>32363.044999999998</v>
      </c>
      <c r="E24" s="275"/>
      <c r="F24" s="81">
        <f>SUM('Added-Value-Ouput'!D2:D57)-SUM(F14:F23)</f>
        <v>1302285.3761060007</v>
      </c>
      <c r="G24" s="82">
        <f>SUM('Added-Value-Ouput'!F2:F57)-SUM(G14:G23)</f>
        <v>2633331.5500000003</v>
      </c>
      <c r="H24" s="280"/>
      <c r="I24" s="281"/>
      <c r="J24" s="83">
        <f t="shared" si="4"/>
        <v>0.2883742779447992</v>
      </c>
      <c r="K24" s="84">
        <f t="shared" si="3"/>
        <v>2.4850962464747647E-2</v>
      </c>
      <c r="L24" s="85">
        <f t="shared" si="2"/>
        <v>1.2289772246871077E-2</v>
      </c>
      <c r="M24" s="6"/>
      <c r="N24" s="284" t="s">
        <v>166</v>
      </c>
      <c r="O24" s="285"/>
    </row>
    <row r="25" spans="1:15" ht="14.5" thickBot="1" x14ac:dyDescent="0.35">
      <c r="A25" s="86" t="s">
        <v>20</v>
      </c>
      <c r="B25" s="87" t="s">
        <v>131</v>
      </c>
      <c r="C25" s="88">
        <v>2013</v>
      </c>
      <c r="D25" s="89">
        <v>39588.46</v>
      </c>
      <c r="E25" s="244">
        <v>0.3</v>
      </c>
      <c r="F25" s="90">
        <f>VLOOKUP(A25,'Added-Value-Ouput'!$B$2:$D$58,3,FALSE)</f>
        <v>273020.93119600002</v>
      </c>
      <c r="G25" s="91">
        <f>VLOOKUP(A25,'Added-Value-Ouput'!$B$2:$F$58,5,FALSE)</f>
        <v>377534.77100000001</v>
      </c>
      <c r="H25" s="247">
        <f>SUM(D25:D35)</f>
        <v>154409.52699999997</v>
      </c>
      <c r="I25" s="248"/>
      <c r="J25" s="92">
        <f>D25/$H$25</f>
        <v>0.25638612311790843</v>
      </c>
      <c r="K25" s="93">
        <f t="shared" si="3"/>
        <v>0.14500155657142524</v>
      </c>
      <c r="L25" s="94">
        <f t="shared" si="2"/>
        <v>0.1048604341664731</v>
      </c>
      <c r="M25" s="8"/>
      <c r="N25" s="142" t="s">
        <v>20</v>
      </c>
      <c r="O25" s="152">
        <v>0.14199999999999999</v>
      </c>
    </row>
    <row r="26" spans="1:15" ht="14.5" thickBot="1" x14ac:dyDescent="0.35">
      <c r="A26" s="95" t="s">
        <v>96</v>
      </c>
      <c r="B26" s="96" t="s">
        <v>106</v>
      </c>
      <c r="C26" s="97">
        <v>2013</v>
      </c>
      <c r="D26" s="98">
        <v>14815.127</v>
      </c>
      <c r="E26" s="245"/>
      <c r="F26" s="99">
        <f>VLOOKUP(A26,'Added-Value-Ouput'!$B$2:$D$58,3,FALSE)</f>
        <v>106550.934542</v>
      </c>
      <c r="G26" s="100">
        <f>VLOOKUP(A26,'Added-Value-Ouput'!$B$2:$F$58,5,FALSE)</f>
        <v>206502.21799999999</v>
      </c>
      <c r="H26" s="249"/>
      <c r="I26" s="250"/>
      <c r="J26" s="101">
        <f t="shared" ref="J26:J35" si="5">D26/$H$25</f>
        <v>9.5946974826235973E-2</v>
      </c>
      <c r="K26" s="102">
        <f t="shared" si="3"/>
        <v>0.13904267535222986</v>
      </c>
      <c r="L26" s="103">
        <f t="shared" si="2"/>
        <v>7.1743185828638423E-2</v>
      </c>
      <c r="M26" s="8"/>
      <c r="N26" s="125" t="s">
        <v>96</v>
      </c>
      <c r="O26" s="153">
        <v>0.13</v>
      </c>
    </row>
    <row r="27" spans="1:15" ht="14.5" thickBot="1" x14ac:dyDescent="0.35">
      <c r="A27" s="95" t="s">
        <v>84</v>
      </c>
      <c r="B27" s="96" t="s">
        <v>151</v>
      </c>
      <c r="C27" s="97">
        <v>2013</v>
      </c>
      <c r="D27" s="98">
        <v>12595.707</v>
      </c>
      <c r="E27" s="245"/>
      <c r="F27" s="99">
        <f>VLOOKUP(A27,'Added-Value-Ouput'!$B$2:$D$58,3,FALSE)</f>
        <v>142398.50208999999</v>
      </c>
      <c r="G27" s="100">
        <f>VLOOKUP(A27,'Added-Value-Ouput'!$B$2:$F$58,5,FALSE)</f>
        <v>356547.40600000002</v>
      </c>
      <c r="H27" s="249"/>
      <c r="I27" s="250"/>
      <c r="J27" s="101">
        <f t="shared" si="5"/>
        <v>8.1573379860168882E-2</v>
      </c>
      <c r="K27" s="102">
        <f t="shared" si="3"/>
        <v>8.8453929045118382E-2</v>
      </c>
      <c r="L27" s="103">
        <f t="shared" si="2"/>
        <v>3.5326878805002439E-2</v>
      </c>
      <c r="M27" s="8"/>
      <c r="N27" s="125" t="s">
        <v>8</v>
      </c>
      <c r="O27" s="153">
        <v>9.7000000000000003E-2</v>
      </c>
    </row>
    <row r="28" spans="1:15" ht="14.5" thickBot="1" x14ac:dyDescent="0.35">
      <c r="A28" s="95" t="s">
        <v>8</v>
      </c>
      <c r="B28" s="96" t="s">
        <v>9</v>
      </c>
      <c r="C28" s="97">
        <v>2013</v>
      </c>
      <c r="D28" s="98">
        <v>9178.3179999999993</v>
      </c>
      <c r="E28" s="245"/>
      <c r="F28" s="99">
        <f>VLOOKUP(A28,'Added-Value-Ouput'!$B$2:$D$58,3,FALSE)</f>
        <v>109394.837396</v>
      </c>
      <c r="G28" s="100">
        <f>VLOOKUP(A28,'Added-Value-Ouput'!$B$2:$F$58,5,FALSE)</f>
        <v>200031.57</v>
      </c>
      <c r="H28" s="249"/>
      <c r="I28" s="250"/>
      <c r="J28" s="101">
        <f t="shared" si="5"/>
        <v>5.944139703245125E-2</v>
      </c>
      <c r="K28" s="102">
        <f t="shared" si="3"/>
        <v>8.3900833151524953E-2</v>
      </c>
      <c r="L28" s="103">
        <f t="shared" si="2"/>
        <v>4.5884347155801454E-2</v>
      </c>
      <c r="M28" s="8"/>
      <c r="N28" s="125" t="s">
        <v>81</v>
      </c>
      <c r="O28" s="153">
        <v>8.6999999999999994E-2</v>
      </c>
    </row>
    <row r="29" spans="1:15" ht="14.5" thickBot="1" x14ac:dyDescent="0.35">
      <c r="A29" s="95" t="s">
        <v>81</v>
      </c>
      <c r="B29" s="96" t="s">
        <v>135</v>
      </c>
      <c r="C29" s="97">
        <v>2013</v>
      </c>
      <c r="D29" s="98">
        <v>6914.3710000000001</v>
      </c>
      <c r="E29" s="245"/>
      <c r="F29" s="99">
        <f>VLOOKUP(A29,'Added-Value-Ouput'!$B$2:$D$58,3,FALSE)</f>
        <v>39578.430203000004</v>
      </c>
      <c r="G29" s="100">
        <f>VLOOKUP(A29,'Added-Value-Ouput'!$B$2:$F$58,5,FALSE)</f>
        <v>168642.04399999999</v>
      </c>
      <c r="H29" s="249"/>
      <c r="I29" s="250"/>
      <c r="J29" s="101">
        <f t="shared" si="5"/>
        <v>4.4779432554054782E-2</v>
      </c>
      <c r="K29" s="102">
        <f t="shared" si="3"/>
        <v>0.17470048621271234</v>
      </c>
      <c r="L29" s="103">
        <f t="shared" si="2"/>
        <v>4.1000279859036814E-2</v>
      </c>
      <c r="M29" s="8"/>
      <c r="N29" s="125" t="s">
        <v>5</v>
      </c>
      <c r="O29" s="153">
        <v>8.1000000000000003E-2</v>
      </c>
    </row>
    <row r="30" spans="1:15" ht="14.5" thickBot="1" x14ac:dyDescent="0.35">
      <c r="A30" s="95" t="s">
        <v>0</v>
      </c>
      <c r="B30" s="96" t="s">
        <v>1</v>
      </c>
      <c r="C30" s="97">
        <v>2013</v>
      </c>
      <c r="D30" s="98">
        <v>6623.9830000000002</v>
      </c>
      <c r="E30" s="245"/>
      <c r="F30" s="99">
        <f>VLOOKUP(A30,'Added-Value-Ouput'!$B$2:$D$58,3,FALSE)</f>
        <v>112812.83945100001</v>
      </c>
      <c r="G30" s="100">
        <f>VLOOKUP(A30,'Added-Value-Ouput'!$B$2:$F$58,5,FALSE)</f>
        <v>191525.54700000002</v>
      </c>
      <c r="H30" s="249"/>
      <c r="I30" s="250"/>
      <c r="J30" s="101">
        <f t="shared" si="5"/>
        <v>4.2898797300246906E-2</v>
      </c>
      <c r="K30" s="102">
        <f t="shared" si="3"/>
        <v>5.8716570137188256E-2</v>
      </c>
      <c r="L30" s="103">
        <f t="shared" si="2"/>
        <v>3.4585375704474557E-2</v>
      </c>
      <c r="M30" s="8"/>
      <c r="N30" s="125" t="s">
        <v>84</v>
      </c>
      <c r="O30" s="153">
        <v>7.5999999999999998E-2</v>
      </c>
    </row>
    <row r="31" spans="1:15" ht="14.5" thickBot="1" x14ac:dyDescent="0.35">
      <c r="A31" s="95" t="s">
        <v>16</v>
      </c>
      <c r="B31" s="96" t="s">
        <v>129</v>
      </c>
      <c r="C31" s="97">
        <v>2013</v>
      </c>
      <c r="D31" s="98">
        <v>5618.6469999999999</v>
      </c>
      <c r="E31" s="245"/>
      <c r="F31" s="99">
        <f>VLOOKUP(A31,'Added-Value-Ouput'!$B$2:$D$58,3,FALSE)</f>
        <v>123988.22008299999</v>
      </c>
      <c r="G31" s="100">
        <f>VLOOKUP(A31,'Added-Value-Ouput'!$B$2:$F$58,5,FALSE)</f>
        <v>229024.32800000001</v>
      </c>
      <c r="H31" s="249"/>
      <c r="I31" s="250"/>
      <c r="J31" s="101">
        <f t="shared" si="5"/>
        <v>3.6387955517796521E-2</v>
      </c>
      <c r="K31" s="102">
        <f t="shared" si="3"/>
        <v>4.5315974342068743E-2</v>
      </c>
      <c r="L31" s="103">
        <f t="shared" si="2"/>
        <v>2.4532970139312011E-2</v>
      </c>
      <c r="M31" s="8"/>
      <c r="N31" s="125" t="s">
        <v>0</v>
      </c>
      <c r="O31" s="153">
        <v>7.3999999999999996E-2</v>
      </c>
    </row>
    <row r="32" spans="1:15" ht="14.5" thickBot="1" x14ac:dyDescent="0.35">
      <c r="A32" s="95" t="s">
        <v>18</v>
      </c>
      <c r="B32" s="96" t="s">
        <v>130</v>
      </c>
      <c r="C32" s="97">
        <v>2013</v>
      </c>
      <c r="D32" s="98">
        <v>5433.3040000000001</v>
      </c>
      <c r="E32" s="245"/>
      <c r="F32" s="99">
        <f>VLOOKUP(A32,'Added-Value-Ouput'!$B$2:$D$58,3,FALSE)</f>
        <v>80228.407961000004</v>
      </c>
      <c r="G32" s="100">
        <f>VLOOKUP(A32,'Added-Value-Ouput'!$B$2:$F$58,5,FALSE)</f>
        <v>172407.723</v>
      </c>
      <c r="H32" s="249"/>
      <c r="I32" s="250"/>
      <c r="J32" s="101">
        <f t="shared" si="5"/>
        <v>3.5187621551356747E-2</v>
      </c>
      <c r="K32" s="102">
        <f t="shared" si="3"/>
        <v>6.7722944254872838E-2</v>
      </c>
      <c r="L32" s="103">
        <f t="shared" si="2"/>
        <v>3.1514272710393608E-2</v>
      </c>
      <c r="M32" s="8"/>
      <c r="N32" s="125" t="s">
        <v>18</v>
      </c>
      <c r="O32" s="153">
        <v>6.2E-2</v>
      </c>
    </row>
    <row r="33" spans="1:15" ht="14.5" thickBot="1" x14ac:dyDescent="0.35">
      <c r="A33" s="95" t="s">
        <v>5</v>
      </c>
      <c r="B33" s="96" t="s">
        <v>6</v>
      </c>
      <c r="C33" s="97">
        <v>2013</v>
      </c>
      <c r="D33" s="98">
        <v>5315.875</v>
      </c>
      <c r="E33" s="245"/>
      <c r="F33" s="99">
        <f>VLOOKUP(A33,'Added-Value-Ouput'!$B$2:$D$58,3,FALSE)</f>
        <v>87668.233028999995</v>
      </c>
      <c r="G33" s="100">
        <f>VLOOKUP(A33,'Added-Value-Ouput'!$B$2:$F$58,5,FALSE)</f>
        <v>135910.20199999999</v>
      </c>
      <c r="H33" s="249"/>
      <c r="I33" s="250"/>
      <c r="J33" s="101">
        <f t="shared" si="5"/>
        <v>3.4427117958854968E-2</v>
      </c>
      <c r="K33" s="102">
        <f t="shared" si="3"/>
        <v>6.063627401092421E-2</v>
      </c>
      <c r="L33" s="103">
        <f t="shared" si="2"/>
        <v>3.9113141778716512E-2</v>
      </c>
      <c r="M33" s="8"/>
      <c r="N33" s="125" t="s">
        <v>73</v>
      </c>
      <c r="O33" s="153">
        <v>5.5E-2</v>
      </c>
    </row>
    <row r="34" spans="1:15" ht="14.5" thickBot="1" x14ac:dyDescent="0.35">
      <c r="A34" s="95" t="s">
        <v>62</v>
      </c>
      <c r="B34" s="96" t="s">
        <v>152</v>
      </c>
      <c r="C34" s="97">
        <v>2013</v>
      </c>
      <c r="D34" s="98">
        <v>4023.7150000000001</v>
      </c>
      <c r="E34" s="245"/>
      <c r="F34" s="99">
        <f>VLOOKUP(A34,'Added-Value-Ouput'!$B$2:$D$58,3,FALSE)</f>
        <v>41915.498885000001</v>
      </c>
      <c r="G34" s="100">
        <f>VLOOKUP(A34,'Added-Value-Ouput'!$B$2:$F$58,5,FALSE)</f>
        <v>136689.30799999999</v>
      </c>
      <c r="H34" s="249"/>
      <c r="I34" s="250"/>
      <c r="J34" s="101">
        <f t="shared" si="5"/>
        <v>2.6058722399946221E-2</v>
      </c>
      <c r="K34" s="102">
        <f t="shared" si="3"/>
        <v>9.5995875202142422E-2</v>
      </c>
      <c r="L34" s="103">
        <f t="shared" si="2"/>
        <v>2.943694030552851E-2</v>
      </c>
      <c r="M34" s="8"/>
      <c r="N34" s="136" t="s">
        <v>62</v>
      </c>
      <c r="O34" s="154">
        <v>5.5E-2</v>
      </c>
    </row>
    <row r="35" spans="1:15" ht="14.5" thickBot="1" x14ac:dyDescent="0.35">
      <c r="A35" s="104" t="s">
        <v>24</v>
      </c>
      <c r="B35" s="105" t="s">
        <v>25</v>
      </c>
      <c r="C35" s="106">
        <v>2013</v>
      </c>
      <c r="D35" s="107">
        <v>44302.02</v>
      </c>
      <c r="E35" s="246"/>
      <c r="F35" s="108">
        <f>SUM('Added-Value-Ouput'!D2:D57)-SUM(F25:F34)</f>
        <v>1302285.3761060007</v>
      </c>
      <c r="G35" s="109">
        <f>SUM('Added-Value-Ouput'!F2:F57)-SUM(G25:G34)</f>
        <v>2633331.5500000003</v>
      </c>
      <c r="H35" s="251"/>
      <c r="I35" s="252"/>
      <c r="J35" s="110">
        <f t="shared" si="5"/>
        <v>0.28691247788097951</v>
      </c>
      <c r="K35" s="111">
        <f t="shared" si="3"/>
        <v>3.4018672721695363E-2</v>
      </c>
      <c r="L35" s="112">
        <f t="shared" si="2"/>
        <v>1.6823563291906783E-2</v>
      </c>
      <c r="M35" s="8"/>
      <c r="N35" s="284" t="s">
        <v>166</v>
      </c>
      <c r="O35" s="285"/>
    </row>
    <row r="36" spans="1:15" ht="14.5" thickBot="1" x14ac:dyDescent="0.35">
      <c r="A36" s="10" t="s">
        <v>20</v>
      </c>
      <c r="B36" s="18" t="s">
        <v>131</v>
      </c>
      <c r="C36" s="10">
        <v>2013</v>
      </c>
      <c r="D36" s="25">
        <v>49191.892</v>
      </c>
      <c r="E36" s="253">
        <v>0.4</v>
      </c>
      <c r="F36" s="19">
        <f>VLOOKUP(A36,'Added-Value-Ouput'!$B$2:$D$58,3,FALSE)</f>
        <v>273020.93119600002</v>
      </c>
      <c r="G36" s="20">
        <f>VLOOKUP(A36,'Added-Value-Ouput'!$B$2:$F$58,5,FALSE)</f>
        <v>377534.77100000001</v>
      </c>
      <c r="H36" s="255">
        <f>SUM(D36:D46)</f>
        <v>194097.77499999997</v>
      </c>
      <c r="I36" s="256"/>
      <c r="J36" s="47">
        <f>D36/$H$36</f>
        <v>0.25343872179884602</v>
      </c>
      <c r="K36" s="48">
        <f t="shared" si="3"/>
        <v>0.18017626628298858</v>
      </c>
      <c r="L36" s="49">
        <f t="shared" si="2"/>
        <v>0.13029764614714123</v>
      </c>
      <c r="M36" s="5"/>
      <c r="N36" s="144" t="s">
        <v>20</v>
      </c>
      <c r="O36" s="145">
        <v>0.16600000000000001</v>
      </c>
    </row>
    <row r="37" spans="1:15" ht="14.5" thickBot="1" x14ac:dyDescent="0.35">
      <c r="A37" s="10" t="s">
        <v>96</v>
      </c>
      <c r="B37" s="18" t="s">
        <v>106</v>
      </c>
      <c r="C37" s="10">
        <v>2013</v>
      </c>
      <c r="D37" s="25">
        <v>18644.329000000002</v>
      </c>
      <c r="E37" s="253"/>
      <c r="F37" s="21">
        <f>VLOOKUP(A37,'Added-Value-Ouput'!$B$2:$D$58,3,FALSE)</f>
        <v>106550.934542</v>
      </c>
      <c r="G37" s="22">
        <f>VLOOKUP(A37,'Added-Value-Ouput'!$B$2:$F$58,5,FALSE)</f>
        <v>206502.21799999999</v>
      </c>
      <c r="H37" s="255"/>
      <c r="I37" s="256"/>
      <c r="J37" s="50">
        <f t="shared" ref="J37:J46" si="6">D37/$H$36</f>
        <v>9.6056376741052316E-2</v>
      </c>
      <c r="K37" s="51">
        <f>D37/F37</f>
        <v>0.1749804361654925</v>
      </c>
      <c r="L37" s="52">
        <f t="shared" si="2"/>
        <v>9.0286337747713691E-2</v>
      </c>
      <c r="M37" s="5"/>
      <c r="N37" s="126" t="s">
        <v>96</v>
      </c>
      <c r="O37" s="131">
        <v>0.159</v>
      </c>
    </row>
    <row r="38" spans="1:15" ht="14.5" thickBot="1" x14ac:dyDescent="0.35">
      <c r="A38" s="10" t="s">
        <v>84</v>
      </c>
      <c r="B38" s="18" t="s">
        <v>151</v>
      </c>
      <c r="C38" s="10">
        <v>2013</v>
      </c>
      <c r="D38" s="25">
        <v>16015.703</v>
      </c>
      <c r="E38" s="253"/>
      <c r="F38" s="21">
        <f>VLOOKUP(A38,'Added-Value-Ouput'!$B$2:$D$58,3,FALSE)</f>
        <v>142398.50208999999</v>
      </c>
      <c r="G38" s="22">
        <f>VLOOKUP(A38,'Added-Value-Ouput'!$B$2:$F$58,5,FALSE)</f>
        <v>356547.40600000002</v>
      </c>
      <c r="H38" s="255"/>
      <c r="I38" s="256"/>
      <c r="J38" s="50">
        <f t="shared" si="6"/>
        <v>8.2513583682244693E-2</v>
      </c>
      <c r="K38" s="51">
        <f t="shared" si="3"/>
        <v>0.11247100752420562</v>
      </c>
      <c r="L38" s="52">
        <f t="shared" si="2"/>
        <v>4.4918859962200929E-2</v>
      </c>
      <c r="M38" s="5"/>
      <c r="N38" s="126" t="s">
        <v>8</v>
      </c>
      <c r="O38" s="131">
        <v>0.122</v>
      </c>
    </row>
    <row r="39" spans="1:15" ht="14.5" thickBot="1" x14ac:dyDescent="0.35">
      <c r="A39" s="10" t="s">
        <v>8</v>
      </c>
      <c r="B39" s="18" t="s">
        <v>9</v>
      </c>
      <c r="C39" s="10">
        <v>2013</v>
      </c>
      <c r="D39" s="25">
        <v>11707.358</v>
      </c>
      <c r="E39" s="253"/>
      <c r="F39" s="21">
        <f>VLOOKUP(A39,'Added-Value-Ouput'!$B$2:$D$58,3,FALSE)</f>
        <v>109394.837396</v>
      </c>
      <c r="G39" s="22">
        <f>VLOOKUP(A39,'Added-Value-Ouput'!$B$2:$F$58,5,FALSE)</f>
        <v>200031.57</v>
      </c>
      <c r="H39" s="255"/>
      <c r="I39" s="256"/>
      <c r="J39" s="50">
        <f t="shared" si="6"/>
        <v>6.0316806825838176E-2</v>
      </c>
      <c r="K39" s="51">
        <f t="shared" si="3"/>
        <v>0.10701929157424825</v>
      </c>
      <c r="L39" s="52">
        <f t="shared" si="2"/>
        <v>5.8527551426007407E-2</v>
      </c>
      <c r="M39" s="5"/>
      <c r="N39" s="126" t="s">
        <v>81</v>
      </c>
      <c r="O39" s="131">
        <v>0.111</v>
      </c>
    </row>
    <row r="40" spans="1:15" ht="14.5" thickBot="1" x14ac:dyDescent="0.35">
      <c r="A40" s="10" t="s">
        <v>81</v>
      </c>
      <c r="B40" s="18" t="s">
        <v>135</v>
      </c>
      <c r="C40" s="10">
        <v>2013</v>
      </c>
      <c r="D40" s="25">
        <v>8809.4349999999995</v>
      </c>
      <c r="E40" s="253"/>
      <c r="F40" s="21">
        <f>VLOOKUP(A40,'Added-Value-Ouput'!$B$2:$D$58,3,FALSE)</f>
        <v>39578.430203000004</v>
      </c>
      <c r="G40" s="22">
        <f>VLOOKUP(A40,'Added-Value-Ouput'!$B$2:$F$58,5,FALSE)</f>
        <v>168642.04399999999</v>
      </c>
      <c r="H40" s="255"/>
      <c r="I40" s="256"/>
      <c r="J40" s="50">
        <f t="shared" si="6"/>
        <v>4.538658415842222E-2</v>
      </c>
      <c r="K40" s="51">
        <f t="shared" si="3"/>
        <v>0.22258171824440509</v>
      </c>
      <c r="L40" s="52">
        <f t="shared" si="2"/>
        <v>5.2237477624500331E-2</v>
      </c>
      <c r="M40" s="5"/>
      <c r="N40" s="126" t="s">
        <v>5</v>
      </c>
      <c r="O40" s="131">
        <v>0.10199999999999999</v>
      </c>
    </row>
    <row r="41" spans="1:15" ht="14.5" thickBot="1" x14ac:dyDescent="0.35">
      <c r="A41" s="10" t="s">
        <v>0</v>
      </c>
      <c r="B41" s="18" t="s">
        <v>1</v>
      </c>
      <c r="C41" s="10">
        <v>2013</v>
      </c>
      <c r="D41" s="25">
        <v>8449.1229999999996</v>
      </c>
      <c r="E41" s="253"/>
      <c r="F41" s="21">
        <f>VLOOKUP(A41,'Added-Value-Ouput'!$B$2:$D$58,3,FALSE)</f>
        <v>112812.83945100001</v>
      </c>
      <c r="G41" s="22">
        <f>VLOOKUP(A41,'Added-Value-Ouput'!$B$2:$F$58,5,FALSE)</f>
        <v>191525.54700000002</v>
      </c>
      <c r="H41" s="255"/>
      <c r="I41" s="256"/>
      <c r="J41" s="50">
        <f t="shared" si="6"/>
        <v>4.3530241395090701E-2</v>
      </c>
      <c r="K41" s="51">
        <f>D41/F41</f>
        <v>7.489504777219845E-2</v>
      </c>
      <c r="L41" s="52">
        <f t="shared" si="2"/>
        <v>4.411486160642579E-2</v>
      </c>
      <c r="M41" s="5"/>
      <c r="N41" s="126" t="s">
        <v>84</v>
      </c>
      <c r="O41" s="131">
        <v>9.6000000000000002E-2</v>
      </c>
    </row>
    <row r="42" spans="1:15" ht="14.5" thickBot="1" x14ac:dyDescent="0.35">
      <c r="A42" s="10" t="s">
        <v>16</v>
      </c>
      <c r="B42" s="18" t="s">
        <v>129</v>
      </c>
      <c r="C42" s="10">
        <v>2013</v>
      </c>
      <c r="D42" s="25">
        <v>7037.1109999999999</v>
      </c>
      <c r="E42" s="253"/>
      <c r="F42" s="21">
        <f>VLOOKUP(A42,'Added-Value-Ouput'!$B$2:$D$58,3,FALSE)</f>
        <v>123988.22008299999</v>
      </c>
      <c r="G42" s="22">
        <f>VLOOKUP(A42,'Added-Value-Ouput'!$B$2:$F$58,5,FALSE)</f>
        <v>229024.32800000001</v>
      </c>
      <c r="H42" s="255"/>
      <c r="I42" s="256"/>
      <c r="J42" s="50">
        <f t="shared" si="6"/>
        <v>3.6255495458410079E-2</v>
      </c>
      <c r="K42" s="51">
        <f t="shared" si="3"/>
        <v>5.6756286970562432E-2</v>
      </c>
      <c r="L42" s="52">
        <f t="shared" si="2"/>
        <v>3.0726478105854323E-2</v>
      </c>
      <c r="M42" s="5"/>
      <c r="N42" s="126" t="s">
        <v>0</v>
      </c>
      <c r="O42" s="131">
        <v>9.4E-2</v>
      </c>
    </row>
    <row r="43" spans="1:15" ht="14.5" thickBot="1" x14ac:dyDescent="0.35">
      <c r="A43" s="10" t="s">
        <v>18</v>
      </c>
      <c r="B43" s="18" t="s">
        <v>130</v>
      </c>
      <c r="C43" s="10">
        <v>2013</v>
      </c>
      <c r="D43" s="25">
        <v>6870.8360000000002</v>
      </c>
      <c r="E43" s="253"/>
      <c r="F43" s="21">
        <f>VLOOKUP(A43,'Added-Value-Ouput'!$B$2:$D$58,3,FALSE)</f>
        <v>80228.407961000004</v>
      </c>
      <c r="G43" s="22">
        <f>VLOOKUP(A43,'Added-Value-Ouput'!$B$2:$F$58,5,FALSE)</f>
        <v>172407.723</v>
      </c>
      <c r="H43" s="255"/>
      <c r="I43" s="256"/>
      <c r="J43" s="50">
        <f t="shared" si="6"/>
        <v>3.539883957969122E-2</v>
      </c>
      <c r="K43" s="51">
        <f t="shared" si="3"/>
        <v>8.5640936603652865E-2</v>
      </c>
      <c r="L43" s="52">
        <f t="shared" si="2"/>
        <v>3.9852251862290418E-2</v>
      </c>
      <c r="M43" s="5"/>
      <c r="N43" s="126" t="s">
        <v>18</v>
      </c>
      <c r="O43" s="131">
        <v>7.6999999999999999E-2</v>
      </c>
    </row>
    <row r="44" spans="1:15" ht="14.5" thickBot="1" x14ac:dyDescent="0.35">
      <c r="A44" s="10" t="s">
        <v>5</v>
      </c>
      <c r="B44" s="18" t="s">
        <v>6</v>
      </c>
      <c r="C44" s="10">
        <v>2013</v>
      </c>
      <c r="D44" s="25">
        <v>6773.7439999999997</v>
      </c>
      <c r="E44" s="253"/>
      <c r="F44" s="21">
        <f>VLOOKUP(A44,'Added-Value-Ouput'!$B$2:$D$58,3,FALSE)</f>
        <v>87668.233028999995</v>
      </c>
      <c r="G44" s="22">
        <f>VLOOKUP(A44,'Added-Value-Ouput'!$B$2:$F$58,5,FALSE)</f>
        <v>135910.20199999999</v>
      </c>
      <c r="H44" s="255"/>
      <c r="I44" s="256"/>
      <c r="J44" s="50">
        <f t="shared" si="6"/>
        <v>3.4898617462255817E-2</v>
      </c>
      <c r="K44" s="51">
        <f t="shared" si="3"/>
        <v>7.726566130013475E-2</v>
      </c>
      <c r="L44" s="52">
        <f t="shared" si="2"/>
        <v>4.9839849402916789E-2</v>
      </c>
      <c r="M44" s="5"/>
      <c r="N44" s="126" t="s">
        <v>73</v>
      </c>
      <c r="O44" s="131">
        <v>6.7000000000000004E-2</v>
      </c>
    </row>
    <row r="45" spans="1:15" ht="14.5" thickBot="1" x14ac:dyDescent="0.35">
      <c r="A45" s="10" t="s">
        <v>62</v>
      </c>
      <c r="B45" s="18" t="s">
        <v>152</v>
      </c>
      <c r="C45" s="10">
        <v>2013</v>
      </c>
      <c r="D45" s="25">
        <v>5070.3239999999996</v>
      </c>
      <c r="E45" s="253"/>
      <c r="F45" s="21">
        <f>VLOOKUP(A45,'Added-Value-Ouput'!$B$2:$D$58,3,FALSE)</f>
        <v>41915.498885000001</v>
      </c>
      <c r="G45" s="22">
        <f>VLOOKUP(A45,'Added-Value-Ouput'!$B$2:$F$58,5,FALSE)</f>
        <v>136689.30799999999</v>
      </c>
      <c r="H45" s="255"/>
      <c r="I45" s="256"/>
      <c r="J45" s="50">
        <f t="shared" si="6"/>
        <v>2.612252510364944E-2</v>
      </c>
      <c r="K45" s="51">
        <f>D45/F45</f>
        <v>0.12096537402336585</v>
      </c>
      <c r="L45" s="52">
        <f t="shared" si="2"/>
        <v>3.7093786443047908E-2</v>
      </c>
      <c r="M45" s="5"/>
      <c r="N45" s="138" t="s">
        <v>62</v>
      </c>
      <c r="O45" s="139">
        <v>6.7000000000000004E-2</v>
      </c>
    </row>
    <row r="46" spans="1:15" ht="14.5" thickBot="1" x14ac:dyDescent="0.35">
      <c r="A46" s="10" t="s">
        <v>24</v>
      </c>
      <c r="B46" s="18" t="s">
        <v>25</v>
      </c>
      <c r="C46" s="10">
        <v>2013</v>
      </c>
      <c r="D46" s="25">
        <v>55527.92</v>
      </c>
      <c r="E46" s="254"/>
      <c r="F46" s="23">
        <f>SUM('Added-Value-Ouput'!D2:D57)-SUM(F36:F45)</f>
        <v>1302285.3761060007</v>
      </c>
      <c r="G46" s="24">
        <f>SUM('Added-Value-Ouput'!F2:F57)-SUM(G36:G45)</f>
        <v>2633331.5500000003</v>
      </c>
      <c r="H46" s="257"/>
      <c r="I46" s="258"/>
      <c r="J46" s="53">
        <f t="shared" si="6"/>
        <v>0.2860822077944995</v>
      </c>
      <c r="K46" s="54">
        <f t="shared" si="3"/>
        <v>4.2638826342376319E-2</v>
      </c>
      <c r="L46" s="55">
        <f t="shared" si="2"/>
        <v>2.1086566178877091E-2</v>
      </c>
      <c r="M46" s="5"/>
      <c r="N46" s="284" t="s">
        <v>166</v>
      </c>
      <c r="O46" s="285"/>
    </row>
    <row r="52" spans="6:12" x14ac:dyDescent="0.25">
      <c r="K52" s="120"/>
    </row>
    <row r="53" spans="6:12" x14ac:dyDescent="0.25">
      <c r="F53" s="3"/>
      <c r="K53"/>
      <c r="L53" s="120"/>
    </row>
    <row r="54" spans="6:12" x14ac:dyDescent="0.25">
      <c r="K54" s="120"/>
    </row>
    <row r="55" spans="6:12" x14ac:dyDescent="0.25">
      <c r="K55" s="120"/>
    </row>
    <row r="56" spans="6:12" x14ac:dyDescent="0.25">
      <c r="K56" s="120"/>
    </row>
    <row r="57" spans="6:12" x14ac:dyDescent="0.25">
      <c r="K57" s="120"/>
    </row>
    <row r="58" spans="6:12" x14ac:dyDescent="0.25">
      <c r="K58" s="120"/>
    </row>
    <row r="59" spans="6:12" x14ac:dyDescent="0.25">
      <c r="K59" s="120"/>
    </row>
    <row r="60" spans="6:12" x14ac:dyDescent="0.25">
      <c r="K60" s="120"/>
    </row>
    <row r="61" spans="6:12" x14ac:dyDescent="0.25">
      <c r="K61" s="120"/>
    </row>
    <row r="62" spans="6:12" x14ac:dyDescent="0.25">
      <c r="K62" s="120"/>
    </row>
    <row r="63" spans="6:12" x14ac:dyDescent="0.25">
      <c r="K63" s="120"/>
    </row>
    <row r="64" spans="6:12" x14ac:dyDescent="0.25">
      <c r="K64" s="120"/>
    </row>
    <row r="65" spans="11:11" x14ac:dyDescent="0.25">
      <c r="K65" s="120"/>
    </row>
    <row r="66" spans="11:11" x14ac:dyDescent="0.25">
      <c r="K66" s="120"/>
    </row>
    <row r="67" spans="11:11" x14ac:dyDescent="0.25">
      <c r="K67" s="120"/>
    </row>
    <row r="68" spans="11:11" x14ac:dyDescent="0.25">
      <c r="K68" s="120"/>
    </row>
    <row r="69" spans="11:11" x14ac:dyDescent="0.25">
      <c r="K69" s="120"/>
    </row>
    <row r="70" spans="11:11" x14ac:dyDescent="0.25">
      <c r="K70" s="120"/>
    </row>
    <row r="71" spans="11:11" x14ac:dyDescent="0.25">
      <c r="K71" s="120"/>
    </row>
    <row r="72" spans="11:11" x14ac:dyDescent="0.25">
      <c r="K72" s="120"/>
    </row>
    <row r="73" spans="11:11" x14ac:dyDescent="0.25">
      <c r="K73" s="120"/>
    </row>
    <row r="74" spans="11:11" x14ac:dyDescent="0.25">
      <c r="K74" s="120"/>
    </row>
    <row r="75" spans="11:11" x14ac:dyDescent="0.25">
      <c r="K75" s="120"/>
    </row>
    <row r="76" spans="11:11" x14ac:dyDescent="0.25">
      <c r="K76" s="120"/>
    </row>
    <row r="77" spans="11:11" x14ac:dyDescent="0.25">
      <c r="K77" s="120"/>
    </row>
    <row r="78" spans="11:11" x14ac:dyDescent="0.25">
      <c r="K78" s="120"/>
    </row>
    <row r="79" spans="11:11" x14ac:dyDescent="0.25">
      <c r="K79" s="120"/>
    </row>
    <row r="80" spans="11:11" x14ac:dyDescent="0.25">
      <c r="K80" s="120"/>
    </row>
    <row r="81" spans="11:11" x14ac:dyDescent="0.25">
      <c r="K81" s="120"/>
    </row>
    <row r="82" spans="11:11" x14ac:dyDescent="0.25">
      <c r="K82" s="120"/>
    </row>
    <row r="83" spans="11:11" x14ac:dyDescent="0.25">
      <c r="K83" s="120"/>
    </row>
    <row r="84" spans="11:11" x14ac:dyDescent="0.25">
      <c r="K84" s="120"/>
    </row>
    <row r="85" spans="11:11" x14ac:dyDescent="0.25">
      <c r="K85" s="120"/>
    </row>
    <row r="86" spans="11:11" x14ac:dyDescent="0.25">
      <c r="K86" s="120"/>
    </row>
    <row r="87" spans="11:11" x14ac:dyDescent="0.25">
      <c r="K87" s="120"/>
    </row>
    <row r="88" spans="11:11" x14ac:dyDescent="0.25">
      <c r="K88" s="120"/>
    </row>
    <row r="89" spans="11:11" x14ac:dyDescent="0.25">
      <c r="K89" s="120"/>
    </row>
    <row r="90" spans="11:11" x14ac:dyDescent="0.25">
      <c r="K90" s="120"/>
    </row>
    <row r="91" spans="11:11" x14ac:dyDescent="0.25">
      <c r="K91" s="120"/>
    </row>
    <row r="92" spans="11:11" x14ac:dyDescent="0.25">
      <c r="K92" s="120"/>
    </row>
    <row r="93" spans="11:11" x14ac:dyDescent="0.25">
      <c r="K93" s="120"/>
    </row>
    <row r="94" spans="11:11" x14ac:dyDescent="0.25">
      <c r="K94" s="120"/>
    </row>
    <row r="95" spans="11:11" x14ac:dyDescent="0.25">
      <c r="K95" s="120"/>
    </row>
    <row r="96" spans="11:11" x14ac:dyDescent="0.25">
      <c r="K96" s="120"/>
    </row>
  </sheetData>
  <mergeCells count="15">
    <mergeCell ref="N1:O1"/>
    <mergeCell ref="N13:O13"/>
    <mergeCell ref="N24:O24"/>
    <mergeCell ref="N35:O35"/>
    <mergeCell ref="N46:O46"/>
    <mergeCell ref="A1:L1"/>
    <mergeCell ref="E3:E13"/>
    <mergeCell ref="E14:E24"/>
    <mergeCell ref="E25:E35"/>
    <mergeCell ref="E36:E46"/>
    <mergeCell ref="H2:I2"/>
    <mergeCell ref="H3:I13"/>
    <mergeCell ref="H14:I24"/>
    <mergeCell ref="H25:I35"/>
    <mergeCell ref="H36:I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E7B1-A94D-4113-B774-EC32DAC24417}">
  <dimension ref="A1:O46"/>
  <sheetViews>
    <sheetView zoomScale="70" zoomScaleNormal="70" workbookViewId="0">
      <selection activeCell="H47" sqref="H47"/>
    </sheetView>
  </sheetViews>
  <sheetFormatPr defaultRowHeight="13.5" x14ac:dyDescent="0.25"/>
  <cols>
    <col min="1" max="1" width="60.85546875" customWidth="1"/>
    <col min="2" max="2" width="11.28515625" customWidth="1"/>
    <col min="3" max="3" width="10.140625" customWidth="1"/>
    <col min="4" max="4" width="9.140625" customWidth="1"/>
    <col min="5" max="5" width="19.5703125" customWidth="1"/>
    <col min="6" max="6" width="11.0703125" customWidth="1"/>
    <col min="9" max="9" width="11" customWidth="1"/>
    <col min="10" max="10" width="13.42578125" customWidth="1"/>
    <col min="11" max="11" width="13.140625" customWidth="1"/>
    <col min="12" max="12" width="12.42578125" customWidth="1"/>
    <col min="14" max="14" width="47.78515625" customWidth="1"/>
    <col min="15" max="15" width="14.42578125" customWidth="1"/>
  </cols>
  <sheetData>
    <row r="1" spans="1:15" ht="28.5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20</v>
      </c>
      <c r="B3" s="56" t="s">
        <v>131</v>
      </c>
      <c r="C3" s="56">
        <v>2013</v>
      </c>
      <c r="D3" s="29">
        <v>4519.4236000000001</v>
      </c>
      <c r="E3" s="264">
        <v>0.1</v>
      </c>
      <c r="F3" s="35">
        <f>VLOOKUP(A3,'Added-Value-Ouput'!$B$116:$F$172,3,FALSE)</f>
        <v>376847.769195</v>
      </c>
      <c r="G3" s="36">
        <f>VLOOKUP(A3,'Added-Value-Ouput'!$B$116:$F$172,5,FALSE)</f>
        <v>496176.83189999999</v>
      </c>
      <c r="H3" s="267">
        <f>SUM(D3:D13)</f>
        <v>23491.918900000001</v>
      </c>
      <c r="I3" s="268"/>
      <c r="J3" s="37">
        <f>D3/$H$3</f>
        <v>0.19238205355800031</v>
      </c>
      <c r="K3" s="37">
        <f>D3/F3</f>
        <v>1.1992703604572549E-2</v>
      </c>
      <c r="L3" s="38">
        <f>D3/G3</f>
        <v>9.1084938059156489E-3</v>
      </c>
      <c r="N3" s="122" t="s">
        <v>96</v>
      </c>
      <c r="O3" s="127">
        <v>3.7999999999999999E-2</v>
      </c>
    </row>
    <row r="4" spans="1:15" ht="14.5" thickBot="1" x14ac:dyDescent="0.35">
      <c r="A4" s="30" t="s">
        <v>96</v>
      </c>
      <c r="B4" s="57" t="s">
        <v>106</v>
      </c>
      <c r="C4" s="57">
        <v>2013</v>
      </c>
      <c r="D4" s="31">
        <v>4181.6914999999999</v>
      </c>
      <c r="E4" s="265"/>
      <c r="F4" s="35">
        <f>VLOOKUP(A4,'Added-Value-Ouput'!$B$116:$F$172,3,FALSE)</f>
        <v>86074.672680000003</v>
      </c>
      <c r="G4" s="36">
        <f>VLOOKUP(A4,'Added-Value-Ouput'!$B$116:$F$172,5,FALSE)</f>
        <v>191061.7941</v>
      </c>
      <c r="H4" s="269"/>
      <c r="I4" s="270"/>
      <c r="J4" s="41">
        <f t="shared" ref="J4:J13" si="0">D4/$H$3</f>
        <v>0.1780055310849894</v>
      </c>
      <c r="K4" s="41">
        <f t="shared" ref="K4:K12" si="1">D4/F4</f>
        <v>4.8582136530989591E-2</v>
      </c>
      <c r="L4" s="42">
        <f t="shared" ref="L4:L46" si="2">D4/G4</f>
        <v>2.1886591820713987E-2</v>
      </c>
      <c r="N4" s="123" t="s">
        <v>11</v>
      </c>
      <c r="O4" s="128">
        <v>0.03</v>
      </c>
    </row>
    <row r="5" spans="1:15" ht="14.5" thickBot="1" x14ac:dyDescent="0.35">
      <c r="A5" s="30" t="s">
        <v>8</v>
      </c>
      <c r="B5" s="57" t="s">
        <v>9</v>
      </c>
      <c r="C5" s="57">
        <v>2013</v>
      </c>
      <c r="D5" s="31">
        <v>1439.5177000000001</v>
      </c>
      <c r="E5" s="265"/>
      <c r="F5" s="35">
        <f>VLOOKUP(A5,'Added-Value-Ouput'!$B$116:$F$172,3,FALSE)</f>
        <v>162741.40596</v>
      </c>
      <c r="G5" s="36">
        <f>VLOOKUP(A5,'Added-Value-Ouput'!$B$116:$F$172,5,FALSE)</f>
        <v>269513.98920000001</v>
      </c>
      <c r="H5" s="269"/>
      <c r="I5" s="270"/>
      <c r="J5" s="41">
        <f t="shared" si="0"/>
        <v>6.1277144116141151E-2</v>
      </c>
      <c r="K5" s="41">
        <f t="shared" si="1"/>
        <v>8.8454299107740119E-3</v>
      </c>
      <c r="L5" s="42">
        <f>D5/G5</f>
        <v>5.3411613410974659E-3</v>
      </c>
      <c r="N5" s="123" t="s">
        <v>20</v>
      </c>
      <c r="O5" s="128">
        <v>1.7999999999999999E-2</v>
      </c>
    </row>
    <row r="6" spans="1:15" ht="14.5" thickBot="1" x14ac:dyDescent="0.35">
      <c r="A6" s="30" t="s">
        <v>84</v>
      </c>
      <c r="B6" s="57" t="s">
        <v>151</v>
      </c>
      <c r="C6" s="57">
        <v>2013</v>
      </c>
      <c r="D6" s="31">
        <v>1122.1078</v>
      </c>
      <c r="E6" s="265"/>
      <c r="F6" s="35">
        <f>VLOOKUP(A6,'Added-Value-Ouput'!$B$116:$F$172,3,FALSE)</f>
        <v>150592.14184500001</v>
      </c>
      <c r="G6" s="36">
        <f>VLOOKUP(A6,'Added-Value-Ouput'!$B$116:$F$172,5,FALSE)</f>
        <v>351229.326</v>
      </c>
      <c r="H6" s="269"/>
      <c r="I6" s="270"/>
      <c r="J6" s="41">
        <f t="shared" si="0"/>
        <v>4.7765693589211226E-2</v>
      </c>
      <c r="K6" s="41">
        <f t="shared" si="1"/>
        <v>7.4513038081027629E-3</v>
      </c>
      <c r="L6" s="42">
        <f>D6/G6</f>
        <v>3.1948009944932675E-3</v>
      </c>
      <c r="N6" s="123" t="s">
        <v>97</v>
      </c>
      <c r="O6" s="128">
        <v>1.2999999999999999E-2</v>
      </c>
    </row>
    <row r="7" spans="1:15" ht="14.5" thickBot="1" x14ac:dyDescent="0.35">
      <c r="A7" s="30" t="s">
        <v>0</v>
      </c>
      <c r="B7" s="57" t="s">
        <v>1</v>
      </c>
      <c r="C7" s="57">
        <v>2013</v>
      </c>
      <c r="D7" s="31">
        <v>901.31039999999996</v>
      </c>
      <c r="E7" s="265"/>
      <c r="F7" s="35">
        <f>VLOOKUP(A7,'Added-Value-Ouput'!$B$116:$F$172,3,FALSE)</f>
        <v>120965.10556500001</v>
      </c>
      <c r="G7" s="36">
        <f>VLOOKUP(A7,'Added-Value-Ouput'!$B$116:$F$172,5,FALSE)</f>
        <v>228111.79979999998</v>
      </c>
      <c r="H7" s="269"/>
      <c r="I7" s="270"/>
      <c r="J7" s="41">
        <f t="shared" si="0"/>
        <v>3.836682749658224E-2</v>
      </c>
      <c r="K7" s="41">
        <f t="shared" si="1"/>
        <v>7.4509950269558128E-3</v>
      </c>
      <c r="L7" s="42">
        <f t="shared" si="2"/>
        <v>3.9511783291799711E-3</v>
      </c>
      <c r="N7" s="123" t="s">
        <v>8</v>
      </c>
      <c r="O7" s="128">
        <v>1.0999999999999999E-2</v>
      </c>
    </row>
    <row r="8" spans="1:15" ht="14.5" thickBot="1" x14ac:dyDescent="0.35">
      <c r="A8" s="30" t="s">
        <v>5</v>
      </c>
      <c r="B8" s="57" t="s">
        <v>6</v>
      </c>
      <c r="C8" s="57">
        <v>2013</v>
      </c>
      <c r="D8" s="31">
        <v>857.61159999999995</v>
      </c>
      <c r="E8" s="265"/>
      <c r="F8" s="35">
        <f>VLOOKUP(A8,'Added-Value-Ouput'!$B$116:$F$172,3,FALSE)</f>
        <v>97958.175795000003</v>
      </c>
      <c r="G8" s="36">
        <f>VLOOKUP(A8,'Added-Value-Ouput'!$B$116:$F$172,5,FALSE)</f>
        <v>168773.61989999999</v>
      </c>
      <c r="H8" s="269"/>
      <c r="I8" s="270"/>
      <c r="J8" s="41">
        <f t="shared" si="0"/>
        <v>3.6506664425782598E-2</v>
      </c>
      <c r="K8" s="41">
        <f t="shared" si="1"/>
        <v>8.754875160137213E-3</v>
      </c>
      <c r="L8" s="42">
        <f t="shared" si="2"/>
        <v>5.0814315679674534E-3</v>
      </c>
      <c r="N8" s="123" t="s">
        <v>5</v>
      </c>
      <c r="O8" s="128">
        <v>1.0999999999999999E-2</v>
      </c>
    </row>
    <row r="9" spans="1:15" ht="14.5" thickBot="1" x14ac:dyDescent="0.35">
      <c r="A9" s="30" t="s">
        <v>16</v>
      </c>
      <c r="B9" s="57" t="s">
        <v>129</v>
      </c>
      <c r="C9" s="57">
        <v>2013</v>
      </c>
      <c r="D9" s="31">
        <v>820.84410000000003</v>
      </c>
      <c r="E9" s="265"/>
      <c r="F9" s="35">
        <f>VLOOKUP(A9,'Added-Value-Ouput'!$B$116:$F$172,3,FALSE)</f>
        <v>209110.05643500001</v>
      </c>
      <c r="G9" s="36">
        <f>VLOOKUP(A9,'Added-Value-Ouput'!$B$116:$F$172,5,FALSE)</f>
        <v>317874.09450000001</v>
      </c>
      <c r="H9" s="269"/>
      <c r="I9" s="270"/>
      <c r="J9" s="41">
        <f t="shared" si="0"/>
        <v>3.494155175207931E-2</v>
      </c>
      <c r="K9" s="41">
        <f t="shared" si="1"/>
        <v>3.925416663330834E-3</v>
      </c>
      <c r="L9" s="42">
        <f t="shared" si="2"/>
        <v>2.5822931600989587E-3</v>
      </c>
      <c r="N9" s="123" t="s">
        <v>0</v>
      </c>
      <c r="O9" s="128">
        <v>8.0000000000000002E-3</v>
      </c>
    </row>
    <row r="10" spans="1:15" ht="14.5" thickBot="1" x14ac:dyDescent="0.35">
      <c r="A10" s="30" t="s">
        <v>11</v>
      </c>
      <c r="B10" s="57" t="s">
        <v>12</v>
      </c>
      <c r="C10" s="57">
        <v>2013</v>
      </c>
      <c r="D10" s="31">
        <v>737.74639999999999</v>
      </c>
      <c r="E10" s="265"/>
      <c r="F10" s="35">
        <f>VLOOKUP(A10,'Added-Value-Ouput'!$B$116:$F$172,3,FALSE)</f>
        <v>19371.319289999999</v>
      </c>
      <c r="G10" s="36">
        <f>VLOOKUP(A10,'Added-Value-Ouput'!$B$116:$F$172,5,FALSE)</f>
        <v>43269.498</v>
      </c>
      <c r="H10" s="269"/>
      <c r="I10" s="270"/>
      <c r="J10" s="41">
        <f t="shared" si="0"/>
        <v>3.1404263020846715E-2</v>
      </c>
      <c r="K10" s="41">
        <f t="shared" si="1"/>
        <v>3.8084468535957934E-2</v>
      </c>
      <c r="L10" s="42">
        <f t="shared" si="2"/>
        <v>1.7050033721213959E-2</v>
      </c>
      <c r="N10" s="123" t="s">
        <v>84</v>
      </c>
      <c r="O10" s="128">
        <v>7.0000000000000001E-3</v>
      </c>
    </row>
    <row r="11" spans="1:15" ht="14.5" thickBot="1" x14ac:dyDescent="0.35">
      <c r="A11" s="30" t="s">
        <v>18</v>
      </c>
      <c r="B11" s="57" t="s">
        <v>130</v>
      </c>
      <c r="C11" s="57">
        <v>2013</v>
      </c>
      <c r="D11" s="31">
        <v>692.37919999999997</v>
      </c>
      <c r="E11" s="265"/>
      <c r="F11" s="35">
        <f>VLOOKUP(A11,'Added-Value-Ouput'!$B$116:$F$172,3,FALSE)</f>
        <v>154854.94828499999</v>
      </c>
      <c r="G11" s="36">
        <f>VLOOKUP(A11,'Added-Value-Ouput'!$B$116:$F$172,5,FALSE)</f>
        <v>268958.84340000001</v>
      </c>
      <c r="H11" s="269"/>
      <c r="I11" s="270"/>
      <c r="J11" s="41">
        <f t="shared" si="0"/>
        <v>2.9473079783193017E-2</v>
      </c>
      <c r="K11" s="41">
        <f t="shared" si="1"/>
        <v>4.4711467580985731E-3</v>
      </c>
      <c r="L11" s="42">
        <f t="shared" si="2"/>
        <v>2.5742942349372103E-3</v>
      </c>
      <c r="N11" s="123" t="s">
        <v>90</v>
      </c>
      <c r="O11" s="128">
        <v>6.0000000000000001E-3</v>
      </c>
    </row>
    <row r="12" spans="1:15" ht="14.5" thickBot="1" x14ac:dyDescent="0.35">
      <c r="A12" s="30" t="s">
        <v>97</v>
      </c>
      <c r="B12" s="57" t="s">
        <v>107</v>
      </c>
      <c r="C12" s="57">
        <v>2013</v>
      </c>
      <c r="D12" s="31">
        <v>665.53009999999995</v>
      </c>
      <c r="E12" s="265"/>
      <c r="F12" s="35">
        <f>VLOOKUP(A12,'Added-Value-Ouput'!$B$116:$F$172,3,FALSE)</f>
        <v>33739.687754999999</v>
      </c>
      <c r="G12" s="36">
        <f>VLOOKUP(A12,'Added-Value-Ouput'!$B$116:$F$172,5,FALSE)</f>
        <v>97869.017099999997</v>
      </c>
      <c r="H12" s="269"/>
      <c r="I12" s="270"/>
      <c r="J12" s="41">
        <f t="shared" si="0"/>
        <v>2.8330171870293658E-2</v>
      </c>
      <c r="K12" s="41">
        <f t="shared" si="1"/>
        <v>1.9725437438328774E-2</v>
      </c>
      <c r="L12" s="42">
        <f t="shared" si="2"/>
        <v>6.8002123626109247E-3</v>
      </c>
      <c r="N12" s="132" t="s">
        <v>99</v>
      </c>
      <c r="O12" s="133">
        <v>6.0000000000000001E-3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7553.7565000000004</v>
      </c>
      <c r="E13" s="266"/>
      <c r="F13" s="43">
        <f>SUM('Added-Value-Ouput'!D116:D171)-SUM(F3:F12)</f>
        <v>1958736.9694950003</v>
      </c>
      <c r="G13" s="43">
        <f>SUM('Added-Value-Ouput'!F116:F171)-SUM(G3:G12)</f>
        <v>4482156.8783999989</v>
      </c>
      <c r="H13" s="271"/>
      <c r="I13" s="272"/>
      <c r="J13" s="45">
        <f t="shared" si="0"/>
        <v>0.32154701930288038</v>
      </c>
      <c r="K13" s="45">
        <f>D13/F13</f>
        <v>3.8564425023067304E-3</v>
      </c>
      <c r="L13" s="46">
        <f t="shared" si="2"/>
        <v>1.6852949829583997E-3</v>
      </c>
      <c r="N13" s="284" t="s">
        <v>166</v>
      </c>
      <c r="O13" s="285"/>
    </row>
    <row r="14" spans="1:15" ht="14.5" thickBot="1" x14ac:dyDescent="0.35">
      <c r="A14" s="59" t="s">
        <v>20</v>
      </c>
      <c r="B14" s="60" t="s">
        <v>131</v>
      </c>
      <c r="C14" s="60">
        <v>2013</v>
      </c>
      <c r="D14" s="62">
        <v>7803.7442000000001</v>
      </c>
      <c r="E14" s="273">
        <v>0.2</v>
      </c>
      <c r="F14" s="63">
        <f>VLOOKUP(A14,'Added-Value-Ouput'!$B$116:$D$172,3,FALSE)</f>
        <v>376847.769195</v>
      </c>
      <c r="G14" s="64">
        <f>VLOOKUP(A14,'Added-Value-Ouput'!$B$116:$F$172,5,FALSE)</f>
        <v>496176.83189999999</v>
      </c>
      <c r="H14" s="276">
        <f>SUM(D14:D24)</f>
        <v>40428.996200000001</v>
      </c>
      <c r="I14" s="277"/>
      <c r="J14" s="65">
        <f>D14/$H$14</f>
        <v>0.1930234468695515</v>
      </c>
      <c r="K14" s="66">
        <f t="shared" ref="K14:K46" si="3">D14/F14</f>
        <v>2.0707948508412028E-2</v>
      </c>
      <c r="L14" s="67">
        <f t="shared" si="2"/>
        <v>1.5727748049253486E-2</v>
      </c>
      <c r="N14" s="140" t="s">
        <v>96</v>
      </c>
      <c r="O14" s="158">
        <v>5.7000000000000002E-2</v>
      </c>
    </row>
    <row r="15" spans="1:15" ht="14.5" thickBot="1" x14ac:dyDescent="0.35">
      <c r="A15" s="68" t="s">
        <v>96</v>
      </c>
      <c r="B15" s="69" t="s">
        <v>106</v>
      </c>
      <c r="C15" s="69">
        <v>2013</v>
      </c>
      <c r="D15" s="71">
        <v>6934.098</v>
      </c>
      <c r="E15" s="274"/>
      <c r="F15" s="63">
        <f>VLOOKUP(A15,'Added-Value-Ouput'!$B$116:$D$172,3,FALSE)</f>
        <v>86074.672680000003</v>
      </c>
      <c r="G15" s="64">
        <f>VLOOKUP(A15,'Added-Value-Ouput'!$B$116:$F$172,5,FALSE)</f>
        <v>191061.7941</v>
      </c>
      <c r="H15" s="278"/>
      <c r="I15" s="279"/>
      <c r="J15" s="74">
        <f t="shared" ref="J15:J24" si="4">D15/$H$14</f>
        <v>0.17151298948154442</v>
      </c>
      <c r="K15" s="75">
        <f t="shared" si="3"/>
        <v>8.0559098095892984E-2</v>
      </c>
      <c r="L15" s="76">
        <f t="shared" si="2"/>
        <v>3.629243634324273E-2</v>
      </c>
      <c r="N15" s="124" t="s">
        <v>11</v>
      </c>
      <c r="O15" s="159">
        <v>4.5999999999999999E-2</v>
      </c>
    </row>
    <row r="16" spans="1:15" ht="14.5" thickBot="1" x14ac:dyDescent="0.35">
      <c r="A16" s="68" t="s">
        <v>8</v>
      </c>
      <c r="B16" s="69" t="s">
        <v>9</v>
      </c>
      <c r="C16" s="69">
        <v>2013</v>
      </c>
      <c r="D16" s="71">
        <v>2649.9938000000002</v>
      </c>
      <c r="E16" s="274"/>
      <c r="F16" s="63">
        <f>VLOOKUP(A16,'Added-Value-Ouput'!$B$116:$D$172,3,FALSE)</f>
        <v>162741.40596</v>
      </c>
      <c r="G16" s="64">
        <f>VLOOKUP(A16,'Added-Value-Ouput'!$B$116:$F$172,5,FALSE)</f>
        <v>269513.98920000001</v>
      </c>
      <c r="H16" s="278"/>
      <c r="I16" s="279"/>
      <c r="J16" s="74">
        <f t="shared" si="4"/>
        <v>6.5546861141212304E-2</v>
      </c>
      <c r="K16" s="75">
        <f t="shared" si="3"/>
        <v>1.6283463844790298E-2</v>
      </c>
      <c r="L16" s="76">
        <f t="shared" si="2"/>
        <v>9.8324907284627148E-3</v>
      </c>
      <c r="N16" s="124" t="s">
        <v>20</v>
      </c>
      <c r="O16" s="159">
        <v>2.9000000000000001E-2</v>
      </c>
    </row>
    <row r="17" spans="1:15" ht="14.5" thickBot="1" x14ac:dyDescent="0.35">
      <c r="A17" s="68" t="s">
        <v>84</v>
      </c>
      <c r="B17" s="69" t="s">
        <v>151</v>
      </c>
      <c r="C17" s="69">
        <v>2013</v>
      </c>
      <c r="D17" s="71">
        <v>1989.6677999999999</v>
      </c>
      <c r="E17" s="274"/>
      <c r="F17" s="63">
        <f>VLOOKUP(A17,'Added-Value-Ouput'!$B$116:$D$172,3,FALSE)</f>
        <v>150592.14184500001</v>
      </c>
      <c r="G17" s="64">
        <f>VLOOKUP(A17,'Added-Value-Ouput'!$B$116:$F$172,5,FALSE)</f>
        <v>351229.326</v>
      </c>
      <c r="H17" s="278"/>
      <c r="I17" s="279"/>
      <c r="J17" s="74">
        <f t="shared" si="4"/>
        <v>4.9213880803699005E-2</v>
      </c>
      <c r="K17" s="75">
        <f t="shared" si="3"/>
        <v>1.3212294981818544E-2</v>
      </c>
      <c r="L17" s="76">
        <f t="shared" si="2"/>
        <v>5.6648680867838466E-3</v>
      </c>
      <c r="N17" s="124" t="s">
        <v>8</v>
      </c>
      <c r="O17" s="159">
        <v>2.1000000000000001E-2</v>
      </c>
    </row>
    <row r="18" spans="1:15" ht="14.5" thickBot="1" x14ac:dyDescent="0.35">
      <c r="A18" s="68" t="s">
        <v>0</v>
      </c>
      <c r="B18" s="69" t="s">
        <v>1</v>
      </c>
      <c r="C18" s="69">
        <v>2013</v>
      </c>
      <c r="D18" s="71">
        <v>1638.3534999999999</v>
      </c>
      <c r="E18" s="274"/>
      <c r="F18" s="63">
        <f>VLOOKUP(A18,'Added-Value-Ouput'!$B$116:$D$172,3,FALSE)</f>
        <v>120965.10556500001</v>
      </c>
      <c r="G18" s="64">
        <f>VLOOKUP(A18,'Added-Value-Ouput'!$B$116:$F$172,5,FALSE)</f>
        <v>228111.79979999998</v>
      </c>
      <c r="H18" s="278"/>
      <c r="I18" s="279"/>
      <c r="J18" s="74">
        <f t="shared" si="4"/>
        <v>4.0524219099953809E-2</v>
      </c>
      <c r="K18" s="75">
        <f t="shared" si="3"/>
        <v>1.3544017444928684E-2</v>
      </c>
      <c r="L18" s="76">
        <f t="shared" si="2"/>
        <v>7.1822391539431447E-3</v>
      </c>
      <c r="N18" s="124" t="s">
        <v>97</v>
      </c>
      <c r="O18" s="159">
        <v>0.02</v>
      </c>
    </row>
    <row r="19" spans="1:15" ht="14.5" thickBot="1" x14ac:dyDescent="0.35">
      <c r="A19" s="68" t="s">
        <v>5</v>
      </c>
      <c r="B19" s="69" t="s">
        <v>6</v>
      </c>
      <c r="C19" s="69">
        <v>2013</v>
      </c>
      <c r="D19" s="71">
        <v>1574.6179999999999</v>
      </c>
      <c r="E19" s="274"/>
      <c r="F19" s="63">
        <f>VLOOKUP(A19,'Added-Value-Ouput'!$B$116:$D$172,3,FALSE)</f>
        <v>97958.175795000003</v>
      </c>
      <c r="G19" s="64">
        <f>VLOOKUP(A19,'Added-Value-Ouput'!$B$116:$F$172,5,FALSE)</f>
        <v>168773.61989999999</v>
      </c>
      <c r="H19" s="278"/>
      <c r="I19" s="279"/>
      <c r="J19" s="74">
        <f t="shared" si="4"/>
        <v>3.8947739197145829E-2</v>
      </c>
      <c r="K19" s="75">
        <f t="shared" si="3"/>
        <v>1.607439080220573E-2</v>
      </c>
      <c r="L19" s="76">
        <f t="shared" si="2"/>
        <v>9.3297637446715688E-3</v>
      </c>
      <c r="N19" s="124" t="s">
        <v>5</v>
      </c>
      <c r="O19" s="159">
        <v>0.02</v>
      </c>
    </row>
    <row r="20" spans="1:15" ht="14.5" thickBot="1" x14ac:dyDescent="0.35">
      <c r="A20" s="68" t="s">
        <v>16</v>
      </c>
      <c r="B20" s="69" t="s">
        <v>129</v>
      </c>
      <c r="C20" s="69">
        <v>2013</v>
      </c>
      <c r="D20" s="71">
        <v>1415.9791</v>
      </c>
      <c r="E20" s="274"/>
      <c r="F20" s="63">
        <f>VLOOKUP(A20,'Added-Value-Ouput'!$B$116:$D$172,3,FALSE)</f>
        <v>209110.05643500001</v>
      </c>
      <c r="G20" s="64">
        <f>VLOOKUP(A20,'Added-Value-Ouput'!$B$116:$F$172,5,FALSE)</f>
        <v>317874.09450000001</v>
      </c>
      <c r="H20" s="278"/>
      <c r="I20" s="279"/>
      <c r="J20" s="74">
        <f t="shared" si="4"/>
        <v>3.5023850035633582E-2</v>
      </c>
      <c r="K20" s="75">
        <f t="shared" si="3"/>
        <v>6.7714538656831382E-3</v>
      </c>
      <c r="L20" s="76">
        <f t="shared" si="2"/>
        <v>4.4545281433747037E-3</v>
      </c>
      <c r="N20" s="124" t="s">
        <v>0</v>
      </c>
      <c r="O20" s="159">
        <v>1.4999999999999999E-2</v>
      </c>
    </row>
    <row r="21" spans="1:15" ht="14.5" thickBot="1" x14ac:dyDescent="0.35">
      <c r="A21" s="68" t="s">
        <v>18</v>
      </c>
      <c r="B21" s="69" t="s">
        <v>130</v>
      </c>
      <c r="C21" s="69">
        <v>2013</v>
      </c>
      <c r="D21" s="71">
        <v>1227.9471000000001</v>
      </c>
      <c r="E21" s="274"/>
      <c r="F21" s="63">
        <f>VLOOKUP(A21,'Added-Value-Ouput'!$B$116:$D$172,3,FALSE)</f>
        <v>154854.94828499999</v>
      </c>
      <c r="G21" s="64">
        <f>VLOOKUP(A21,'Added-Value-Ouput'!$B$116:$F$172,5,FALSE)</f>
        <v>268958.84340000001</v>
      </c>
      <c r="H21" s="278"/>
      <c r="I21" s="279"/>
      <c r="J21" s="74">
        <f t="shared" si="4"/>
        <v>3.0372930703631965E-2</v>
      </c>
      <c r="K21" s="75">
        <f t="shared" si="3"/>
        <v>7.9296600696288182E-3</v>
      </c>
      <c r="L21" s="76">
        <f t="shared" si="2"/>
        <v>4.5655576313353525E-3</v>
      </c>
      <c r="N21" s="124" t="s">
        <v>90</v>
      </c>
      <c r="O21" s="159">
        <v>1.0999999999999999E-2</v>
      </c>
    </row>
    <row r="22" spans="1:15" ht="14.5" thickBot="1" x14ac:dyDescent="0.35">
      <c r="A22" s="68" t="s">
        <v>11</v>
      </c>
      <c r="B22" s="69" t="s">
        <v>12</v>
      </c>
      <c r="C22" s="69">
        <v>2013</v>
      </c>
      <c r="D22" s="71">
        <v>1227.2226000000001</v>
      </c>
      <c r="E22" s="274"/>
      <c r="F22" s="63">
        <f>VLOOKUP(A22,'Added-Value-Ouput'!$B$116:$D$172,3,FALSE)</f>
        <v>19371.319289999999</v>
      </c>
      <c r="G22" s="64">
        <f>VLOOKUP(A22,'Added-Value-Ouput'!$B$116:$F$172,5,FALSE)</f>
        <v>43269.498</v>
      </c>
      <c r="H22" s="278"/>
      <c r="I22" s="279"/>
      <c r="J22" s="74">
        <f t="shared" si="4"/>
        <v>3.0355010397215849E-2</v>
      </c>
      <c r="K22" s="75">
        <f t="shared" si="3"/>
        <v>6.3352556510362493E-2</v>
      </c>
      <c r="L22" s="76">
        <f t="shared" si="2"/>
        <v>2.8362302701085185E-2</v>
      </c>
      <c r="N22" s="124" t="s">
        <v>84</v>
      </c>
      <c r="O22" s="159">
        <v>1.0999999999999999E-2</v>
      </c>
    </row>
    <row r="23" spans="1:15" ht="14.5" thickBot="1" x14ac:dyDescent="0.35">
      <c r="A23" s="68" t="s">
        <v>97</v>
      </c>
      <c r="B23" s="69" t="s">
        <v>107</v>
      </c>
      <c r="C23" s="69">
        <v>2013</v>
      </c>
      <c r="D23" s="71">
        <v>1127.4754</v>
      </c>
      <c r="E23" s="274"/>
      <c r="F23" s="63">
        <f>VLOOKUP(A23,'Added-Value-Ouput'!$B$116:$D$172,3,FALSE)</f>
        <v>33739.687754999999</v>
      </c>
      <c r="G23" s="64">
        <f>VLOOKUP(A23,'Added-Value-Ouput'!$B$116:$F$172,5,FALSE)</f>
        <v>97869.017099999997</v>
      </c>
      <c r="H23" s="278"/>
      <c r="I23" s="279"/>
      <c r="J23" s="74">
        <f t="shared" si="4"/>
        <v>2.7887791089900967E-2</v>
      </c>
      <c r="K23" s="75">
        <f t="shared" si="3"/>
        <v>3.341688898211323E-2</v>
      </c>
      <c r="L23" s="76">
        <f t="shared" si="2"/>
        <v>1.1520248526129319E-2</v>
      </c>
      <c r="N23" s="134" t="s">
        <v>18</v>
      </c>
      <c r="O23" s="160">
        <v>8.9999999999999993E-3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12839.896699999999</v>
      </c>
      <c r="E24" s="275"/>
      <c r="F24" s="81">
        <f>SUM('Added-Value-Ouput'!D116:D171)-SUM(F14:F23)</f>
        <v>1958736.9694950003</v>
      </c>
      <c r="G24" s="81">
        <f>SUM('Added-Value-Ouput'!F116:F171)-SUM(G14:G23)</f>
        <v>4482156.8783999979</v>
      </c>
      <c r="H24" s="280"/>
      <c r="I24" s="281"/>
      <c r="J24" s="83">
        <f t="shared" si="4"/>
        <v>0.31759128118051072</v>
      </c>
      <c r="K24" s="84">
        <f t="shared" si="3"/>
        <v>6.5551918914923879E-3</v>
      </c>
      <c r="L24" s="85">
        <f t="shared" si="2"/>
        <v>2.8646691868097836E-3</v>
      </c>
      <c r="N24" s="284" t="s">
        <v>166</v>
      </c>
      <c r="O24" s="285"/>
    </row>
    <row r="25" spans="1:15" ht="14.5" thickBot="1" x14ac:dyDescent="0.35">
      <c r="A25" s="86" t="s">
        <v>20</v>
      </c>
      <c r="B25" s="87" t="s">
        <v>131</v>
      </c>
      <c r="C25" s="87">
        <v>2013</v>
      </c>
      <c r="D25" s="89">
        <v>10784.5484</v>
      </c>
      <c r="E25" s="244">
        <v>0.3</v>
      </c>
      <c r="F25" s="90">
        <f>VLOOKUP(A25,'Added-Value-Ouput'!$B$116:$D$172,3,FALSE)</f>
        <v>376847.769195</v>
      </c>
      <c r="G25" s="91">
        <f>VLOOKUP(A25,'Added-Value-Ouput'!$B$116:$F$172,5,FALSE)</f>
        <v>496176.83189999999</v>
      </c>
      <c r="H25" s="247">
        <f>SUM(D25:D35)</f>
        <v>55784.862099999998</v>
      </c>
      <c r="I25" s="248"/>
      <c r="J25" s="92">
        <f>D25/$H$25</f>
        <v>0.19332392326555559</v>
      </c>
      <c r="K25" s="93">
        <f t="shared" si="3"/>
        <v>2.8617784903005573E-2</v>
      </c>
      <c r="L25" s="94">
        <f t="shared" si="2"/>
        <v>2.1735292151193245E-2</v>
      </c>
      <c r="N25" s="142" t="s">
        <v>96</v>
      </c>
      <c r="O25" s="152">
        <v>7.2999999999999995E-2</v>
      </c>
    </row>
    <row r="26" spans="1:15" ht="14.5" thickBot="1" x14ac:dyDescent="0.35">
      <c r="A26" s="95" t="s">
        <v>96</v>
      </c>
      <c r="B26" s="96" t="s">
        <v>106</v>
      </c>
      <c r="C26" s="96">
        <v>2013</v>
      </c>
      <c r="D26" s="98">
        <v>9412.8245999999999</v>
      </c>
      <c r="E26" s="245"/>
      <c r="F26" s="90">
        <f>VLOOKUP(A26,'Added-Value-Ouput'!$B$116:$D$172,3,FALSE)</f>
        <v>86074.672680000003</v>
      </c>
      <c r="G26" s="91">
        <f>VLOOKUP(A26,'Added-Value-Ouput'!$B$116:$F$172,5,FALSE)</f>
        <v>191061.7941</v>
      </c>
      <c r="H26" s="249"/>
      <c r="I26" s="250"/>
      <c r="J26" s="101">
        <f t="shared" ref="J26:J35" si="5">D26/$H$25</f>
        <v>0.16873438860755022</v>
      </c>
      <c r="K26" s="102">
        <f t="shared" si="3"/>
        <v>0.10935649601589632</v>
      </c>
      <c r="L26" s="103">
        <f t="shared" si="2"/>
        <v>4.9265865236633406E-2</v>
      </c>
      <c r="N26" s="125" t="s">
        <v>11</v>
      </c>
      <c r="O26" s="153">
        <v>5.8000000000000003E-2</v>
      </c>
    </row>
    <row r="27" spans="1:15" ht="14.5" thickBot="1" x14ac:dyDescent="0.35">
      <c r="A27" s="95" t="s">
        <v>8</v>
      </c>
      <c r="B27" s="96" t="s">
        <v>9</v>
      </c>
      <c r="C27" s="96">
        <v>2013</v>
      </c>
      <c r="D27" s="98">
        <v>3756.4569999999999</v>
      </c>
      <c r="E27" s="245"/>
      <c r="F27" s="90">
        <f>VLOOKUP(A27,'Added-Value-Ouput'!$B$116:$D$172,3,FALSE)</f>
        <v>162741.40596</v>
      </c>
      <c r="G27" s="91">
        <f>VLOOKUP(A27,'Added-Value-Ouput'!$B$116:$F$172,5,FALSE)</f>
        <v>269513.98920000001</v>
      </c>
      <c r="H27" s="249"/>
      <c r="I27" s="250"/>
      <c r="J27" s="101">
        <f t="shared" si="5"/>
        <v>6.7338286025806993E-2</v>
      </c>
      <c r="K27" s="102">
        <f t="shared" si="3"/>
        <v>2.308236786969442E-2</v>
      </c>
      <c r="L27" s="103">
        <f t="shared" si="2"/>
        <v>1.3937892467661191E-2</v>
      </c>
      <c r="N27" s="125" t="s">
        <v>20</v>
      </c>
      <c r="O27" s="153">
        <v>3.9E-2</v>
      </c>
    </row>
    <row r="28" spans="1:15" ht="14.5" thickBot="1" x14ac:dyDescent="0.35">
      <c r="A28" s="95" t="s">
        <v>84</v>
      </c>
      <c r="B28" s="96" t="s">
        <v>151</v>
      </c>
      <c r="C28" s="96">
        <v>2013</v>
      </c>
      <c r="D28" s="98">
        <v>2781.6315</v>
      </c>
      <c r="E28" s="245"/>
      <c r="F28" s="90">
        <f>VLOOKUP(A28,'Added-Value-Ouput'!$B$116:$D$172,3,FALSE)</f>
        <v>150592.14184500001</v>
      </c>
      <c r="G28" s="91">
        <f>VLOOKUP(A28,'Added-Value-Ouput'!$B$116:$F$172,5,FALSE)</f>
        <v>351229.326</v>
      </c>
      <c r="H28" s="249"/>
      <c r="I28" s="250"/>
      <c r="J28" s="101">
        <f t="shared" si="5"/>
        <v>4.9863554292088143E-2</v>
      </c>
      <c r="K28" s="102">
        <f t="shared" si="3"/>
        <v>1.847129249853588E-2</v>
      </c>
      <c r="L28" s="103">
        <f t="shared" si="2"/>
        <v>7.9197017278676788E-3</v>
      </c>
      <c r="N28" s="125" t="s">
        <v>8</v>
      </c>
      <c r="O28" s="153">
        <v>2.9000000000000001E-2</v>
      </c>
    </row>
    <row r="29" spans="1:15" ht="14.5" thickBot="1" x14ac:dyDescent="0.35">
      <c r="A29" s="95" t="s">
        <v>0</v>
      </c>
      <c r="B29" s="96" t="s">
        <v>1</v>
      </c>
      <c r="C29" s="96">
        <v>2013</v>
      </c>
      <c r="D29" s="98">
        <v>2311.2393000000002</v>
      </c>
      <c r="E29" s="245"/>
      <c r="F29" s="90">
        <f>VLOOKUP(A29,'Added-Value-Ouput'!$B$116:$D$172,3,FALSE)</f>
        <v>120965.10556500001</v>
      </c>
      <c r="G29" s="91">
        <f>VLOOKUP(A29,'Added-Value-Ouput'!$B$116:$F$172,5,FALSE)</f>
        <v>228111.79979999998</v>
      </c>
      <c r="H29" s="249"/>
      <c r="I29" s="250"/>
      <c r="J29" s="101">
        <f t="shared" si="5"/>
        <v>4.1431298975999446E-2</v>
      </c>
      <c r="K29" s="102">
        <f t="shared" si="3"/>
        <v>1.9106661290499739E-2</v>
      </c>
      <c r="L29" s="103">
        <f t="shared" si="2"/>
        <v>1.0132046224817873E-2</v>
      </c>
      <c r="N29" s="125" t="s">
        <v>5</v>
      </c>
      <c r="O29" s="153">
        <v>2.8000000000000001E-2</v>
      </c>
    </row>
    <row r="30" spans="1:15" ht="14.5" thickBot="1" x14ac:dyDescent="0.35">
      <c r="A30" s="95" t="s">
        <v>5</v>
      </c>
      <c r="B30" s="96" t="s">
        <v>6</v>
      </c>
      <c r="C30" s="96">
        <v>2013</v>
      </c>
      <c r="D30" s="98">
        <v>2229.2289999999998</v>
      </c>
      <c r="E30" s="245"/>
      <c r="F30" s="90">
        <f>VLOOKUP(A30,'Added-Value-Ouput'!$B$116:$D$172,3,FALSE)</f>
        <v>97958.175795000003</v>
      </c>
      <c r="G30" s="91">
        <f>VLOOKUP(A30,'Added-Value-Ouput'!$B$116:$F$172,5,FALSE)</f>
        <v>168773.61989999999</v>
      </c>
      <c r="H30" s="249"/>
      <c r="I30" s="250"/>
      <c r="J30" s="101">
        <f t="shared" si="5"/>
        <v>3.9961181512000184E-2</v>
      </c>
      <c r="K30" s="102">
        <f t="shared" si="3"/>
        <v>2.2756946849083571E-2</v>
      </c>
      <c r="L30" s="103">
        <f t="shared" si="2"/>
        <v>1.3208397149512108E-2</v>
      </c>
      <c r="N30" s="125" t="s">
        <v>97</v>
      </c>
      <c r="O30" s="153">
        <v>2.5999999999999999E-2</v>
      </c>
    </row>
    <row r="31" spans="1:15" ht="14.5" thickBot="1" x14ac:dyDescent="0.35">
      <c r="A31" s="95" t="s">
        <v>16</v>
      </c>
      <c r="B31" s="96" t="s">
        <v>129</v>
      </c>
      <c r="C31" s="96">
        <v>2013</v>
      </c>
      <c r="D31" s="98">
        <v>1957.2403999999999</v>
      </c>
      <c r="E31" s="245"/>
      <c r="F31" s="90">
        <f>VLOOKUP(A31,'Added-Value-Ouput'!$B$116:$D$172,3,FALSE)</f>
        <v>209110.05643500001</v>
      </c>
      <c r="G31" s="91">
        <f>VLOOKUP(A31,'Added-Value-Ouput'!$B$116:$F$172,5,FALSE)</f>
        <v>317874.09450000001</v>
      </c>
      <c r="H31" s="249"/>
      <c r="I31" s="250"/>
      <c r="J31" s="101">
        <f t="shared" si="5"/>
        <v>3.508551112829586E-2</v>
      </c>
      <c r="K31" s="102">
        <f t="shared" si="3"/>
        <v>9.3598578345197407E-3</v>
      </c>
      <c r="L31" s="103">
        <f t="shared" si="2"/>
        <v>6.1572818731222521E-3</v>
      </c>
      <c r="N31" s="125" t="s">
        <v>0</v>
      </c>
      <c r="O31" s="153">
        <v>2.1999999999999999E-2</v>
      </c>
    </row>
    <row r="32" spans="1:15" ht="14.5" thickBot="1" x14ac:dyDescent="0.35">
      <c r="A32" s="95" t="s">
        <v>18</v>
      </c>
      <c r="B32" s="96" t="s">
        <v>130</v>
      </c>
      <c r="C32" s="96">
        <v>2013</v>
      </c>
      <c r="D32" s="98">
        <v>1715.0777</v>
      </c>
      <c r="E32" s="245"/>
      <c r="F32" s="90">
        <f>VLOOKUP(A32,'Added-Value-Ouput'!$B$116:$D$172,3,FALSE)</f>
        <v>154854.94828499999</v>
      </c>
      <c r="G32" s="91">
        <f>VLOOKUP(A32,'Added-Value-Ouput'!$B$116:$F$172,5,FALSE)</f>
        <v>268958.84340000001</v>
      </c>
      <c r="H32" s="249"/>
      <c r="I32" s="250"/>
      <c r="J32" s="101">
        <f t="shared" si="5"/>
        <v>3.0744500128467651E-2</v>
      </c>
      <c r="K32" s="102">
        <f t="shared" si="3"/>
        <v>1.1075381955786884E-2</v>
      </c>
      <c r="L32" s="103">
        <f t="shared" si="2"/>
        <v>6.3767291616781243E-3</v>
      </c>
      <c r="N32" s="125" t="s">
        <v>90</v>
      </c>
      <c r="O32" s="153">
        <v>1.6E-2</v>
      </c>
    </row>
    <row r="33" spans="1:15" ht="14.5" thickBot="1" x14ac:dyDescent="0.35">
      <c r="A33" s="95" t="s">
        <v>11</v>
      </c>
      <c r="B33" s="96" t="s">
        <v>12</v>
      </c>
      <c r="C33" s="96">
        <v>2013</v>
      </c>
      <c r="D33" s="98">
        <v>1668.0997</v>
      </c>
      <c r="E33" s="245"/>
      <c r="F33" s="90">
        <f>VLOOKUP(A33,'Added-Value-Ouput'!$B$116:$D$172,3,FALSE)</f>
        <v>19371.319289999999</v>
      </c>
      <c r="G33" s="91">
        <f>VLOOKUP(A33,'Added-Value-Ouput'!$B$116:$F$172,5,FALSE)</f>
        <v>43269.498</v>
      </c>
      <c r="H33" s="249"/>
      <c r="I33" s="250"/>
      <c r="J33" s="101">
        <f t="shared" si="5"/>
        <v>2.9902372027195531E-2</v>
      </c>
      <c r="K33" s="102">
        <f t="shared" si="3"/>
        <v>8.6111827234251329E-2</v>
      </c>
      <c r="L33" s="103">
        <f t="shared" si="2"/>
        <v>3.855139941766831E-2</v>
      </c>
      <c r="N33" s="125" t="s">
        <v>84</v>
      </c>
      <c r="O33" s="153">
        <v>1.6E-2</v>
      </c>
    </row>
    <row r="34" spans="1:15" ht="14.5" thickBot="1" x14ac:dyDescent="0.35">
      <c r="A34" s="95" t="s">
        <v>97</v>
      </c>
      <c r="B34" s="96" t="s">
        <v>107</v>
      </c>
      <c r="C34" s="96">
        <v>2013</v>
      </c>
      <c r="D34" s="98">
        <v>1544.4937</v>
      </c>
      <c r="E34" s="245"/>
      <c r="F34" s="90">
        <f>VLOOKUP(A34,'Added-Value-Ouput'!$B$116:$D$172,3,FALSE)</f>
        <v>33739.687754999999</v>
      </c>
      <c r="G34" s="91">
        <f>VLOOKUP(A34,'Added-Value-Ouput'!$B$116:$F$172,5,FALSE)</f>
        <v>97869.017099999997</v>
      </c>
      <c r="H34" s="249"/>
      <c r="I34" s="250"/>
      <c r="J34" s="101">
        <f t="shared" si="5"/>
        <v>2.7686609625947253E-2</v>
      </c>
      <c r="K34" s="102">
        <f t="shared" si="3"/>
        <v>4.5776763294767486E-2</v>
      </c>
      <c r="L34" s="103">
        <f t="shared" si="2"/>
        <v>1.5781232363066208E-2</v>
      </c>
      <c r="N34" s="136" t="s">
        <v>18</v>
      </c>
      <c r="O34" s="154">
        <v>1.2999999999999999E-2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17624.020799999998</v>
      </c>
      <c r="E35" s="246"/>
      <c r="F35" s="108">
        <f>SUM('Added-Value-Ouput'!D116:D171)-SUM(F25:F34)</f>
        <v>1958736.9694950003</v>
      </c>
      <c r="G35" s="108">
        <f>SUM('Added-Value-Ouput'!F116:F171)-SUM(G25:G34)</f>
        <v>4482156.8783999979</v>
      </c>
      <c r="H35" s="251"/>
      <c r="I35" s="252"/>
      <c r="J35" s="110">
        <f t="shared" si="5"/>
        <v>0.31592837441109312</v>
      </c>
      <c r="K35" s="111">
        <f t="shared" si="3"/>
        <v>8.9976454595349815E-3</v>
      </c>
      <c r="L35" s="112">
        <f t="shared" si="2"/>
        <v>3.9320401490032788E-3</v>
      </c>
      <c r="N35" s="284" t="s">
        <v>166</v>
      </c>
      <c r="O35" s="285"/>
    </row>
    <row r="36" spans="1:15" ht="14.5" thickBot="1" x14ac:dyDescent="0.35">
      <c r="A36" s="10" t="s">
        <v>20</v>
      </c>
      <c r="B36" s="18" t="s">
        <v>131</v>
      </c>
      <c r="C36" s="18">
        <v>2013</v>
      </c>
      <c r="D36" s="25">
        <v>13592.6052</v>
      </c>
      <c r="E36" s="253">
        <v>0.4</v>
      </c>
      <c r="F36" s="19">
        <f>VLOOKUP(A36,'Added-Value-Ouput'!$B$116:$D$172,3,FALSE)</f>
        <v>376847.769195</v>
      </c>
      <c r="G36" s="116">
        <f>VLOOKUP(A36,'Added-Value-Ouput'!$B$116:$F$172,5,FALSE)</f>
        <v>496176.83189999999</v>
      </c>
      <c r="H36" s="255">
        <f>SUM(D36:D46)</f>
        <v>70243.477400000003</v>
      </c>
      <c r="I36" s="256"/>
      <c r="J36" s="47">
        <f>D36/$H$36</f>
        <v>0.19350700880876379</v>
      </c>
      <c r="K36" s="48">
        <f t="shared" si="3"/>
        <v>3.6069220282332365E-2</v>
      </c>
      <c r="L36" s="49">
        <f t="shared" si="2"/>
        <v>2.7394679328234875E-2</v>
      </c>
      <c r="N36" s="144" t="s">
        <v>96</v>
      </c>
      <c r="O36" s="145">
        <v>8.5999999999999993E-2</v>
      </c>
    </row>
    <row r="37" spans="1:15" ht="14.5" thickBot="1" x14ac:dyDescent="0.35">
      <c r="A37" s="10" t="s">
        <v>96</v>
      </c>
      <c r="B37" s="18" t="s">
        <v>106</v>
      </c>
      <c r="C37" s="18">
        <v>2013</v>
      </c>
      <c r="D37" s="25">
        <v>11738.8683</v>
      </c>
      <c r="E37" s="253"/>
      <c r="F37" s="19">
        <f>VLOOKUP(A37,'Added-Value-Ouput'!$B$116:$D$172,3,FALSE)</f>
        <v>86074.672680000003</v>
      </c>
      <c r="G37" s="116">
        <f>VLOOKUP(A37,'Added-Value-Ouput'!$B$116:$F$172,5,FALSE)</f>
        <v>191061.7941</v>
      </c>
      <c r="H37" s="255"/>
      <c r="I37" s="256"/>
      <c r="J37" s="50">
        <f t="shared" ref="J37:J46" si="6">D37/$H$36</f>
        <v>0.16711684464527948</v>
      </c>
      <c r="K37" s="51">
        <f>D37/F37</f>
        <v>0.13638005158197483</v>
      </c>
      <c r="L37" s="52">
        <f t="shared" si="2"/>
        <v>6.1440165760486803E-2</v>
      </c>
      <c r="N37" s="126" t="s">
        <v>11</v>
      </c>
      <c r="O37" s="131">
        <v>6.9000000000000006E-2</v>
      </c>
    </row>
    <row r="38" spans="1:15" ht="14.5" thickBot="1" x14ac:dyDescent="0.35">
      <c r="A38" s="10" t="s">
        <v>8</v>
      </c>
      <c r="B38" s="18" t="s">
        <v>9</v>
      </c>
      <c r="C38" s="18">
        <v>2013</v>
      </c>
      <c r="D38" s="25">
        <v>4802.4665000000005</v>
      </c>
      <c r="E38" s="253"/>
      <c r="F38" s="19">
        <f>VLOOKUP(A38,'Added-Value-Ouput'!$B$116:$D$172,3,FALSE)</f>
        <v>162741.40596</v>
      </c>
      <c r="G38" s="116">
        <f>VLOOKUP(A38,'Added-Value-Ouput'!$B$116:$F$172,5,FALSE)</f>
        <v>269513.98920000001</v>
      </c>
      <c r="H38" s="255"/>
      <c r="I38" s="256"/>
      <c r="J38" s="50">
        <f t="shared" si="6"/>
        <v>6.8368860394716166E-2</v>
      </c>
      <c r="K38" s="51">
        <f t="shared" si="3"/>
        <v>2.950980097333307E-2</v>
      </c>
      <c r="L38" s="52">
        <f t="shared" si="2"/>
        <v>1.7818987853859426E-2</v>
      </c>
      <c r="N38" s="126" t="s">
        <v>20</v>
      </c>
      <c r="O38" s="131">
        <v>4.8000000000000001E-2</v>
      </c>
    </row>
    <row r="39" spans="1:15" ht="14.5" thickBot="1" x14ac:dyDescent="0.35">
      <c r="A39" s="10" t="s">
        <v>84</v>
      </c>
      <c r="B39" s="18" t="s">
        <v>151</v>
      </c>
      <c r="C39" s="18">
        <v>2013</v>
      </c>
      <c r="D39" s="25">
        <v>3529.8771000000002</v>
      </c>
      <c r="E39" s="253"/>
      <c r="F39" s="19">
        <f>VLOOKUP(A39,'Added-Value-Ouput'!$B$116:$D$172,3,FALSE)</f>
        <v>150592.14184500001</v>
      </c>
      <c r="G39" s="116">
        <f>VLOOKUP(A39,'Added-Value-Ouput'!$B$116:$F$172,5,FALSE)</f>
        <v>351229.326</v>
      </c>
      <c r="H39" s="255"/>
      <c r="I39" s="256"/>
      <c r="J39" s="50">
        <f t="shared" si="6"/>
        <v>5.0252026674294459E-2</v>
      </c>
      <c r="K39" s="51">
        <f t="shared" si="3"/>
        <v>2.3439982038592672E-2</v>
      </c>
      <c r="L39" s="52">
        <f t="shared" si="2"/>
        <v>1.0050063701115892E-2</v>
      </c>
      <c r="N39" s="126" t="s">
        <v>8</v>
      </c>
      <c r="O39" s="131">
        <v>3.7999999999999999E-2</v>
      </c>
    </row>
    <row r="40" spans="1:15" ht="14.5" thickBot="1" x14ac:dyDescent="0.35">
      <c r="A40" s="10" t="s">
        <v>0</v>
      </c>
      <c r="B40" s="18" t="s">
        <v>1</v>
      </c>
      <c r="C40" s="18">
        <v>2013</v>
      </c>
      <c r="D40" s="25">
        <v>2946.9672</v>
      </c>
      <c r="E40" s="253"/>
      <c r="F40" s="19">
        <f>VLOOKUP(A40,'Added-Value-Ouput'!$B$116:$D$172,3,FALSE)</f>
        <v>120965.10556500001</v>
      </c>
      <c r="G40" s="116">
        <f>VLOOKUP(A40,'Added-Value-Ouput'!$B$116:$F$172,5,FALSE)</f>
        <v>228111.79979999998</v>
      </c>
      <c r="H40" s="255"/>
      <c r="I40" s="256"/>
      <c r="J40" s="50">
        <f t="shared" si="6"/>
        <v>4.1953606357193245E-2</v>
      </c>
      <c r="K40" s="51">
        <f t="shared" si="3"/>
        <v>2.4362126468086796E-2</v>
      </c>
      <c r="L40" s="52">
        <f t="shared" si="2"/>
        <v>1.291895992484296E-2</v>
      </c>
      <c r="N40" s="126" t="s">
        <v>5</v>
      </c>
      <c r="O40" s="131">
        <v>3.5999999999999997E-2</v>
      </c>
    </row>
    <row r="41" spans="1:15" ht="14.5" thickBot="1" x14ac:dyDescent="0.35">
      <c r="A41" s="10" t="s">
        <v>5</v>
      </c>
      <c r="B41" s="18" t="s">
        <v>6</v>
      </c>
      <c r="C41" s="18">
        <v>2013</v>
      </c>
      <c r="D41" s="25">
        <v>2847.6842000000001</v>
      </c>
      <c r="E41" s="253"/>
      <c r="F41" s="19">
        <f>VLOOKUP(A41,'Added-Value-Ouput'!$B$116:$D$172,3,FALSE)</f>
        <v>97958.175795000003</v>
      </c>
      <c r="G41" s="116">
        <f>VLOOKUP(A41,'Added-Value-Ouput'!$B$116:$F$172,5,FALSE)</f>
        <v>168773.61989999999</v>
      </c>
      <c r="H41" s="255"/>
      <c r="I41" s="256"/>
      <c r="J41" s="50">
        <f t="shared" si="6"/>
        <v>4.0540193985327953E-2</v>
      </c>
      <c r="K41" s="51">
        <f>D41/F41</f>
        <v>2.9070408640106099E-2</v>
      </c>
      <c r="L41" s="52">
        <f t="shared" si="2"/>
        <v>1.687280394701068E-2</v>
      </c>
      <c r="N41" s="126" t="s">
        <v>97</v>
      </c>
      <c r="O41" s="131">
        <v>3.2000000000000001E-2</v>
      </c>
    </row>
    <row r="42" spans="1:15" ht="14.5" thickBot="1" x14ac:dyDescent="0.35">
      <c r="A42" s="10" t="s">
        <v>16</v>
      </c>
      <c r="B42" s="18" t="s">
        <v>129</v>
      </c>
      <c r="C42" s="18">
        <v>2013</v>
      </c>
      <c r="D42" s="25">
        <v>2467.6705999999999</v>
      </c>
      <c r="E42" s="253"/>
      <c r="F42" s="19">
        <f>VLOOKUP(A42,'Added-Value-Ouput'!$B$116:$D$172,3,FALSE)</f>
        <v>209110.05643500001</v>
      </c>
      <c r="G42" s="116">
        <f>VLOOKUP(A42,'Added-Value-Ouput'!$B$116:$F$172,5,FALSE)</f>
        <v>317874.09450000001</v>
      </c>
      <c r="H42" s="255"/>
      <c r="I42" s="256"/>
      <c r="J42" s="50">
        <f t="shared" si="6"/>
        <v>3.51302454169218E-2</v>
      </c>
      <c r="K42" s="51">
        <f t="shared" si="3"/>
        <v>1.1800822218069905E-2</v>
      </c>
      <c r="L42" s="52">
        <f t="shared" si="2"/>
        <v>7.7630440564259318E-3</v>
      </c>
      <c r="N42" s="126" t="s">
        <v>0</v>
      </c>
      <c r="O42" s="131">
        <v>2.8000000000000001E-2</v>
      </c>
    </row>
    <row r="43" spans="1:15" ht="14.5" thickBot="1" x14ac:dyDescent="0.35">
      <c r="A43" s="10" t="s">
        <v>18</v>
      </c>
      <c r="B43" s="18" t="s">
        <v>130</v>
      </c>
      <c r="C43" s="18">
        <v>2013</v>
      </c>
      <c r="D43" s="25">
        <v>2174.4821999999999</v>
      </c>
      <c r="E43" s="253"/>
      <c r="F43" s="19">
        <f>VLOOKUP(A43,'Added-Value-Ouput'!$B$116:$D$172,3,FALSE)</f>
        <v>154854.94828499999</v>
      </c>
      <c r="G43" s="116">
        <f>VLOOKUP(A43,'Added-Value-Ouput'!$B$116:$F$172,5,FALSE)</f>
        <v>268958.84340000001</v>
      </c>
      <c r="H43" s="255"/>
      <c r="I43" s="256"/>
      <c r="J43" s="50">
        <f t="shared" si="6"/>
        <v>3.0956357522243051E-2</v>
      </c>
      <c r="K43" s="51">
        <f t="shared" si="3"/>
        <v>1.4042058223402803E-2</v>
      </c>
      <c r="L43" s="52">
        <f t="shared" si="2"/>
        <v>8.0848139161800101E-3</v>
      </c>
      <c r="N43" s="126" t="s">
        <v>90</v>
      </c>
      <c r="O43" s="131">
        <v>0.02</v>
      </c>
    </row>
    <row r="44" spans="1:15" ht="14.5" thickBot="1" x14ac:dyDescent="0.35">
      <c r="A44" s="10" t="s">
        <v>11</v>
      </c>
      <c r="B44" s="18" t="s">
        <v>12</v>
      </c>
      <c r="C44" s="18">
        <v>2013</v>
      </c>
      <c r="D44" s="25">
        <v>2081.8416000000002</v>
      </c>
      <c r="E44" s="253"/>
      <c r="F44" s="19">
        <f>VLOOKUP(A44,'Added-Value-Ouput'!$B$116:$D$172,3,FALSE)</f>
        <v>19371.319289999999</v>
      </c>
      <c r="G44" s="116">
        <f>VLOOKUP(A44,'Added-Value-Ouput'!$B$116:$F$172,5,FALSE)</f>
        <v>43269.498</v>
      </c>
      <c r="H44" s="255"/>
      <c r="I44" s="256"/>
      <c r="J44" s="50">
        <f t="shared" si="6"/>
        <v>2.9637507667010805E-2</v>
      </c>
      <c r="K44" s="51">
        <f t="shared" si="3"/>
        <v>0.10747030539498172</v>
      </c>
      <c r="L44" s="52">
        <f t="shared" si="2"/>
        <v>4.8113375385126958E-2</v>
      </c>
      <c r="N44" s="126" t="s">
        <v>84</v>
      </c>
      <c r="O44" s="131">
        <v>1.9E-2</v>
      </c>
    </row>
    <row r="45" spans="1:15" ht="14.5" thickBot="1" x14ac:dyDescent="0.35">
      <c r="A45" s="10" t="s">
        <v>97</v>
      </c>
      <c r="B45" s="18" t="s">
        <v>107</v>
      </c>
      <c r="C45" s="18">
        <v>2013</v>
      </c>
      <c r="D45" s="25">
        <v>1936.2915</v>
      </c>
      <c r="E45" s="253"/>
      <c r="F45" s="19">
        <f>VLOOKUP(A45,'Added-Value-Ouput'!$B$116:$D$172,3,FALSE)</f>
        <v>33739.687754999999</v>
      </c>
      <c r="G45" s="116">
        <f>VLOOKUP(A45,'Added-Value-Ouput'!$B$116:$F$172,5,FALSE)</f>
        <v>97869.017099999997</v>
      </c>
      <c r="H45" s="255"/>
      <c r="I45" s="256"/>
      <c r="J45" s="50">
        <f t="shared" si="6"/>
        <v>2.7565427733223243E-2</v>
      </c>
      <c r="K45" s="51">
        <f>D45/F45</f>
        <v>5.7389135135462371E-2</v>
      </c>
      <c r="L45" s="52">
        <f t="shared" si="2"/>
        <v>1.9784519732343363E-2</v>
      </c>
      <c r="N45" s="138" t="s">
        <v>18</v>
      </c>
      <c r="O45" s="139">
        <v>1.6E-2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22124.723000000002</v>
      </c>
      <c r="E46" s="254"/>
      <c r="F46" s="23">
        <f>SUM('Added-Value-Ouput'!D116:D171)-SUM(F36:F45)</f>
        <v>1958736.9694950003</v>
      </c>
      <c r="G46" s="23">
        <f>SUM('Added-Value-Ouput'!F116:F171)-SUM(G36:G45)</f>
        <v>4482156.8783999979</v>
      </c>
      <c r="H46" s="257"/>
      <c r="I46" s="258"/>
      <c r="J46" s="53">
        <f t="shared" si="6"/>
        <v>0.31497192079502601</v>
      </c>
      <c r="K46" s="54">
        <f t="shared" si="3"/>
        <v>1.1295402774627865E-2</v>
      </c>
      <c r="L46" s="55">
        <f t="shared" si="2"/>
        <v>4.9361777376917462E-3</v>
      </c>
      <c r="N46" s="284" t="s">
        <v>166</v>
      </c>
      <c r="O46" s="285"/>
    </row>
  </sheetData>
  <mergeCells count="15">
    <mergeCell ref="N1:O1"/>
    <mergeCell ref="N13:O13"/>
    <mergeCell ref="N24:O24"/>
    <mergeCell ref="N35:O35"/>
    <mergeCell ref="N46:O46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E83B-1154-4827-B8AE-FF352C0DD5FE}">
  <dimension ref="A1:O46"/>
  <sheetViews>
    <sheetView zoomScale="70" zoomScaleNormal="70" workbookViewId="0">
      <selection activeCell="J53" sqref="J53"/>
    </sheetView>
  </sheetViews>
  <sheetFormatPr defaultRowHeight="13.5" x14ac:dyDescent="0.25"/>
  <cols>
    <col min="1" max="1" width="53.640625" customWidth="1"/>
    <col min="2" max="2" width="15.28515625" customWidth="1"/>
    <col min="4" max="4" width="14.140625" customWidth="1"/>
    <col min="5" max="5" width="18.640625" customWidth="1"/>
    <col min="9" max="9" width="12.2109375" customWidth="1"/>
    <col min="10" max="10" width="12.92578125" customWidth="1"/>
    <col min="11" max="11" width="15.0703125" customWidth="1"/>
    <col min="12" max="12" width="12.0703125" customWidth="1"/>
    <col min="14" max="14" width="47.78515625" customWidth="1"/>
    <col min="15" max="15" width="14.42578125" customWidth="1"/>
  </cols>
  <sheetData>
    <row r="1" spans="1:15" ht="29.5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20</v>
      </c>
      <c r="B3" s="56" t="s">
        <v>131</v>
      </c>
      <c r="C3" s="56">
        <v>2013</v>
      </c>
      <c r="D3" s="29">
        <v>3563.1309000000001</v>
      </c>
      <c r="E3" s="264">
        <v>0.1</v>
      </c>
      <c r="F3" s="35">
        <f>VLOOKUP(A3,'Added-Value-Ouput'!$B$173:$F$229,3,FALSE)</f>
        <v>269602.44237449998</v>
      </c>
      <c r="G3" s="36">
        <f>VLOOKUP(A3,'Added-Value-Ouput'!$B$173:$F$229,5,FALSE)</f>
        <v>302552.07</v>
      </c>
      <c r="H3" s="267">
        <f>SUM(D3:D13)</f>
        <v>29133.399299999997</v>
      </c>
      <c r="I3" s="268"/>
      <c r="J3" s="37">
        <f>D3/$H$3</f>
        <v>0.12230398736888903</v>
      </c>
      <c r="K3" s="37">
        <f>D3/F3</f>
        <v>1.3216241175777325E-2</v>
      </c>
      <c r="L3" s="38">
        <f>D3/G3</f>
        <v>1.1776917936803407E-2</v>
      </c>
      <c r="N3" s="122" t="s">
        <v>96</v>
      </c>
      <c r="O3" s="127">
        <v>5.1999999999999998E-2</v>
      </c>
    </row>
    <row r="4" spans="1:15" ht="14.5" thickBot="1" x14ac:dyDescent="0.35">
      <c r="A4" s="30" t="s">
        <v>18</v>
      </c>
      <c r="B4" s="57" t="s">
        <v>130</v>
      </c>
      <c r="C4" s="57">
        <v>2013</v>
      </c>
      <c r="D4" s="31">
        <v>3449.5601999999999</v>
      </c>
      <c r="E4" s="265"/>
      <c r="F4" s="35">
        <f>VLOOKUP(A4,'Added-Value-Ouput'!$B$173:$F$229,3,FALSE)</f>
        <v>98817.248227500007</v>
      </c>
      <c r="G4" s="36">
        <f>VLOOKUP(A4,'Added-Value-Ouput'!$B$173:$F$229,5,FALSE)</f>
        <v>214794.67499999999</v>
      </c>
      <c r="H4" s="269"/>
      <c r="I4" s="270"/>
      <c r="J4" s="41">
        <f t="shared" ref="J4:J13" si="0">D4/$H$3</f>
        <v>0.11840568841549501</v>
      </c>
      <c r="K4" s="41">
        <f t="shared" ref="K4:K12" si="1">D4/F4</f>
        <v>3.4908482697861815E-2</v>
      </c>
      <c r="L4" s="42">
        <f t="shared" ref="L4:L46" si="2">D4/G4</f>
        <v>1.6059803158528022E-2</v>
      </c>
      <c r="N4" s="123" t="s">
        <v>97</v>
      </c>
      <c r="O4" s="128">
        <v>5.1999999999999998E-2</v>
      </c>
    </row>
    <row r="5" spans="1:15" ht="14.5" thickBot="1" x14ac:dyDescent="0.35">
      <c r="A5" s="30" t="s">
        <v>96</v>
      </c>
      <c r="B5" s="57" t="s">
        <v>106</v>
      </c>
      <c r="C5" s="57">
        <v>2013</v>
      </c>
      <c r="D5" s="31">
        <v>3111.4133000000002</v>
      </c>
      <c r="E5" s="265"/>
      <c r="F5" s="35">
        <f>VLOOKUP(A5,'Added-Value-Ouput'!$B$173:$F$229,3,FALSE)</f>
        <v>72902.228715000005</v>
      </c>
      <c r="G5" s="36">
        <f>VLOOKUP(A5,'Added-Value-Ouput'!$B$173:$F$229,5,FALSE)</f>
        <v>114043.283</v>
      </c>
      <c r="H5" s="269"/>
      <c r="I5" s="270"/>
      <c r="J5" s="41">
        <f t="shared" si="0"/>
        <v>0.10679884169919027</v>
      </c>
      <c r="K5" s="41">
        <f t="shared" si="1"/>
        <v>4.2679261729618577E-2</v>
      </c>
      <c r="L5" s="42">
        <f>D5/G5</f>
        <v>2.7282740536327777E-2</v>
      </c>
      <c r="N5" s="123" t="s">
        <v>18</v>
      </c>
      <c r="O5" s="128">
        <v>3.2000000000000001E-2</v>
      </c>
    </row>
    <row r="6" spans="1:15" ht="14.5" thickBot="1" x14ac:dyDescent="0.35">
      <c r="A6" s="30" t="s">
        <v>84</v>
      </c>
      <c r="B6" s="57" t="s">
        <v>151</v>
      </c>
      <c r="C6" s="57">
        <v>2013</v>
      </c>
      <c r="D6" s="31">
        <v>1953.5402999999999</v>
      </c>
      <c r="E6" s="265"/>
      <c r="F6" s="35">
        <f>VLOOKUP(A6,'Added-Value-Ouput'!$B$173:$F$229,3,FALSE)</f>
        <v>98559.327176999999</v>
      </c>
      <c r="G6" s="36">
        <f>VLOOKUP(A6,'Added-Value-Ouput'!$B$173:$F$229,5,FALSE)</f>
        <v>282743.72499999998</v>
      </c>
      <c r="H6" s="269"/>
      <c r="I6" s="270"/>
      <c r="J6" s="41">
        <f t="shared" si="0"/>
        <v>6.7055007206110684E-2</v>
      </c>
      <c r="K6" s="41">
        <f t="shared" si="1"/>
        <v>1.9820958157432327E-2</v>
      </c>
      <c r="L6" s="42">
        <f>D6/G6</f>
        <v>6.9092260137691829E-3</v>
      </c>
      <c r="N6" s="123" t="s">
        <v>11</v>
      </c>
      <c r="O6" s="128">
        <v>3.1E-2</v>
      </c>
    </row>
    <row r="7" spans="1:15" ht="14.5" thickBot="1" x14ac:dyDescent="0.35">
      <c r="A7" s="30" t="s">
        <v>86</v>
      </c>
      <c r="B7" s="57" t="s">
        <v>140</v>
      </c>
      <c r="C7" s="57">
        <v>2013</v>
      </c>
      <c r="D7" s="31">
        <v>1676.7774999999999</v>
      </c>
      <c r="E7" s="265"/>
      <c r="F7" s="35">
        <f>VLOOKUP(A7,'Added-Value-Ouput'!$B$173:$F$229,3,FALSE)</f>
        <v>93851.105301000003</v>
      </c>
      <c r="G7" s="36">
        <f>VLOOKUP(A7,'Added-Value-Ouput'!$B$173:$F$229,5,FALSE)</f>
        <v>157315.43700000001</v>
      </c>
      <c r="H7" s="269"/>
      <c r="I7" s="270"/>
      <c r="J7" s="41">
        <f t="shared" si="0"/>
        <v>5.7555161439743152E-2</v>
      </c>
      <c r="K7" s="41">
        <f t="shared" si="1"/>
        <v>1.7866358575343636E-2</v>
      </c>
      <c r="L7" s="42">
        <f t="shared" si="2"/>
        <v>1.065869651431601E-2</v>
      </c>
      <c r="N7" s="123" t="s">
        <v>20</v>
      </c>
      <c r="O7" s="128">
        <v>2.4E-2</v>
      </c>
    </row>
    <row r="8" spans="1:15" ht="14.5" thickBot="1" x14ac:dyDescent="0.35">
      <c r="A8" s="30" t="s">
        <v>8</v>
      </c>
      <c r="B8" s="57" t="s">
        <v>9</v>
      </c>
      <c r="C8" s="57">
        <v>2013</v>
      </c>
      <c r="D8" s="31">
        <v>1110.0260000000001</v>
      </c>
      <c r="E8" s="265"/>
      <c r="F8" s="35">
        <f>VLOOKUP(A8,'Added-Value-Ouput'!$B$173:$F$229,3,FALSE)</f>
        <v>56843.088768000001</v>
      </c>
      <c r="G8" s="36">
        <f>VLOOKUP(A8,'Added-Value-Ouput'!$B$173:$F$229,5,FALSE)</f>
        <v>123534.151</v>
      </c>
      <c r="H8" s="269"/>
      <c r="I8" s="270"/>
      <c r="J8" s="41">
        <f t="shared" si="0"/>
        <v>3.8101492674080098E-2</v>
      </c>
      <c r="K8" s="41">
        <f t="shared" si="1"/>
        <v>1.9527897305694843E-2</v>
      </c>
      <c r="L8" s="42">
        <f t="shared" si="2"/>
        <v>8.9855800279875653E-3</v>
      </c>
      <c r="N8" s="123" t="s">
        <v>8</v>
      </c>
      <c r="O8" s="128">
        <v>1.9E-2</v>
      </c>
    </row>
    <row r="9" spans="1:15" ht="14.5" thickBot="1" x14ac:dyDescent="0.35">
      <c r="A9" s="30" t="s">
        <v>16</v>
      </c>
      <c r="B9" s="57" t="s">
        <v>129</v>
      </c>
      <c r="C9" s="57">
        <v>2013</v>
      </c>
      <c r="D9" s="31">
        <v>966.27840000000003</v>
      </c>
      <c r="E9" s="265"/>
      <c r="F9" s="35">
        <f>VLOOKUP(A9,'Added-Value-Ouput'!$B$173:$F$229,3,FALSE)</f>
        <v>133153.8351885</v>
      </c>
      <c r="G9" s="36">
        <f>VLOOKUP(A9,'Added-Value-Ouput'!$B$173:$F$229,5,FALSE)</f>
        <v>173483.19500000001</v>
      </c>
      <c r="H9" s="269"/>
      <c r="I9" s="270"/>
      <c r="J9" s="41">
        <f t="shared" si="0"/>
        <v>3.3167375699958229E-2</v>
      </c>
      <c r="K9" s="41">
        <f t="shared" si="1"/>
        <v>7.2568574433630271E-3</v>
      </c>
      <c r="L9" s="42">
        <f t="shared" si="2"/>
        <v>5.5698674445095386E-3</v>
      </c>
      <c r="N9" s="123" t="s">
        <v>86</v>
      </c>
      <c r="O9" s="128">
        <v>1.7999999999999999E-2</v>
      </c>
    </row>
    <row r="10" spans="1:15" ht="14.5" thickBot="1" x14ac:dyDescent="0.35">
      <c r="A10" s="30" t="s">
        <v>97</v>
      </c>
      <c r="B10" s="57" t="s">
        <v>107</v>
      </c>
      <c r="C10" s="57">
        <v>2013</v>
      </c>
      <c r="D10" s="31">
        <v>924.52430000000004</v>
      </c>
      <c r="E10" s="265"/>
      <c r="F10" s="35">
        <f>VLOOKUP(A10,'Added-Value-Ouput'!$B$173:$F$229,3,FALSE)</f>
        <v>11634.8836995</v>
      </c>
      <c r="G10" s="36">
        <f>VLOOKUP(A10,'Added-Value-Ouput'!$B$173:$F$229,5,FALSE)</f>
        <v>29431.226999999999</v>
      </c>
      <c r="H10" s="269"/>
      <c r="I10" s="270"/>
      <c r="J10" s="41">
        <f t="shared" si="0"/>
        <v>3.1734171851343147E-2</v>
      </c>
      <c r="K10" s="41">
        <f t="shared" si="1"/>
        <v>7.9461413098588229E-2</v>
      </c>
      <c r="L10" s="42">
        <f t="shared" si="2"/>
        <v>3.1413039626244602E-2</v>
      </c>
      <c r="N10" s="123" t="s">
        <v>5</v>
      </c>
      <c r="O10" s="128">
        <v>1.6E-2</v>
      </c>
    </row>
    <row r="11" spans="1:15" ht="14.5" thickBot="1" x14ac:dyDescent="0.35">
      <c r="A11" s="30" t="s">
        <v>0</v>
      </c>
      <c r="B11" s="57" t="s">
        <v>1</v>
      </c>
      <c r="C11" s="57">
        <v>2013</v>
      </c>
      <c r="D11" s="31">
        <v>878.23059999999998</v>
      </c>
      <c r="E11" s="265"/>
      <c r="F11" s="35">
        <f>VLOOKUP(A11,'Added-Value-Ouput'!$B$173:$F$229,3,FALSE)</f>
        <v>60716.953984500004</v>
      </c>
      <c r="G11" s="36">
        <f>VLOOKUP(A11,'Added-Value-Ouput'!$B$173:$F$229,5,FALSE)</f>
        <v>121447.307</v>
      </c>
      <c r="H11" s="269"/>
      <c r="I11" s="270"/>
      <c r="J11" s="41">
        <f t="shared" si="0"/>
        <v>3.0145146845256744E-2</v>
      </c>
      <c r="K11" s="41">
        <f t="shared" si="1"/>
        <v>1.4464338909758174E-2</v>
      </c>
      <c r="L11" s="42">
        <f t="shared" si="2"/>
        <v>7.2313715445333007E-3</v>
      </c>
      <c r="N11" s="123" t="s">
        <v>0</v>
      </c>
      <c r="O11" s="128">
        <v>1.4999999999999999E-2</v>
      </c>
    </row>
    <row r="12" spans="1:15" ht="14.5" thickBot="1" x14ac:dyDescent="0.35">
      <c r="A12" s="30" t="s">
        <v>81</v>
      </c>
      <c r="B12" s="57" t="s">
        <v>135</v>
      </c>
      <c r="C12" s="57">
        <v>2013</v>
      </c>
      <c r="D12" s="31">
        <v>853.351</v>
      </c>
      <c r="E12" s="265"/>
      <c r="F12" s="35">
        <f>VLOOKUP(A12,'Added-Value-Ouput'!$B$173:$F$229,3,FALSE)</f>
        <v>35009.3609325</v>
      </c>
      <c r="G12" s="36">
        <f>VLOOKUP(A12,'Added-Value-Ouput'!$B$173:$F$229,5,FALSE)</f>
        <v>125245.674</v>
      </c>
      <c r="H12" s="269"/>
      <c r="I12" s="270"/>
      <c r="J12" s="41">
        <f t="shared" si="0"/>
        <v>2.9291157932263678E-2</v>
      </c>
      <c r="K12" s="41">
        <f t="shared" si="1"/>
        <v>2.4374937938607573E-2</v>
      </c>
      <c r="L12" s="42">
        <f t="shared" si="2"/>
        <v>6.8134169648047084E-3</v>
      </c>
      <c r="N12" s="132" t="s">
        <v>22</v>
      </c>
      <c r="O12" s="133">
        <v>1.4E-2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10646.566800000001</v>
      </c>
      <c r="E13" s="266"/>
      <c r="F13" s="43">
        <f>SUM('Added-Value-Ouput'!D173:D228)-SUM(F3:F12)</f>
        <v>990919.25509050011</v>
      </c>
      <c r="G13" s="43">
        <f>SUM('Added-Value-Ouput'!F173:F228)-SUM(G3:G12)</f>
        <v>2453618.2689999985</v>
      </c>
      <c r="H13" s="271"/>
      <c r="I13" s="272"/>
      <c r="J13" s="45">
        <f t="shared" si="0"/>
        <v>0.36544196886767011</v>
      </c>
      <c r="K13" s="45">
        <f>D13/F13</f>
        <v>1.074413151758531E-2</v>
      </c>
      <c r="L13" s="46">
        <f t="shared" si="2"/>
        <v>4.3391292502639933E-3</v>
      </c>
      <c r="N13" s="284" t="s">
        <v>166</v>
      </c>
      <c r="O13" s="285"/>
    </row>
    <row r="14" spans="1:15" ht="14.5" thickBot="1" x14ac:dyDescent="0.35">
      <c r="A14" s="59" t="s">
        <v>20</v>
      </c>
      <c r="B14" s="60" t="s">
        <v>131</v>
      </c>
      <c r="C14" s="60">
        <v>2013</v>
      </c>
      <c r="D14" s="62">
        <v>6251.27</v>
      </c>
      <c r="E14" s="273">
        <v>0.2</v>
      </c>
      <c r="F14" s="63">
        <f>VLOOKUP(A14,'Added-Value-Ouput'!$B$173:$F$229,3,FALSE)</f>
        <v>269602.44237449998</v>
      </c>
      <c r="G14" s="64">
        <f>VLOOKUP(A14,'Added-Value-Ouput'!$B$173:$F$229,5,FALSE)</f>
        <v>302552.07</v>
      </c>
      <c r="H14" s="276">
        <f>SUM(D14:D24)</f>
        <v>50456.15</v>
      </c>
      <c r="I14" s="277"/>
      <c r="J14" s="65">
        <f>D14/$H$14</f>
        <v>0.12389510495747298</v>
      </c>
      <c r="K14" s="66">
        <f t="shared" ref="K14:K46" si="3">D14/F14</f>
        <v>2.3186993207266544E-2</v>
      </c>
      <c r="L14" s="67">
        <f t="shared" si="2"/>
        <v>2.0661798810366758E-2</v>
      </c>
      <c r="N14" s="140" t="s">
        <v>96</v>
      </c>
      <c r="O14" s="158">
        <v>8.3000000000000004E-2</v>
      </c>
    </row>
    <row r="15" spans="1:15" ht="14.5" thickBot="1" x14ac:dyDescent="0.35">
      <c r="A15" s="68" t="s">
        <v>18</v>
      </c>
      <c r="B15" s="69" t="s">
        <v>130</v>
      </c>
      <c r="C15" s="69">
        <v>2013</v>
      </c>
      <c r="D15" s="71">
        <v>6037.2963</v>
      </c>
      <c r="E15" s="274"/>
      <c r="F15" s="63">
        <f>VLOOKUP(A15,'Added-Value-Ouput'!$B$173:$F$229,3,FALSE)</f>
        <v>98817.248227500007</v>
      </c>
      <c r="G15" s="64">
        <f>VLOOKUP(A15,'Added-Value-Ouput'!$B$173:$F$229,5,FALSE)</f>
        <v>214794.67499999999</v>
      </c>
      <c r="H15" s="278"/>
      <c r="I15" s="279"/>
      <c r="J15" s="74">
        <f t="shared" ref="J15:J24" si="4">D15/$H$14</f>
        <v>0.11965431964190688</v>
      </c>
      <c r="K15" s="75">
        <f t="shared" si="3"/>
        <v>6.1095571960279212E-2</v>
      </c>
      <c r="L15" s="76">
        <f t="shared" si="2"/>
        <v>2.8107290369279406E-2</v>
      </c>
      <c r="N15" s="124" t="s">
        <v>97</v>
      </c>
      <c r="O15" s="159">
        <v>7.3999999999999996E-2</v>
      </c>
    </row>
    <row r="16" spans="1:15" ht="14.5" thickBot="1" x14ac:dyDescent="0.35">
      <c r="A16" s="68" t="s">
        <v>96</v>
      </c>
      <c r="B16" s="69" t="s">
        <v>106</v>
      </c>
      <c r="C16" s="69">
        <v>2013</v>
      </c>
      <c r="D16" s="71">
        <v>5305.1242000000002</v>
      </c>
      <c r="E16" s="274"/>
      <c r="F16" s="63">
        <f>VLOOKUP(A16,'Added-Value-Ouput'!$B$173:$F$229,3,FALSE)</f>
        <v>72902.228715000005</v>
      </c>
      <c r="G16" s="64">
        <f>VLOOKUP(A16,'Added-Value-Ouput'!$B$173:$F$229,5,FALSE)</f>
        <v>114043.283</v>
      </c>
      <c r="H16" s="278"/>
      <c r="I16" s="279"/>
      <c r="J16" s="74">
        <f t="shared" si="4"/>
        <v>0.10514326202058619</v>
      </c>
      <c r="K16" s="75">
        <f t="shared" si="3"/>
        <v>7.2770398018139656E-2</v>
      </c>
      <c r="L16" s="76">
        <f t="shared" si="2"/>
        <v>4.6518515255300048E-2</v>
      </c>
      <c r="N16" s="124" t="s">
        <v>18</v>
      </c>
      <c r="O16" s="159">
        <v>5.3999999999999999E-2</v>
      </c>
    </row>
    <row r="17" spans="1:15" ht="14.5" thickBot="1" x14ac:dyDescent="0.35">
      <c r="A17" s="68" t="s">
        <v>84</v>
      </c>
      <c r="B17" s="69" t="s">
        <v>151</v>
      </c>
      <c r="C17" s="69">
        <v>2013</v>
      </c>
      <c r="D17" s="71">
        <v>3378.7566000000002</v>
      </c>
      <c r="E17" s="274"/>
      <c r="F17" s="63">
        <f>VLOOKUP(A17,'Added-Value-Ouput'!$B$173:$F$229,3,FALSE)</f>
        <v>98559.327176999999</v>
      </c>
      <c r="G17" s="64">
        <f>VLOOKUP(A17,'Added-Value-Ouput'!$B$173:$F$229,5,FALSE)</f>
        <v>282743.72499999998</v>
      </c>
      <c r="H17" s="278"/>
      <c r="I17" s="279"/>
      <c r="J17" s="74">
        <f t="shared" si="4"/>
        <v>6.6964217444256055E-2</v>
      </c>
      <c r="K17" s="75">
        <f t="shared" si="3"/>
        <v>3.4281449526661067E-2</v>
      </c>
      <c r="L17" s="76">
        <f t="shared" si="2"/>
        <v>1.1949890665124399E-2</v>
      </c>
      <c r="N17" s="124" t="s">
        <v>11</v>
      </c>
      <c r="O17" s="159">
        <v>5.3999999999999999E-2</v>
      </c>
    </row>
    <row r="18" spans="1:15" ht="14.5" thickBot="1" x14ac:dyDescent="0.35">
      <c r="A18" s="68" t="s">
        <v>86</v>
      </c>
      <c r="B18" s="69" t="s">
        <v>140</v>
      </c>
      <c r="C18" s="69">
        <v>2013</v>
      </c>
      <c r="D18" s="71">
        <v>2778.2177000000001</v>
      </c>
      <c r="E18" s="274"/>
      <c r="F18" s="63">
        <f>VLOOKUP(A18,'Added-Value-Ouput'!$B$173:$F$229,3,FALSE)</f>
        <v>93851.105301000003</v>
      </c>
      <c r="G18" s="64">
        <f>VLOOKUP(A18,'Added-Value-Ouput'!$B$173:$F$229,5,FALSE)</f>
        <v>157315.43700000001</v>
      </c>
      <c r="H18" s="278"/>
      <c r="I18" s="279"/>
      <c r="J18" s="74">
        <f t="shared" si="4"/>
        <v>5.506202316268681E-2</v>
      </c>
      <c r="K18" s="75">
        <f t="shared" si="3"/>
        <v>2.9602397234317897E-2</v>
      </c>
      <c r="L18" s="76">
        <f t="shared" si="2"/>
        <v>1.7660172154624596E-2</v>
      </c>
      <c r="N18" s="124" t="s">
        <v>20</v>
      </c>
      <c r="O18" s="159">
        <v>0.04</v>
      </c>
    </row>
    <row r="19" spans="1:15" ht="14.5" thickBot="1" x14ac:dyDescent="0.35">
      <c r="A19" s="68" t="s">
        <v>8</v>
      </c>
      <c r="B19" s="69" t="s">
        <v>9</v>
      </c>
      <c r="C19" s="69">
        <v>2013</v>
      </c>
      <c r="D19" s="71">
        <v>2008.3789999999999</v>
      </c>
      <c r="E19" s="274"/>
      <c r="F19" s="63">
        <f>VLOOKUP(A19,'Added-Value-Ouput'!$B$173:$F$229,3,FALSE)</f>
        <v>56843.088768000001</v>
      </c>
      <c r="G19" s="64">
        <f>VLOOKUP(A19,'Added-Value-Ouput'!$B$173:$F$229,5,FALSE)</f>
        <v>123534.151</v>
      </c>
      <c r="H19" s="278"/>
      <c r="I19" s="279"/>
      <c r="J19" s="74">
        <f t="shared" si="4"/>
        <v>3.9804444056869177E-2</v>
      </c>
      <c r="K19" s="75">
        <f t="shared" si="3"/>
        <v>3.5331982190429864E-2</v>
      </c>
      <c r="L19" s="76">
        <f t="shared" si="2"/>
        <v>1.6257682460617713E-2</v>
      </c>
      <c r="N19" s="124" t="s">
        <v>8</v>
      </c>
      <c r="O19" s="159">
        <v>3.5000000000000003E-2</v>
      </c>
    </row>
    <row r="20" spans="1:15" ht="14.5" thickBot="1" x14ac:dyDescent="0.35">
      <c r="A20" s="68" t="s">
        <v>16</v>
      </c>
      <c r="B20" s="69" t="s">
        <v>129</v>
      </c>
      <c r="C20" s="69">
        <v>2013</v>
      </c>
      <c r="D20" s="71">
        <v>1582.3775000000001</v>
      </c>
      <c r="E20" s="274"/>
      <c r="F20" s="63">
        <f>VLOOKUP(A20,'Added-Value-Ouput'!$B$173:$F$229,3,FALSE)</f>
        <v>133153.8351885</v>
      </c>
      <c r="G20" s="64">
        <f>VLOOKUP(A20,'Added-Value-Ouput'!$B$173:$F$229,5,FALSE)</f>
        <v>173483.19500000001</v>
      </c>
      <c r="H20" s="278"/>
      <c r="I20" s="279"/>
      <c r="J20" s="74">
        <f t="shared" si="4"/>
        <v>3.1361439586650983E-2</v>
      </c>
      <c r="K20" s="75">
        <f t="shared" si="3"/>
        <v>1.1883829690372029E-2</v>
      </c>
      <c r="L20" s="76">
        <f t="shared" si="2"/>
        <v>9.121214881937123E-3</v>
      </c>
      <c r="N20" s="124" t="s">
        <v>5</v>
      </c>
      <c r="O20" s="159">
        <v>0.03</v>
      </c>
    </row>
    <row r="21" spans="1:15" ht="14.5" thickBot="1" x14ac:dyDescent="0.35">
      <c r="A21" s="68" t="s">
        <v>0</v>
      </c>
      <c r="B21" s="69" t="s">
        <v>1</v>
      </c>
      <c r="C21" s="69">
        <v>2013</v>
      </c>
      <c r="D21" s="71">
        <v>1579.7641000000001</v>
      </c>
      <c r="E21" s="274"/>
      <c r="F21" s="63">
        <f>VLOOKUP(A21,'Added-Value-Ouput'!$B$173:$F$229,3,FALSE)</f>
        <v>60716.953984500004</v>
      </c>
      <c r="G21" s="64">
        <f>VLOOKUP(A21,'Added-Value-Ouput'!$B$173:$F$229,5,FALSE)</f>
        <v>121447.307</v>
      </c>
      <c r="H21" s="278"/>
      <c r="I21" s="279"/>
      <c r="J21" s="74">
        <f t="shared" si="4"/>
        <v>3.1309644116723136E-2</v>
      </c>
      <c r="K21" s="75">
        <f t="shared" si="3"/>
        <v>2.6018500539458662E-2</v>
      </c>
      <c r="L21" s="76">
        <f t="shared" si="2"/>
        <v>1.3007814985967536E-2</v>
      </c>
      <c r="N21" s="124" t="s">
        <v>86</v>
      </c>
      <c r="O21" s="159">
        <v>2.8000000000000001E-2</v>
      </c>
    </row>
    <row r="22" spans="1:15" ht="14.5" thickBot="1" x14ac:dyDescent="0.35">
      <c r="A22" s="68" t="s">
        <v>81</v>
      </c>
      <c r="B22" s="69" t="s">
        <v>135</v>
      </c>
      <c r="C22" s="69">
        <v>2013</v>
      </c>
      <c r="D22" s="71">
        <v>1563.4873</v>
      </c>
      <c r="E22" s="274"/>
      <c r="F22" s="63">
        <f>VLOOKUP(A22,'Added-Value-Ouput'!$B$173:$F$229,3,FALSE)</f>
        <v>35009.3609325</v>
      </c>
      <c r="G22" s="64">
        <f>VLOOKUP(A22,'Added-Value-Ouput'!$B$173:$F$229,5,FALSE)</f>
        <v>125245.674</v>
      </c>
      <c r="H22" s="278"/>
      <c r="I22" s="279"/>
      <c r="J22" s="74">
        <f t="shared" si="4"/>
        <v>3.0987051132518036E-2</v>
      </c>
      <c r="K22" s="75">
        <f t="shared" si="3"/>
        <v>4.4659121399402028E-2</v>
      </c>
      <c r="L22" s="76">
        <f t="shared" si="2"/>
        <v>1.2483363696857108E-2</v>
      </c>
      <c r="N22" s="124" t="s">
        <v>0</v>
      </c>
      <c r="O22" s="159">
        <v>2.7E-2</v>
      </c>
    </row>
    <row r="23" spans="1:15" ht="14.5" thickBot="1" x14ac:dyDescent="0.35">
      <c r="A23" s="68" t="s">
        <v>97</v>
      </c>
      <c r="B23" s="69" t="s">
        <v>107</v>
      </c>
      <c r="C23" s="69">
        <v>2013</v>
      </c>
      <c r="D23" s="71">
        <v>1504.2342000000001</v>
      </c>
      <c r="E23" s="274"/>
      <c r="F23" s="63">
        <f>VLOOKUP(A23,'Added-Value-Ouput'!$B$173:$F$229,3,FALSE)</f>
        <v>11634.8836995</v>
      </c>
      <c r="G23" s="64">
        <f>VLOOKUP(A23,'Added-Value-Ouput'!$B$173:$F$229,5,FALSE)</f>
        <v>29431.226999999999</v>
      </c>
      <c r="H23" s="278"/>
      <c r="I23" s="279"/>
      <c r="J23" s="74">
        <f t="shared" si="4"/>
        <v>2.9812702713147954E-2</v>
      </c>
      <c r="K23" s="75">
        <f t="shared" si="3"/>
        <v>0.12928656949657721</v>
      </c>
      <c r="L23" s="76">
        <f t="shared" si="2"/>
        <v>5.111014229885829E-2</v>
      </c>
      <c r="N23" s="134" t="s">
        <v>81</v>
      </c>
      <c r="O23" s="160">
        <v>2.7E-2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18467.2431</v>
      </c>
      <c r="E24" s="275"/>
      <c r="F24" s="81">
        <f>SUM('Added-Value-Ouput'!D173:D228)-SUM(F14:F23)</f>
        <v>990919.25509050011</v>
      </c>
      <c r="G24" s="81">
        <f>SUM('Added-Value-Ouput'!F173:F228)-SUM(G14:G23)</f>
        <v>2453618.2689999985</v>
      </c>
      <c r="H24" s="280"/>
      <c r="I24" s="281"/>
      <c r="J24" s="83">
        <f t="shared" si="4"/>
        <v>0.36600579116718179</v>
      </c>
      <c r="K24" s="84">
        <f t="shared" si="3"/>
        <v>1.8636476186259389E-2</v>
      </c>
      <c r="L24" s="85">
        <f t="shared" si="2"/>
        <v>7.5265347235642099E-3</v>
      </c>
      <c r="N24" s="284" t="s">
        <v>166</v>
      </c>
      <c r="O24" s="285"/>
    </row>
    <row r="25" spans="1:15" ht="14.5" thickBot="1" x14ac:dyDescent="0.35">
      <c r="A25" s="86" t="s">
        <v>20</v>
      </c>
      <c r="B25" s="87" t="s">
        <v>131</v>
      </c>
      <c r="C25" s="87">
        <v>2013</v>
      </c>
      <c r="D25" s="89">
        <v>8696.5421000000006</v>
      </c>
      <c r="E25" s="244">
        <v>0.3</v>
      </c>
      <c r="F25" s="90">
        <f>VLOOKUP(A25,'Added-Value-Ouput'!$B$173:$F$229,3,FALSE)</f>
        <v>269602.44237449998</v>
      </c>
      <c r="G25" s="91">
        <f>VLOOKUP(A25,'Added-Value-Ouput'!$B$173:$F$229,5,FALSE)</f>
        <v>302552.07</v>
      </c>
      <c r="H25" s="247">
        <f>SUM(D25:D35)</f>
        <v>69839.627200000003</v>
      </c>
      <c r="I25" s="248"/>
      <c r="J25" s="92">
        <f>D25/$H$25</f>
        <v>0.12452159968001662</v>
      </c>
      <c r="K25" s="93">
        <f t="shared" si="3"/>
        <v>3.2256911411506384E-2</v>
      </c>
      <c r="L25" s="94">
        <f t="shared" si="2"/>
        <v>2.8743951743579212E-2</v>
      </c>
      <c r="N25" s="142" t="s">
        <v>96</v>
      </c>
      <c r="O25" s="152">
        <v>0.11</v>
      </c>
    </row>
    <row r="26" spans="1:15" ht="14.5" thickBot="1" x14ac:dyDescent="0.35">
      <c r="A26" s="95" t="s">
        <v>18</v>
      </c>
      <c r="B26" s="96" t="s">
        <v>130</v>
      </c>
      <c r="C26" s="96">
        <v>2013</v>
      </c>
      <c r="D26" s="98">
        <v>8395.5637999999999</v>
      </c>
      <c r="E26" s="245"/>
      <c r="F26" s="90">
        <f>VLOOKUP(A26,'Added-Value-Ouput'!$B$173:$F$229,3,FALSE)</f>
        <v>98817.248227500007</v>
      </c>
      <c r="G26" s="91">
        <f>VLOOKUP(A26,'Added-Value-Ouput'!$B$173:$F$229,5,FALSE)</f>
        <v>214794.67499999999</v>
      </c>
      <c r="H26" s="249"/>
      <c r="I26" s="250"/>
      <c r="J26" s="101">
        <f t="shared" ref="J26:J35" si="5">D26/$H$25</f>
        <v>0.12021203629792571</v>
      </c>
      <c r="K26" s="102">
        <f t="shared" si="3"/>
        <v>8.4960509937207357E-2</v>
      </c>
      <c r="L26" s="103">
        <f t="shared" si="2"/>
        <v>3.9086461524244026E-2</v>
      </c>
      <c r="N26" s="125" t="s">
        <v>97</v>
      </c>
      <c r="O26" s="153">
        <v>0.09</v>
      </c>
    </row>
    <row r="27" spans="1:15" ht="14.5" thickBot="1" x14ac:dyDescent="0.35">
      <c r="A27" s="95" t="s">
        <v>96</v>
      </c>
      <c r="B27" s="96" t="s">
        <v>106</v>
      </c>
      <c r="C27" s="96">
        <v>2013</v>
      </c>
      <c r="D27" s="98">
        <v>7287.6409999999996</v>
      </c>
      <c r="E27" s="245"/>
      <c r="F27" s="90">
        <f>VLOOKUP(A27,'Added-Value-Ouput'!$B$173:$F$229,3,FALSE)</f>
        <v>72902.228715000005</v>
      </c>
      <c r="G27" s="91">
        <f>VLOOKUP(A27,'Added-Value-Ouput'!$B$173:$F$229,5,FALSE)</f>
        <v>114043.283</v>
      </c>
      <c r="H27" s="249"/>
      <c r="I27" s="250"/>
      <c r="J27" s="101">
        <f t="shared" si="5"/>
        <v>0.10434822309589876</v>
      </c>
      <c r="K27" s="102">
        <f t="shared" si="3"/>
        <v>9.9964584464075926E-2</v>
      </c>
      <c r="L27" s="103">
        <f t="shared" si="2"/>
        <v>6.3902413261813937E-2</v>
      </c>
      <c r="N27" s="125" t="s">
        <v>11</v>
      </c>
      <c r="O27" s="153">
        <v>7.2999999999999995E-2</v>
      </c>
    </row>
    <row r="28" spans="1:15" ht="14.5" thickBot="1" x14ac:dyDescent="0.35">
      <c r="A28" s="95" t="s">
        <v>84</v>
      </c>
      <c r="B28" s="96" t="s">
        <v>151</v>
      </c>
      <c r="C28" s="96">
        <v>2013</v>
      </c>
      <c r="D28" s="98">
        <v>4676.0091000000002</v>
      </c>
      <c r="E28" s="245"/>
      <c r="F28" s="90">
        <f>VLOOKUP(A28,'Added-Value-Ouput'!$B$173:$F$229,3,FALSE)</f>
        <v>98559.327176999999</v>
      </c>
      <c r="G28" s="91">
        <f>VLOOKUP(A28,'Added-Value-Ouput'!$B$173:$F$229,5,FALSE)</f>
        <v>282743.72499999998</v>
      </c>
      <c r="H28" s="249"/>
      <c r="I28" s="250"/>
      <c r="J28" s="101">
        <f t="shared" si="5"/>
        <v>6.6953523199791656E-2</v>
      </c>
      <c r="K28" s="102">
        <f t="shared" si="3"/>
        <v>4.7443598022970303E-2</v>
      </c>
      <c r="L28" s="103">
        <f t="shared" si="2"/>
        <v>1.6537976572247537E-2</v>
      </c>
      <c r="N28" s="125" t="s">
        <v>18</v>
      </c>
      <c r="O28" s="153">
        <v>7.2999999999999995E-2</v>
      </c>
    </row>
    <row r="29" spans="1:15" ht="14.5" thickBot="1" x14ac:dyDescent="0.35">
      <c r="A29" s="95" t="s">
        <v>86</v>
      </c>
      <c r="B29" s="96" t="s">
        <v>140</v>
      </c>
      <c r="C29" s="96">
        <v>2013</v>
      </c>
      <c r="D29" s="98">
        <v>3771.0763999999999</v>
      </c>
      <c r="E29" s="245"/>
      <c r="F29" s="90">
        <f>VLOOKUP(A29,'Added-Value-Ouput'!$B$173:$F$229,3,FALSE)</f>
        <v>93851.105301000003</v>
      </c>
      <c r="G29" s="91">
        <f>VLOOKUP(A29,'Added-Value-Ouput'!$B$173:$F$229,5,FALSE)</f>
        <v>157315.43700000001</v>
      </c>
      <c r="H29" s="249"/>
      <c r="I29" s="250"/>
      <c r="J29" s="101">
        <f t="shared" si="5"/>
        <v>5.3996227517090753E-2</v>
      </c>
      <c r="K29" s="102">
        <f t="shared" si="3"/>
        <v>4.0181480952252761E-2</v>
      </c>
      <c r="L29" s="103">
        <f t="shared" si="2"/>
        <v>2.3971432631878332E-2</v>
      </c>
      <c r="N29" s="125" t="s">
        <v>20</v>
      </c>
      <c r="O29" s="153">
        <v>5.5E-2</v>
      </c>
    </row>
    <row r="30" spans="1:15" ht="14.5" thickBot="1" x14ac:dyDescent="0.35">
      <c r="A30" s="95" t="s">
        <v>8</v>
      </c>
      <c r="B30" s="96" t="s">
        <v>9</v>
      </c>
      <c r="C30" s="96">
        <v>2013</v>
      </c>
      <c r="D30" s="98">
        <v>2831.5241999999998</v>
      </c>
      <c r="E30" s="245"/>
      <c r="F30" s="90">
        <f>VLOOKUP(A30,'Added-Value-Ouput'!$B$173:$F$229,3,FALSE)</f>
        <v>56843.088768000001</v>
      </c>
      <c r="G30" s="91">
        <f>VLOOKUP(A30,'Added-Value-Ouput'!$B$173:$F$229,5,FALSE)</f>
        <v>123534.151</v>
      </c>
      <c r="H30" s="249"/>
      <c r="I30" s="250"/>
      <c r="J30" s="101">
        <f t="shared" si="5"/>
        <v>4.0543231880252648E-2</v>
      </c>
      <c r="K30" s="102">
        <f t="shared" si="3"/>
        <v>4.981298978239225E-2</v>
      </c>
      <c r="L30" s="103">
        <f t="shared" si="2"/>
        <v>2.2920983202450632E-2</v>
      </c>
      <c r="N30" s="125" t="s">
        <v>8</v>
      </c>
      <c r="O30" s="153">
        <v>4.8000000000000001E-2</v>
      </c>
    </row>
    <row r="31" spans="1:15" ht="14.5" thickBot="1" x14ac:dyDescent="0.35">
      <c r="A31" s="95" t="s">
        <v>0</v>
      </c>
      <c r="B31" s="96" t="s">
        <v>1</v>
      </c>
      <c r="C31" s="96">
        <v>2013</v>
      </c>
      <c r="D31" s="98">
        <v>2221.6037999999999</v>
      </c>
      <c r="E31" s="245"/>
      <c r="F31" s="90">
        <f>VLOOKUP(A31,'Added-Value-Ouput'!$B$173:$F$229,3,FALSE)</f>
        <v>60716.953984500004</v>
      </c>
      <c r="G31" s="91">
        <f>VLOOKUP(A31,'Added-Value-Ouput'!$B$173:$F$229,5,FALSE)</f>
        <v>121447.307</v>
      </c>
      <c r="H31" s="249"/>
      <c r="I31" s="250"/>
      <c r="J31" s="101">
        <f t="shared" si="5"/>
        <v>3.1810075297767339E-2</v>
      </c>
      <c r="K31" s="102">
        <f t="shared" si="3"/>
        <v>3.6589513376562618E-2</v>
      </c>
      <c r="L31" s="103">
        <f t="shared" si="2"/>
        <v>1.8292738265493196E-2</v>
      </c>
      <c r="N31" s="125" t="s">
        <v>5</v>
      </c>
      <c r="O31" s="153">
        <v>4.2000000000000003E-2</v>
      </c>
    </row>
    <row r="32" spans="1:15" ht="14.5" thickBot="1" x14ac:dyDescent="0.35">
      <c r="A32" s="95" t="s">
        <v>81</v>
      </c>
      <c r="B32" s="96" t="s">
        <v>135</v>
      </c>
      <c r="C32" s="96">
        <v>2013</v>
      </c>
      <c r="D32" s="98">
        <v>2214.6531</v>
      </c>
      <c r="E32" s="245"/>
      <c r="F32" s="90">
        <f>VLOOKUP(A32,'Added-Value-Ouput'!$B$173:$F$229,3,FALSE)</f>
        <v>35009.3609325</v>
      </c>
      <c r="G32" s="91">
        <f>VLOOKUP(A32,'Added-Value-Ouput'!$B$173:$F$229,5,FALSE)</f>
        <v>125245.674</v>
      </c>
      <c r="H32" s="249"/>
      <c r="I32" s="250"/>
      <c r="J32" s="101">
        <f t="shared" si="5"/>
        <v>3.1710551570641829E-2</v>
      </c>
      <c r="K32" s="102">
        <f t="shared" si="3"/>
        <v>6.3258883938783539E-2</v>
      </c>
      <c r="L32" s="103">
        <f t="shared" si="2"/>
        <v>1.7682471811361723E-2</v>
      </c>
      <c r="N32" s="125" t="s">
        <v>81</v>
      </c>
      <c r="O32" s="153">
        <v>3.7999999999999999E-2</v>
      </c>
    </row>
    <row r="33" spans="1:15" ht="14.5" thickBot="1" x14ac:dyDescent="0.35">
      <c r="A33" s="95" t="s">
        <v>16</v>
      </c>
      <c r="B33" s="96" t="s">
        <v>129</v>
      </c>
      <c r="C33" s="96">
        <v>2013</v>
      </c>
      <c r="D33" s="98">
        <v>2136.3919999999998</v>
      </c>
      <c r="E33" s="245"/>
      <c r="F33" s="90">
        <f>VLOOKUP(A33,'Added-Value-Ouput'!$B$173:$F$229,3,FALSE)</f>
        <v>133153.8351885</v>
      </c>
      <c r="G33" s="91">
        <f>VLOOKUP(A33,'Added-Value-Ouput'!$B$173:$F$229,5,FALSE)</f>
        <v>173483.19500000001</v>
      </c>
      <c r="H33" s="249"/>
      <c r="I33" s="250"/>
      <c r="J33" s="101">
        <f t="shared" si="5"/>
        <v>3.0589968555845896E-2</v>
      </c>
      <c r="K33" s="102">
        <f t="shared" si="3"/>
        <v>1.604453973838308E-2</v>
      </c>
      <c r="L33" s="103">
        <f t="shared" si="2"/>
        <v>1.2314691345176113E-2</v>
      </c>
      <c r="N33" s="125" t="s">
        <v>0</v>
      </c>
      <c r="O33" s="153">
        <v>3.7999999999999999E-2</v>
      </c>
    </row>
    <row r="34" spans="1:15" ht="14.5" thickBot="1" x14ac:dyDescent="0.35">
      <c r="A34" s="95" t="s">
        <v>87</v>
      </c>
      <c r="B34" s="96" t="s">
        <v>153</v>
      </c>
      <c r="C34" s="96">
        <v>2013</v>
      </c>
      <c r="D34" s="98">
        <v>2038.5836999999999</v>
      </c>
      <c r="E34" s="245"/>
      <c r="F34" s="90">
        <f>VLOOKUP(A34,'Added-Value-Ouput'!$B$173:$F$229,3,FALSE)</f>
        <v>58787.263363499995</v>
      </c>
      <c r="G34" s="91">
        <f>VLOOKUP(A34,'Added-Value-Ouput'!$B$173:$F$229,5,FALSE)</f>
        <v>118881.68399999999</v>
      </c>
      <c r="H34" s="249"/>
      <c r="I34" s="250"/>
      <c r="J34" s="101">
        <f t="shared" si="5"/>
        <v>2.9189498594574398E-2</v>
      </c>
      <c r="K34" s="102">
        <f t="shared" si="3"/>
        <v>3.4677302248189386E-2</v>
      </c>
      <c r="L34" s="103">
        <f t="shared" si="2"/>
        <v>1.7148004902083992E-2</v>
      </c>
      <c r="N34" s="136" t="s">
        <v>87</v>
      </c>
      <c r="O34" s="154">
        <v>3.5999999999999997E-2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25570.038</v>
      </c>
      <c r="E35" s="246"/>
      <c r="F35" s="108">
        <f>SUM('Added-Value-Ouput'!D173:D228)-SUM(F25:F34)</f>
        <v>943766.8754265001</v>
      </c>
      <c r="G35" s="108">
        <f>SUM('Added-Value-Ouput'!F173:F228)-SUM(G25:G34)</f>
        <v>2364167.8119999981</v>
      </c>
      <c r="H35" s="251"/>
      <c r="I35" s="252"/>
      <c r="J35" s="110">
        <f t="shared" si="5"/>
        <v>0.36612506431019437</v>
      </c>
      <c r="K35" s="111">
        <f t="shared" si="3"/>
        <v>2.7093595532736384E-2</v>
      </c>
      <c r="L35" s="112">
        <f t="shared" si="2"/>
        <v>1.0815661168472089E-2</v>
      </c>
      <c r="N35" s="284" t="s">
        <v>166</v>
      </c>
      <c r="O35" s="285"/>
    </row>
    <row r="36" spans="1:15" ht="14.5" thickBot="1" x14ac:dyDescent="0.35">
      <c r="A36" s="10" t="s">
        <v>20</v>
      </c>
      <c r="B36" s="18" t="s">
        <v>131</v>
      </c>
      <c r="C36" s="18">
        <v>2013</v>
      </c>
      <c r="D36" s="25">
        <v>11002.927799999999</v>
      </c>
      <c r="E36" s="253">
        <v>0.4</v>
      </c>
      <c r="F36" s="19">
        <f>VLOOKUP(A36,'Added-Value-Ouput'!$B$173:$F$229,3,FALSE)</f>
        <v>269602.44237449998</v>
      </c>
      <c r="G36" s="116">
        <f>VLOOKUP(A36,'Added-Value-Ouput'!$B$173:$F$229,5,FALSE)</f>
        <v>302552.07</v>
      </c>
      <c r="H36" s="255">
        <f>SUM(D36:D46)</f>
        <v>88117.025899999993</v>
      </c>
      <c r="I36" s="256"/>
      <c r="J36" s="47">
        <f>D36/$H$36</f>
        <v>0.12486721706298533</v>
      </c>
      <c r="K36" s="48">
        <f t="shared" si="3"/>
        <v>4.0811677012614102E-2</v>
      </c>
      <c r="L36" s="49">
        <f t="shared" si="2"/>
        <v>3.6367055098978494E-2</v>
      </c>
      <c r="N36" s="144" t="s">
        <v>96</v>
      </c>
      <c r="O36" s="145">
        <v>0.13400000000000001</v>
      </c>
    </row>
    <row r="37" spans="1:15" ht="14.5" thickBot="1" x14ac:dyDescent="0.35">
      <c r="A37" s="10" t="s">
        <v>18</v>
      </c>
      <c r="B37" s="18" t="s">
        <v>130</v>
      </c>
      <c r="C37" s="18">
        <v>2013</v>
      </c>
      <c r="D37" s="25">
        <v>10621.9948</v>
      </c>
      <c r="E37" s="253"/>
      <c r="F37" s="19">
        <f>VLOOKUP(A37,'Added-Value-Ouput'!$B$173:$F$229,3,FALSE)</f>
        <v>98817.248227500007</v>
      </c>
      <c r="G37" s="116">
        <f>VLOOKUP(A37,'Added-Value-Ouput'!$B$173:$F$229,5,FALSE)</f>
        <v>214794.67499999999</v>
      </c>
      <c r="H37" s="255"/>
      <c r="I37" s="256"/>
      <c r="J37" s="50">
        <f t="shared" ref="J37:J46" si="6">D37/$H$36</f>
        <v>0.1205441819161534</v>
      </c>
      <c r="K37" s="51">
        <f>D37/F37</f>
        <v>0.10749130329500502</v>
      </c>
      <c r="L37" s="52">
        <f t="shared" si="2"/>
        <v>4.9451853496833668E-2</v>
      </c>
      <c r="N37" s="126" t="s">
        <v>97</v>
      </c>
      <c r="O37" s="131">
        <v>0.105</v>
      </c>
    </row>
    <row r="38" spans="1:15" ht="14.5" thickBot="1" x14ac:dyDescent="0.35">
      <c r="A38" s="10" t="s">
        <v>96</v>
      </c>
      <c r="B38" s="18" t="s">
        <v>106</v>
      </c>
      <c r="C38" s="18">
        <v>2013</v>
      </c>
      <c r="D38" s="25">
        <v>9151.4141</v>
      </c>
      <c r="E38" s="253"/>
      <c r="F38" s="19">
        <f>VLOOKUP(A38,'Added-Value-Ouput'!$B$173:$F$229,3,FALSE)</f>
        <v>72902.228715000005</v>
      </c>
      <c r="G38" s="116">
        <f>VLOOKUP(A38,'Added-Value-Ouput'!$B$173:$F$229,5,FALSE)</f>
        <v>114043.283</v>
      </c>
      <c r="H38" s="255"/>
      <c r="I38" s="256"/>
      <c r="J38" s="50">
        <f t="shared" si="6"/>
        <v>0.10385523122836129</v>
      </c>
      <c r="K38" s="51">
        <f t="shared" si="3"/>
        <v>0.12552996336745806</v>
      </c>
      <c r="L38" s="52">
        <f t="shared" si="2"/>
        <v>8.0245095188990659E-2</v>
      </c>
      <c r="N38" s="126" t="s">
        <v>11</v>
      </c>
      <c r="O38" s="131">
        <v>9.0999999999999998E-2</v>
      </c>
    </row>
    <row r="39" spans="1:15" ht="14.5" thickBot="1" x14ac:dyDescent="0.35">
      <c r="A39" s="10" t="s">
        <v>84</v>
      </c>
      <c r="B39" s="18" t="s">
        <v>151</v>
      </c>
      <c r="C39" s="18">
        <v>2013</v>
      </c>
      <c r="D39" s="25">
        <v>5900.0528000000004</v>
      </c>
      <c r="E39" s="253"/>
      <c r="F39" s="19">
        <f>VLOOKUP(A39,'Added-Value-Ouput'!$B$173:$F$229,3,FALSE)</f>
        <v>98559.327176999999</v>
      </c>
      <c r="G39" s="116">
        <f>VLOOKUP(A39,'Added-Value-Ouput'!$B$173:$F$229,5,FALSE)</f>
        <v>282743.72499999998</v>
      </c>
      <c r="H39" s="255"/>
      <c r="I39" s="256"/>
      <c r="J39" s="50">
        <f t="shared" si="6"/>
        <v>6.6957012447239228E-2</v>
      </c>
      <c r="K39" s="51">
        <f t="shared" si="3"/>
        <v>5.9862957357696416E-2</v>
      </c>
      <c r="L39" s="52">
        <f t="shared" si="2"/>
        <v>2.0867139668616873E-2</v>
      </c>
      <c r="N39" s="126" t="s">
        <v>18</v>
      </c>
      <c r="O39" s="131">
        <v>9.0999999999999998E-2</v>
      </c>
    </row>
    <row r="40" spans="1:15" ht="14.5" thickBot="1" x14ac:dyDescent="0.35">
      <c r="A40" s="10" t="s">
        <v>86</v>
      </c>
      <c r="B40" s="18" t="s">
        <v>140</v>
      </c>
      <c r="C40" s="18">
        <v>2013</v>
      </c>
      <c r="D40" s="25">
        <v>4703.2803999999996</v>
      </c>
      <c r="E40" s="253"/>
      <c r="F40" s="19">
        <f>VLOOKUP(A40,'Added-Value-Ouput'!$B$173:$F$229,3,FALSE)</f>
        <v>93851.105301000003</v>
      </c>
      <c r="G40" s="116">
        <f>VLOOKUP(A40,'Added-Value-Ouput'!$B$173:$F$229,5,FALSE)</f>
        <v>157315.43700000001</v>
      </c>
      <c r="H40" s="255"/>
      <c r="I40" s="256"/>
      <c r="J40" s="50">
        <f t="shared" si="6"/>
        <v>5.3375387468677607E-2</v>
      </c>
      <c r="K40" s="51">
        <f t="shared" si="3"/>
        <v>5.0114278195398994E-2</v>
      </c>
      <c r="L40" s="52">
        <f t="shared" si="2"/>
        <v>2.9897132091366213E-2</v>
      </c>
      <c r="N40" s="126" t="s">
        <v>20</v>
      </c>
      <c r="O40" s="131">
        <v>6.8000000000000005E-2</v>
      </c>
    </row>
    <row r="41" spans="1:15" ht="14.5" thickBot="1" x14ac:dyDescent="0.35">
      <c r="A41" s="10" t="s">
        <v>8</v>
      </c>
      <c r="B41" s="18" t="s">
        <v>9</v>
      </c>
      <c r="C41" s="18">
        <v>2013</v>
      </c>
      <c r="D41" s="25">
        <v>3610.8157000000001</v>
      </c>
      <c r="E41" s="253"/>
      <c r="F41" s="19">
        <f>VLOOKUP(A41,'Added-Value-Ouput'!$B$173:$F$229,3,FALSE)</f>
        <v>56843.088768000001</v>
      </c>
      <c r="G41" s="116">
        <f>VLOOKUP(A41,'Added-Value-Ouput'!$B$173:$F$229,5,FALSE)</f>
        <v>123534.151</v>
      </c>
      <c r="H41" s="255"/>
      <c r="I41" s="256"/>
      <c r="J41" s="50">
        <f t="shared" si="6"/>
        <v>4.0977503077529544E-2</v>
      </c>
      <c r="K41" s="51">
        <f>D41/F41</f>
        <v>6.3522510445152308E-2</v>
      </c>
      <c r="L41" s="52">
        <f t="shared" si="2"/>
        <v>2.9229291420799098E-2</v>
      </c>
      <c r="N41" s="126" t="s">
        <v>8</v>
      </c>
      <c r="O41" s="131">
        <v>6.0999999999999999E-2</v>
      </c>
    </row>
    <row r="42" spans="1:15" ht="14.5" thickBot="1" x14ac:dyDescent="0.35">
      <c r="A42" s="10" t="s">
        <v>81</v>
      </c>
      <c r="B42" s="18" t="s">
        <v>135</v>
      </c>
      <c r="C42" s="18">
        <v>2013</v>
      </c>
      <c r="D42" s="25">
        <v>2831.3654000000001</v>
      </c>
      <c r="E42" s="253"/>
      <c r="F42" s="19">
        <f>VLOOKUP(A42,'Added-Value-Ouput'!$B$173:$F$229,3,FALSE)</f>
        <v>35009.3609325</v>
      </c>
      <c r="G42" s="116">
        <f>VLOOKUP(A42,'Added-Value-Ouput'!$B$173:$F$229,5,FALSE)</f>
        <v>125245.674</v>
      </c>
      <c r="H42" s="255"/>
      <c r="I42" s="256"/>
      <c r="J42" s="50">
        <f t="shared" si="6"/>
        <v>3.2131876570745684E-2</v>
      </c>
      <c r="K42" s="51">
        <f t="shared" si="3"/>
        <v>8.0874523972574955E-2</v>
      </c>
      <c r="L42" s="52">
        <f t="shared" si="2"/>
        <v>2.2606492580334554E-2</v>
      </c>
      <c r="N42" s="126" t="s">
        <v>5</v>
      </c>
      <c r="O42" s="131">
        <v>5.3999999999999999E-2</v>
      </c>
    </row>
    <row r="43" spans="1:15" ht="14.5" thickBot="1" x14ac:dyDescent="0.35">
      <c r="A43" s="10" t="s">
        <v>0</v>
      </c>
      <c r="B43" s="18" t="s">
        <v>1</v>
      </c>
      <c r="C43" s="18">
        <v>2013</v>
      </c>
      <c r="D43" s="25">
        <v>2828.75</v>
      </c>
      <c r="E43" s="253"/>
      <c r="F43" s="19">
        <f>VLOOKUP(A43,'Added-Value-Ouput'!$B$173:$F$229,3,FALSE)</f>
        <v>60716.953984500004</v>
      </c>
      <c r="G43" s="116">
        <f>VLOOKUP(A43,'Added-Value-Ouput'!$B$173:$F$229,5,FALSE)</f>
        <v>121447.307</v>
      </c>
      <c r="H43" s="255"/>
      <c r="I43" s="256"/>
      <c r="J43" s="50">
        <f t="shared" si="6"/>
        <v>3.2102195587152701E-2</v>
      </c>
      <c r="K43" s="51">
        <f t="shared" si="3"/>
        <v>4.658912897247993E-2</v>
      </c>
      <c r="L43" s="52">
        <f t="shared" si="2"/>
        <v>2.3291994444965339E-2</v>
      </c>
      <c r="N43" s="126" t="s">
        <v>81</v>
      </c>
      <c r="O43" s="131">
        <v>4.9000000000000002E-2</v>
      </c>
    </row>
    <row r="44" spans="1:15" ht="14.5" thickBot="1" x14ac:dyDescent="0.35">
      <c r="A44" s="10" t="s">
        <v>16</v>
      </c>
      <c r="B44" s="18" t="s">
        <v>129</v>
      </c>
      <c r="C44" s="18">
        <v>2013</v>
      </c>
      <c r="D44" s="25">
        <v>2655.9135999999999</v>
      </c>
      <c r="E44" s="253"/>
      <c r="F44" s="19">
        <f>VLOOKUP(A44,'Added-Value-Ouput'!$B$173:$F$229,3,FALSE)</f>
        <v>133153.8351885</v>
      </c>
      <c r="G44" s="116">
        <f>VLOOKUP(A44,'Added-Value-Ouput'!$B$173:$F$229,5,FALSE)</f>
        <v>173483.19500000001</v>
      </c>
      <c r="H44" s="255"/>
      <c r="I44" s="256"/>
      <c r="J44" s="50">
        <f t="shared" si="6"/>
        <v>3.0140753990200209E-2</v>
      </c>
      <c r="K44" s="51">
        <f t="shared" si="3"/>
        <v>1.9946204300012392E-2</v>
      </c>
      <c r="L44" s="52">
        <f t="shared" si="2"/>
        <v>1.530934221035069E-2</v>
      </c>
      <c r="N44" s="126" t="s">
        <v>0</v>
      </c>
      <c r="O44" s="131">
        <v>4.8000000000000001E-2</v>
      </c>
    </row>
    <row r="45" spans="1:15" ht="14.5" thickBot="1" x14ac:dyDescent="0.35">
      <c r="A45" s="10" t="s">
        <v>87</v>
      </c>
      <c r="B45" s="18" t="s">
        <v>153</v>
      </c>
      <c r="C45" s="18">
        <v>2013</v>
      </c>
      <c r="D45" s="25">
        <v>2603.4726000000001</v>
      </c>
      <c r="E45" s="253"/>
      <c r="F45" s="19">
        <f>VLOOKUP(A45,'Added-Value-Ouput'!$B$173:$F$229,3,FALSE)</f>
        <v>58787.263363499995</v>
      </c>
      <c r="G45" s="116">
        <f>VLOOKUP(A45,'Added-Value-Ouput'!$B$173:$F$229,5,FALSE)</f>
        <v>118881.68399999999</v>
      </c>
      <c r="H45" s="255"/>
      <c r="I45" s="256"/>
      <c r="J45" s="50">
        <f t="shared" si="6"/>
        <v>2.9545624961906485E-2</v>
      </c>
      <c r="K45" s="51">
        <f>D45/F45</f>
        <v>4.4286337737851761E-2</v>
      </c>
      <c r="L45" s="52">
        <f t="shared" si="2"/>
        <v>2.1899694825991866E-2</v>
      </c>
      <c r="N45" s="138" t="s">
        <v>87</v>
      </c>
      <c r="O45" s="139">
        <v>4.5999999999999999E-2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32207.038700000001</v>
      </c>
      <c r="E46" s="254"/>
      <c r="F46" s="23">
        <f>SUM('Added-Value-Ouput'!D173:D228)-SUM(F36:F45)</f>
        <v>943766.8754265001</v>
      </c>
      <c r="G46" s="23">
        <f>SUM('Added-Value-Ouput'!F173:F228)-SUM(G36:G45)</f>
        <v>2364167.8119999981</v>
      </c>
      <c r="H46" s="257"/>
      <c r="I46" s="258"/>
      <c r="J46" s="53">
        <f t="shared" si="6"/>
        <v>0.36550301568904864</v>
      </c>
      <c r="K46" s="54">
        <f t="shared" si="3"/>
        <v>3.4126053306803371E-2</v>
      </c>
      <c r="L46" s="55">
        <f t="shared" si="2"/>
        <v>1.362299179293624E-2</v>
      </c>
      <c r="N46" s="284" t="s">
        <v>166</v>
      </c>
      <c r="O46" s="285"/>
    </row>
  </sheetData>
  <mergeCells count="15">
    <mergeCell ref="N1:O1"/>
    <mergeCell ref="N13:O13"/>
    <mergeCell ref="N24:O24"/>
    <mergeCell ref="N35:O35"/>
    <mergeCell ref="N46:O46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93F2-91D6-40EF-89E0-8E9A73ACB26E}">
  <dimension ref="A1:O46"/>
  <sheetViews>
    <sheetView zoomScale="70" zoomScaleNormal="70" workbookViewId="0">
      <selection activeCell="H55" sqref="H55"/>
    </sheetView>
  </sheetViews>
  <sheetFormatPr defaultRowHeight="13.5" x14ac:dyDescent="0.25"/>
  <cols>
    <col min="1" max="1" width="55" customWidth="1"/>
    <col min="2" max="2" width="13.640625" customWidth="1"/>
    <col min="5" max="5" width="20.5703125" customWidth="1"/>
    <col min="6" max="6" width="11.5703125" customWidth="1"/>
    <col min="7" max="7" width="11.7109375" customWidth="1"/>
    <col min="9" max="9" width="12.42578125" customWidth="1"/>
    <col min="10" max="10" width="13" customWidth="1"/>
    <col min="11" max="11" width="13.7109375" customWidth="1"/>
    <col min="12" max="12" width="12.7109375" customWidth="1"/>
    <col min="14" max="14" width="47.78515625" customWidth="1"/>
    <col min="15" max="15" width="14.42578125" customWidth="1"/>
  </cols>
  <sheetData>
    <row r="1" spans="1:15" ht="28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20</v>
      </c>
      <c r="B3" s="56" t="s">
        <v>131</v>
      </c>
      <c r="C3" s="56">
        <v>2013</v>
      </c>
      <c r="D3" s="29">
        <v>4300.8296</v>
      </c>
      <c r="E3" s="264">
        <v>0.1</v>
      </c>
      <c r="F3" s="35">
        <f>VLOOKUP(A3,'Added-Value-Ouput'!$B$230:$F$286,3,FALSE)</f>
        <v>323226.50102999998</v>
      </c>
      <c r="G3" s="36">
        <f>VLOOKUP(A3,'Added-Value-Ouput'!$B$230:$F$286,5,FALSE)</f>
        <v>396162.93300000002</v>
      </c>
      <c r="H3" s="267">
        <f>SUM(D3:D13)</f>
        <v>22699.489100000003</v>
      </c>
      <c r="I3" s="268"/>
      <c r="J3" s="37">
        <f>D3/$H$3</f>
        <v>0.18946812331560359</v>
      </c>
      <c r="K3" s="37">
        <f>D3/F3</f>
        <v>1.3305931247267446E-2</v>
      </c>
      <c r="L3" s="38">
        <f>D3/G3</f>
        <v>1.0856214051706852E-2</v>
      </c>
      <c r="N3" s="122" t="s">
        <v>96</v>
      </c>
      <c r="O3" s="127" t="s">
        <v>268</v>
      </c>
    </row>
    <row r="4" spans="1:15" ht="14.5" thickBot="1" x14ac:dyDescent="0.35">
      <c r="A4" s="30" t="s">
        <v>96</v>
      </c>
      <c r="B4" s="57" t="s">
        <v>106</v>
      </c>
      <c r="C4" s="57">
        <v>2013</v>
      </c>
      <c r="D4" s="31">
        <v>3571.1896000000002</v>
      </c>
      <c r="E4" s="265"/>
      <c r="F4" s="35">
        <f>VLOOKUP(A4,'Added-Value-Ouput'!$B$230:$F$286,3,FALSE)</f>
        <v>74601.770310000007</v>
      </c>
      <c r="G4" s="36">
        <f>VLOOKUP(A4,'Added-Value-Ouput'!$B$230:$F$286,5,FALSE)</f>
        <v>151213.48199999999</v>
      </c>
      <c r="H4" s="269"/>
      <c r="I4" s="270"/>
      <c r="J4" s="41">
        <f t="shared" ref="J4:J13" si="0">D4/$H$3</f>
        <v>0.15732466859793773</v>
      </c>
      <c r="K4" s="41">
        <f t="shared" ref="K4:K12" si="1">D4/F4</f>
        <v>4.7870038273358499E-2</v>
      </c>
      <c r="L4" s="42">
        <f t="shared" ref="L4:L46" si="2">D4/G4</f>
        <v>2.3616872998136505E-2</v>
      </c>
      <c r="N4" s="123" t="s">
        <v>11</v>
      </c>
      <c r="O4" s="128" t="s">
        <v>169</v>
      </c>
    </row>
    <row r="5" spans="1:15" ht="14.5" thickBot="1" x14ac:dyDescent="0.35">
      <c r="A5" s="30" t="s">
        <v>18</v>
      </c>
      <c r="B5" s="57" t="s">
        <v>130</v>
      </c>
      <c r="C5" s="57">
        <v>2013</v>
      </c>
      <c r="D5" s="31">
        <v>1912.0342000000001</v>
      </c>
      <c r="E5" s="265"/>
      <c r="F5" s="35">
        <f>VLOOKUP(A5,'Added-Value-Ouput'!$B$230:$F$286,3,FALSE)</f>
        <v>120880.062045</v>
      </c>
      <c r="G5" s="36">
        <f>VLOOKUP(A5,'Added-Value-Ouput'!$B$230:$F$286,5,FALSE)</f>
        <v>273762.58100000001</v>
      </c>
      <c r="H5" s="269"/>
      <c r="I5" s="270"/>
      <c r="J5" s="41">
        <f t="shared" si="0"/>
        <v>8.4232477285138538E-2</v>
      </c>
      <c r="K5" s="41">
        <f t="shared" si="1"/>
        <v>1.5817614316645596E-2</v>
      </c>
      <c r="L5" s="42">
        <f>D5/G5</f>
        <v>6.9842788339287316E-3</v>
      </c>
      <c r="N5" s="123" t="s">
        <v>20</v>
      </c>
      <c r="O5" s="128" t="s">
        <v>170</v>
      </c>
    </row>
    <row r="6" spans="1:15" ht="14.5" thickBot="1" x14ac:dyDescent="0.35">
      <c r="A6" s="30" t="s">
        <v>5</v>
      </c>
      <c r="B6" s="57" t="s">
        <v>6</v>
      </c>
      <c r="C6" s="57">
        <v>2013</v>
      </c>
      <c r="D6" s="31">
        <v>1881.223</v>
      </c>
      <c r="E6" s="265"/>
      <c r="F6" s="35">
        <f>VLOOKUP(A6,'Added-Value-Ouput'!$B$230:$F$286,3,FALSE)</f>
        <v>87972.206220000007</v>
      </c>
      <c r="G6" s="36">
        <f>VLOOKUP(A6,'Added-Value-Ouput'!$B$230:$F$286,5,FALSE)</f>
        <v>199396.95</v>
      </c>
      <c r="H6" s="269"/>
      <c r="I6" s="270"/>
      <c r="J6" s="41">
        <f t="shared" si="0"/>
        <v>8.2875125149843118E-2</v>
      </c>
      <c r="K6" s="41">
        <f t="shared" si="1"/>
        <v>2.1384288070432796E-2</v>
      </c>
      <c r="L6" s="42">
        <f>D6/G6</f>
        <v>9.4345625647734317E-3</v>
      </c>
      <c r="N6" s="123" t="s">
        <v>5</v>
      </c>
      <c r="O6" s="128" t="s">
        <v>171</v>
      </c>
    </row>
    <row r="7" spans="1:15" ht="14.5" thickBot="1" x14ac:dyDescent="0.35">
      <c r="A7" s="30" t="s">
        <v>8</v>
      </c>
      <c r="B7" s="57" t="s">
        <v>9</v>
      </c>
      <c r="C7" s="57">
        <v>2013</v>
      </c>
      <c r="D7" s="31">
        <v>1722.8387</v>
      </c>
      <c r="E7" s="265"/>
      <c r="F7" s="35">
        <f>VLOOKUP(A7,'Added-Value-Ouput'!$B$230:$F$286,3,FALSE)</f>
        <v>133718.975955</v>
      </c>
      <c r="G7" s="36">
        <f>VLOOKUP(A7,'Added-Value-Ouput'!$B$230:$F$286,5,FALSE)</f>
        <v>232583.51300000001</v>
      </c>
      <c r="H7" s="269"/>
      <c r="I7" s="270"/>
      <c r="J7" s="41">
        <f t="shared" si="0"/>
        <v>7.5897686173033732E-2</v>
      </c>
      <c r="K7" s="41">
        <f t="shared" si="1"/>
        <v>1.2884025529628503E-2</v>
      </c>
      <c r="L7" s="42">
        <f t="shared" si="2"/>
        <v>7.4073982191506411E-3</v>
      </c>
      <c r="N7" s="123" t="s">
        <v>8</v>
      </c>
      <c r="O7" s="128" t="s">
        <v>269</v>
      </c>
    </row>
    <row r="8" spans="1:15" ht="14.5" thickBot="1" x14ac:dyDescent="0.35">
      <c r="A8" s="30" t="s">
        <v>84</v>
      </c>
      <c r="B8" s="57" t="s">
        <v>151</v>
      </c>
      <c r="C8" s="57">
        <v>2013</v>
      </c>
      <c r="D8" s="31">
        <v>976.25599999999997</v>
      </c>
      <c r="E8" s="265"/>
      <c r="F8" s="35">
        <f>VLOOKUP(A8,'Added-Value-Ouput'!$B$230:$F$286,3,FALSE)</f>
        <v>148676.00503500001</v>
      </c>
      <c r="G8" s="36">
        <f>VLOOKUP(A8,'Added-Value-Ouput'!$B$230:$F$286,5,FALSE)</f>
        <v>371603.70799999998</v>
      </c>
      <c r="H8" s="269"/>
      <c r="I8" s="270"/>
      <c r="J8" s="41">
        <f t="shared" si="0"/>
        <v>4.3007840207293473E-2</v>
      </c>
      <c r="K8" s="41">
        <f t="shared" si="1"/>
        <v>6.5663319361465109E-3</v>
      </c>
      <c r="L8" s="42">
        <f t="shared" si="2"/>
        <v>2.6271427840542433E-3</v>
      </c>
      <c r="N8" s="123" t="s">
        <v>97</v>
      </c>
      <c r="O8" s="128" t="s">
        <v>172</v>
      </c>
    </row>
    <row r="9" spans="1:15" ht="14.5" thickBot="1" x14ac:dyDescent="0.35">
      <c r="A9" s="30" t="s">
        <v>97</v>
      </c>
      <c r="B9" s="57" t="s">
        <v>107</v>
      </c>
      <c r="C9" s="57">
        <v>2013</v>
      </c>
      <c r="D9" s="31">
        <v>683.20410000000004</v>
      </c>
      <c r="E9" s="265"/>
      <c r="F9" s="35">
        <f>VLOOKUP(A9,'Added-Value-Ouput'!$B$230:$F$286,3,FALSE)</f>
        <v>18065.103975000002</v>
      </c>
      <c r="G9" s="36">
        <f>VLOOKUP(A9,'Added-Value-Ouput'!$B$230:$F$286,5,FALSE)</f>
        <v>75809.275999999998</v>
      </c>
      <c r="H9" s="269"/>
      <c r="I9" s="270"/>
      <c r="J9" s="41">
        <f t="shared" si="0"/>
        <v>3.0097774315105619E-2</v>
      </c>
      <c r="K9" s="41">
        <f t="shared" si="1"/>
        <v>3.7818996278431327E-2</v>
      </c>
      <c r="L9" s="42">
        <f t="shared" si="2"/>
        <v>9.0121438437164338E-3</v>
      </c>
      <c r="N9" s="123" t="s">
        <v>18</v>
      </c>
      <c r="O9" s="128" t="s">
        <v>173</v>
      </c>
    </row>
    <row r="10" spans="1:15" ht="14.5" thickBot="1" x14ac:dyDescent="0.35">
      <c r="A10" s="30" t="s">
        <v>86</v>
      </c>
      <c r="B10" s="57" t="s">
        <v>140</v>
      </c>
      <c r="C10" s="57">
        <v>2013</v>
      </c>
      <c r="D10" s="31">
        <v>674.48360000000002</v>
      </c>
      <c r="E10" s="265"/>
      <c r="F10" s="35">
        <f>VLOOKUP(A10,'Added-Value-Ouput'!$B$230:$F$286,3,FALSE)</f>
        <v>107589.354435</v>
      </c>
      <c r="G10" s="36">
        <f>VLOOKUP(A10,'Added-Value-Ouput'!$B$230:$F$286,5,FALSE)</f>
        <v>181112.997</v>
      </c>
      <c r="H10" s="269"/>
      <c r="I10" s="270"/>
      <c r="J10" s="41">
        <f t="shared" si="0"/>
        <v>2.9713602673110382E-2</v>
      </c>
      <c r="K10" s="41">
        <f t="shared" si="1"/>
        <v>6.2690551824761496E-3</v>
      </c>
      <c r="L10" s="42">
        <f t="shared" si="2"/>
        <v>3.7241037980283659E-3</v>
      </c>
      <c r="N10" s="123" t="s">
        <v>82</v>
      </c>
      <c r="O10" s="128" t="s">
        <v>173</v>
      </c>
    </row>
    <row r="11" spans="1:15" ht="14.5" thickBot="1" x14ac:dyDescent="0.35">
      <c r="A11" s="30" t="s">
        <v>0</v>
      </c>
      <c r="B11" s="57" t="s">
        <v>1</v>
      </c>
      <c r="C11" s="57">
        <v>2013</v>
      </c>
      <c r="D11" s="31">
        <v>668.41869999999994</v>
      </c>
      <c r="E11" s="265"/>
      <c r="F11" s="35">
        <f>VLOOKUP(A11,'Added-Value-Ouput'!$B$230:$F$286,3,FALSE)</f>
        <v>92350.618694999997</v>
      </c>
      <c r="G11" s="36">
        <f>VLOOKUP(A11,'Added-Value-Ouput'!$B$230:$F$286,5,FALSE)</f>
        <v>175847.08100000001</v>
      </c>
      <c r="H11" s="269"/>
      <c r="I11" s="270"/>
      <c r="J11" s="41">
        <f t="shared" si="0"/>
        <v>2.9446420448291055E-2</v>
      </c>
      <c r="K11" s="41">
        <f t="shared" si="1"/>
        <v>7.2378367296871086E-3</v>
      </c>
      <c r="L11" s="42">
        <f t="shared" si="2"/>
        <v>3.8011361701249958E-3</v>
      </c>
      <c r="N11" s="123" t="s">
        <v>90</v>
      </c>
      <c r="O11" s="128" t="s">
        <v>174</v>
      </c>
    </row>
    <row r="12" spans="1:15" ht="14.5" thickBot="1" x14ac:dyDescent="0.35">
      <c r="A12" s="30" t="s">
        <v>16</v>
      </c>
      <c r="B12" s="57" t="s">
        <v>129</v>
      </c>
      <c r="C12" s="57">
        <v>2013</v>
      </c>
      <c r="D12" s="31">
        <v>665.27070000000003</v>
      </c>
      <c r="E12" s="265"/>
      <c r="F12" s="35">
        <f>VLOOKUP(A12,'Added-Value-Ouput'!$B$230:$F$286,3,FALSE)</f>
        <v>208149.33042000001</v>
      </c>
      <c r="G12" s="36">
        <f>VLOOKUP(A12,'Added-Value-Ouput'!$B$230:$F$286,5,FALSE)</f>
        <v>284683.54700000002</v>
      </c>
      <c r="H12" s="269"/>
      <c r="I12" s="270"/>
      <c r="J12" s="41">
        <f t="shared" si="0"/>
        <v>2.9307738912943197E-2</v>
      </c>
      <c r="K12" s="41">
        <f t="shared" si="1"/>
        <v>3.1961222198391352E-3</v>
      </c>
      <c r="L12" s="42">
        <f t="shared" si="2"/>
        <v>2.336877936960649E-3</v>
      </c>
      <c r="N12" s="132" t="s">
        <v>60</v>
      </c>
      <c r="O12" s="133" t="s">
        <v>270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5643.7408999999998</v>
      </c>
      <c r="E13" s="266"/>
      <c r="F13" s="43">
        <f>SUM('Added-Value-Ouput'!D230:D285)-SUM(F3:F12)</f>
        <v>1208597.3132849999</v>
      </c>
      <c r="G13" s="43">
        <f>SUM('Added-Value-Ouput'!F230:F285)-SUM(G3:G12)</f>
        <v>2662286.6830000002</v>
      </c>
      <c r="H13" s="271"/>
      <c r="I13" s="272"/>
      <c r="J13" s="45">
        <f t="shared" si="0"/>
        <v>0.24862854292169947</v>
      </c>
      <c r="K13" s="45">
        <f>D13/F13</f>
        <v>4.669661960988611E-3</v>
      </c>
      <c r="L13" s="46">
        <f t="shared" si="2"/>
        <v>2.1198847351932607E-3</v>
      </c>
      <c r="N13" s="284" t="s">
        <v>166</v>
      </c>
      <c r="O13" s="285"/>
    </row>
    <row r="14" spans="1:15" ht="14.5" thickBot="1" x14ac:dyDescent="0.35">
      <c r="A14" s="59" t="s">
        <v>20</v>
      </c>
      <c r="B14" s="60" t="s">
        <v>131</v>
      </c>
      <c r="C14" s="60">
        <v>2013</v>
      </c>
      <c r="D14" s="62">
        <v>7300.4871000000003</v>
      </c>
      <c r="E14" s="273">
        <v>0.2</v>
      </c>
      <c r="F14" s="63">
        <f>VLOOKUP(A14,'Added-Value-Ouput'!$B$230:$F$286,3,FALSE)</f>
        <v>323226.50102999998</v>
      </c>
      <c r="G14" s="64">
        <f>VLOOKUP(A14,'Added-Value-Ouput'!$B$230:$F$286,5,FALSE)</f>
        <v>396162.93300000002</v>
      </c>
      <c r="H14" s="276">
        <f>SUM(D14:D24)</f>
        <v>39170.289100000002</v>
      </c>
      <c r="I14" s="277"/>
      <c r="J14" s="65">
        <f>D14/$H$14</f>
        <v>0.18637817763770348</v>
      </c>
      <c r="K14" s="66">
        <f t="shared" ref="K14:K46" si="3">D14/F14</f>
        <v>2.2586288799761538E-2</v>
      </c>
      <c r="L14" s="67">
        <f t="shared" si="2"/>
        <v>1.8427991343652538E-2</v>
      </c>
      <c r="N14" s="140" t="s">
        <v>96</v>
      </c>
      <c r="O14" s="141" t="s">
        <v>271</v>
      </c>
    </row>
    <row r="15" spans="1:15" ht="14.5" thickBot="1" x14ac:dyDescent="0.35">
      <c r="A15" s="68" t="s">
        <v>96</v>
      </c>
      <c r="B15" s="69" t="s">
        <v>106</v>
      </c>
      <c r="C15" s="69">
        <v>2013</v>
      </c>
      <c r="D15" s="71">
        <v>5992.5389999999998</v>
      </c>
      <c r="E15" s="274"/>
      <c r="F15" s="63">
        <f>VLOOKUP(A15,'Added-Value-Ouput'!$B$230:$F$286,3,FALSE)</f>
        <v>74601.770310000007</v>
      </c>
      <c r="G15" s="64">
        <f>VLOOKUP(A15,'Added-Value-Ouput'!$B$230:$F$286,5,FALSE)</f>
        <v>151213.48199999999</v>
      </c>
      <c r="H15" s="278"/>
      <c r="I15" s="279"/>
      <c r="J15" s="74">
        <f t="shared" ref="J15:J24" si="4">D15/$H$14</f>
        <v>0.15298684634931631</v>
      </c>
      <c r="K15" s="75">
        <f t="shared" si="3"/>
        <v>8.032703480223885E-2</v>
      </c>
      <c r="L15" s="76">
        <f t="shared" si="2"/>
        <v>3.9629660799689805E-2</v>
      </c>
      <c r="N15" s="124" t="s">
        <v>11</v>
      </c>
      <c r="O15" s="129" t="s">
        <v>272</v>
      </c>
    </row>
    <row r="16" spans="1:15" ht="14.5" thickBot="1" x14ac:dyDescent="0.35">
      <c r="A16" s="68" t="s">
        <v>18</v>
      </c>
      <c r="B16" s="69" t="s">
        <v>130</v>
      </c>
      <c r="C16" s="69">
        <v>2013</v>
      </c>
      <c r="D16" s="71">
        <v>3340.4636</v>
      </c>
      <c r="E16" s="274"/>
      <c r="F16" s="63">
        <f>VLOOKUP(A16,'Added-Value-Ouput'!$B$230:$F$286,3,FALSE)</f>
        <v>120880.062045</v>
      </c>
      <c r="G16" s="64">
        <f>VLOOKUP(A16,'Added-Value-Ouput'!$B$230:$F$286,5,FALSE)</f>
        <v>273762.58100000001</v>
      </c>
      <c r="H16" s="278"/>
      <c r="I16" s="279"/>
      <c r="J16" s="74">
        <f t="shared" si="4"/>
        <v>8.5280544942416575E-2</v>
      </c>
      <c r="K16" s="75">
        <f t="shared" si="3"/>
        <v>2.7634529164589989E-2</v>
      </c>
      <c r="L16" s="76">
        <f t="shared" si="2"/>
        <v>1.2202045976473315E-2</v>
      </c>
      <c r="N16" s="124" t="s">
        <v>5</v>
      </c>
      <c r="O16" s="129" t="s">
        <v>273</v>
      </c>
    </row>
    <row r="17" spans="1:15" ht="14.5" thickBot="1" x14ac:dyDescent="0.35">
      <c r="A17" s="68" t="s">
        <v>5</v>
      </c>
      <c r="B17" s="69" t="s">
        <v>6</v>
      </c>
      <c r="C17" s="69">
        <v>2013</v>
      </c>
      <c r="D17" s="71">
        <v>3331.3625999999999</v>
      </c>
      <c r="E17" s="274"/>
      <c r="F17" s="63">
        <f>VLOOKUP(A17,'Added-Value-Ouput'!$B$230:$F$286,3,FALSE)</f>
        <v>87972.206220000007</v>
      </c>
      <c r="G17" s="64">
        <f>VLOOKUP(A17,'Added-Value-Ouput'!$B$230:$F$286,5,FALSE)</f>
        <v>199396.95</v>
      </c>
      <c r="H17" s="278"/>
      <c r="I17" s="279"/>
      <c r="J17" s="74">
        <f t="shared" si="4"/>
        <v>8.5048200473965857E-2</v>
      </c>
      <c r="K17" s="75">
        <f t="shared" si="3"/>
        <v>3.7868353462330612E-2</v>
      </c>
      <c r="L17" s="76">
        <f t="shared" si="2"/>
        <v>1.6707189352695714E-2</v>
      </c>
      <c r="N17" s="124" t="s">
        <v>20</v>
      </c>
      <c r="O17" s="129" t="s">
        <v>274</v>
      </c>
    </row>
    <row r="18" spans="1:15" ht="14.5" thickBot="1" x14ac:dyDescent="0.35">
      <c r="A18" s="68" t="s">
        <v>8</v>
      </c>
      <c r="B18" s="69" t="s">
        <v>9</v>
      </c>
      <c r="C18" s="69">
        <v>2013</v>
      </c>
      <c r="D18" s="71">
        <v>3203.3236000000002</v>
      </c>
      <c r="E18" s="274"/>
      <c r="F18" s="63">
        <f>VLOOKUP(A18,'Added-Value-Ouput'!$B$230:$F$286,3,FALSE)</f>
        <v>133718.975955</v>
      </c>
      <c r="G18" s="64">
        <f>VLOOKUP(A18,'Added-Value-Ouput'!$B$230:$F$286,5,FALSE)</f>
        <v>232583.51300000001</v>
      </c>
      <c r="H18" s="278"/>
      <c r="I18" s="279"/>
      <c r="J18" s="74">
        <f t="shared" si="4"/>
        <v>8.1779421944577893E-2</v>
      </c>
      <c r="K18" s="75">
        <f t="shared" si="3"/>
        <v>2.3955639632463263E-2</v>
      </c>
      <c r="L18" s="76">
        <f t="shared" si="2"/>
        <v>1.3772788787483833E-2</v>
      </c>
      <c r="N18" s="124" t="s">
        <v>8</v>
      </c>
      <c r="O18" s="129" t="s">
        <v>177</v>
      </c>
    </row>
    <row r="19" spans="1:15" ht="14.5" thickBot="1" x14ac:dyDescent="0.35">
      <c r="A19" s="68" t="s">
        <v>84</v>
      </c>
      <c r="B19" s="69" t="s">
        <v>151</v>
      </c>
      <c r="C19" s="69">
        <v>2013</v>
      </c>
      <c r="D19" s="71">
        <v>1697.7501999999999</v>
      </c>
      <c r="E19" s="274"/>
      <c r="F19" s="63">
        <f>VLOOKUP(A19,'Added-Value-Ouput'!$B$230:$F$286,3,FALSE)</f>
        <v>148676.00503500001</v>
      </c>
      <c r="G19" s="64">
        <f>VLOOKUP(A19,'Added-Value-Ouput'!$B$230:$F$286,5,FALSE)</f>
        <v>371603.70799999998</v>
      </c>
      <c r="H19" s="278"/>
      <c r="I19" s="279"/>
      <c r="J19" s="74">
        <f t="shared" si="4"/>
        <v>4.3342804942432755E-2</v>
      </c>
      <c r="K19" s="75">
        <f t="shared" si="3"/>
        <v>1.141912711200661E-2</v>
      </c>
      <c r="L19" s="76">
        <f t="shared" si="2"/>
        <v>4.5687116771181415E-3</v>
      </c>
      <c r="N19" s="124" t="s">
        <v>18</v>
      </c>
      <c r="O19" s="129" t="s">
        <v>180</v>
      </c>
    </row>
    <row r="20" spans="1:15" ht="14.5" thickBot="1" x14ac:dyDescent="0.35">
      <c r="A20" s="68" t="s">
        <v>0</v>
      </c>
      <c r="B20" s="69" t="s">
        <v>1</v>
      </c>
      <c r="C20" s="69">
        <v>2013</v>
      </c>
      <c r="D20" s="71">
        <v>1240.1287</v>
      </c>
      <c r="E20" s="274"/>
      <c r="F20" s="63">
        <f>VLOOKUP(A20,'Added-Value-Ouput'!$B$230:$F$286,3,FALSE)</f>
        <v>92350.618694999997</v>
      </c>
      <c r="G20" s="64">
        <f>VLOOKUP(A20,'Added-Value-Ouput'!$B$230:$F$286,5,FALSE)</f>
        <v>175847.08100000001</v>
      </c>
      <c r="H20" s="278"/>
      <c r="I20" s="279"/>
      <c r="J20" s="74">
        <f t="shared" si="4"/>
        <v>3.1659932272493745E-2</v>
      </c>
      <c r="K20" s="75">
        <f t="shared" si="3"/>
        <v>1.3428482857225758E-2</v>
      </c>
      <c r="L20" s="76">
        <f t="shared" si="2"/>
        <v>7.0523132539231622E-3</v>
      </c>
      <c r="N20" s="124" t="s">
        <v>97</v>
      </c>
      <c r="O20" s="129" t="s">
        <v>275</v>
      </c>
    </row>
    <row r="21" spans="1:15" ht="14.5" thickBot="1" x14ac:dyDescent="0.35">
      <c r="A21" s="68" t="s">
        <v>16</v>
      </c>
      <c r="B21" s="69" t="s">
        <v>129</v>
      </c>
      <c r="C21" s="69">
        <v>2013</v>
      </c>
      <c r="D21" s="71">
        <v>1133.9485999999999</v>
      </c>
      <c r="E21" s="274"/>
      <c r="F21" s="63">
        <f>VLOOKUP(A21,'Added-Value-Ouput'!$B$230:$F$286,3,FALSE)</f>
        <v>208149.33042000001</v>
      </c>
      <c r="G21" s="64">
        <f>VLOOKUP(A21,'Added-Value-Ouput'!$B$230:$F$286,5,FALSE)</f>
        <v>284683.54700000002</v>
      </c>
      <c r="H21" s="278"/>
      <c r="I21" s="279"/>
      <c r="J21" s="74">
        <f t="shared" si="4"/>
        <v>2.8949201705023922E-2</v>
      </c>
      <c r="K21" s="75">
        <f t="shared" si="3"/>
        <v>5.447764822072397E-3</v>
      </c>
      <c r="L21" s="76">
        <f t="shared" si="2"/>
        <v>3.9831897977581398E-3</v>
      </c>
      <c r="N21" s="124" t="s">
        <v>90</v>
      </c>
      <c r="O21" s="129" t="s">
        <v>170</v>
      </c>
    </row>
    <row r="22" spans="1:15" ht="14.5" thickBot="1" x14ac:dyDescent="0.35">
      <c r="A22" s="68" t="s">
        <v>97</v>
      </c>
      <c r="B22" s="69" t="s">
        <v>107</v>
      </c>
      <c r="C22" s="69">
        <v>2013</v>
      </c>
      <c r="D22" s="71">
        <v>1126.0633</v>
      </c>
      <c r="E22" s="274"/>
      <c r="F22" s="63">
        <f>VLOOKUP(A22,'Added-Value-Ouput'!$B$230:$F$286,3,FALSE)</f>
        <v>18065.103975000002</v>
      </c>
      <c r="G22" s="64">
        <f>VLOOKUP(A22,'Added-Value-Ouput'!$B$230:$F$286,5,FALSE)</f>
        <v>75809.275999999998</v>
      </c>
      <c r="H22" s="278"/>
      <c r="I22" s="279"/>
      <c r="J22" s="74">
        <f t="shared" si="4"/>
        <v>2.8747893515036628E-2</v>
      </c>
      <c r="K22" s="75">
        <f t="shared" si="3"/>
        <v>6.2333618536507755E-2</v>
      </c>
      <c r="L22" s="76">
        <f t="shared" si="2"/>
        <v>1.4853898617894729E-2</v>
      </c>
      <c r="N22" s="124" t="s">
        <v>82</v>
      </c>
      <c r="O22" s="129" t="s">
        <v>170</v>
      </c>
    </row>
    <row r="23" spans="1:15" ht="14.5" thickBot="1" x14ac:dyDescent="0.35">
      <c r="A23" s="68" t="s">
        <v>11</v>
      </c>
      <c r="B23" s="69" t="s">
        <v>12</v>
      </c>
      <c r="C23" s="69">
        <v>2013</v>
      </c>
      <c r="D23" s="71">
        <v>1110.3698999999999</v>
      </c>
      <c r="E23" s="274"/>
      <c r="F23" s="63">
        <f>VLOOKUP(A23,'Added-Value-Ouput'!$B$230:$F$286,3,FALSE)</f>
        <v>21001.763025</v>
      </c>
      <c r="G23" s="64">
        <f>VLOOKUP(A23,'Added-Value-Ouput'!$B$230:$F$286,5,FALSE)</f>
        <v>48862.127</v>
      </c>
      <c r="H23" s="278"/>
      <c r="I23" s="279"/>
      <c r="J23" s="74">
        <f t="shared" si="4"/>
        <v>2.8347248016609605E-2</v>
      </c>
      <c r="K23" s="75">
        <f t="shared" si="3"/>
        <v>5.287031849079727E-2</v>
      </c>
      <c r="L23" s="76">
        <f t="shared" si="2"/>
        <v>2.2724551061807031E-2</v>
      </c>
      <c r="N23" s="134" t="s">
        <v>0</v>
      </c>
      <c r="O23" s="135" t="s">
        <v>172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9693.8525000000009</v>
      </c>
      <c r="E24" s="275"/>
      <c r="F24" s="81">
        <f>SUM('Added-Value-Ouput'!D230:D285)-SUM(F14:F23)</f>
        <v>1295184.9046949998</v>
      </c>
      <c r="G24" s="81">
        <f>SUM('Added-Value-Ouput'!F230:F285)-SUM(G14:G23)</f>
        <v>2794537.5530000003</v>
      </c>
      <c r="H24" s="280"/>
      <c r="I24" s="281"/>
      <c r="J24" s="83">
        <f t="shared" si="4"/>
        <v>0.24747972820042322</v>
      </c>
      <c r="K24" s="84">
        <f t="shared" si="3"/>
        <v>7.4845317181045931E-3</v>
      </c>
      <c r="L24" s="85">
        <f t="shared" si="2"/>
        <v>3.4688574821953736E-3</v>
      </c>
      <c r="N24" s="284" t="s">
        <v>166</v>
      </c>
      <c r="O24" s="285"/>
    </row>
    <row r="25" spans="1:15" ht="14.5" thickBot="1" x14ac:dyDescent="0.35">
      <c r="A25" s="86" t="s">
        <v>20</v>
      </c>
      <c r="B25" s="87" t="s">
        <v>131</v>
      </c>
      <c r="C25" s="87">
        <v>2013</v>
      </c>
      <c r="D25" s="89">
        <v>10018.057699999999</v>
      </c>
      <c r="E25" s="244">
        <v>0.3</v>
      </c>
      <c r="F25" s="90">
        <f>VLOOKUP(A25,'Added-Value-Ouput'!$B$230:$F$286,3,FALSE)</f>
        <v>323226.50102999998</v>
      </c>
      <c r="G25" s="91">
        <f>VLOOKUP(A25,'Added-Value-Ouput'!$B$230:$F$286,5,FALSE)</f>
        <v>396162.93300000002</v>
      </c>
      <c r="H25" s="247">
        <f>SUM(D25:D35)</f>
        <v>54114.235500000003</v>
      </c>
      <c r="I25" s="248"/>
      <c r="J25" s="92">
        <f>D25/$H$25</f>
        <v>0.1851279539928084</v>
      </c>
      <c r="K25" s="93">
        <f t="shared" si="3"/>
        <v>3.0993924285528128E-2</v>
      </c>
      <c r="L25" s="94">
        <f t="shared" si="2"/>
        <v>2.5287720948895538E-2</v>
      </c>
      <c r="N25" s="142" t="s">
        <v>96</v>
      </c>
      <c r="O25" s="143" t="s">
        <v>167</v>
      </c>
    </row>
    <row r="26" spans="1:15" ht="14.5" thickBot="1" x14ac:dyDescent="0.35">
      <c r="A26" s="95" t="s">
        <v>96</v>
      </c>
      <c r="B26" s="96" t="s">
        <v>106</v>
      </c>
      <c r="C26" s="96">
        <v>2013</v>
      </c>
      <c r="D26" s="98">
        <v>8177.9484000000002</v>
      </c>
      <c r="E26" s="245"/>
      <c r="F26" s="90">
        <f>VLOOKUP(A26,'Added-Value-Ouput'!$B$230:$F$286,3,FALSE)</f>
        <v>74601.770310000007</v>
      </c>
      <c r="G26" s="91">
        <f>VLOOKUP(A26,'Added-Value-Ouput'!$B$230:$F$286,5,FALSE)</f>
        <v>151213.48199999999</v>
      </c>
      <c r="H26" s="249"/>
      <c r="I26" s="250"/>
      <c r="J26" s="101">
        <f t="shared" ref="J26:J35" si="5">D26/$H$25</f>
        <v>0.15112379070753018</v>
      </c>
      <c r="K26" s="102">
        <f t="shared" si="3"/>
        <v>0.10962137179878405</v>
      </c>
      <c r="L26" s="103">
        <f t="shared" si="2"/>
        <v>5.4082137993489238E-2</v>
      </c>
      <c r="N26" s="125" t="s">
        <v>11</v>
      </c>
      <c r="O26" s="130" t="s">
        <v>276</v>
      </c>
    </row>
    <row r="27" spans="1:15" ht="14.5" thickBot="1" x14ac:dyDescent="0.35">
      <c r="A27" s="95" t="s">
        <v>5</v>
      </c>
      <c r="B27" s="96" t="s">
        <v>6</v>
      </c>
      <c r="C27" s="96">
        <v>2013</v>
      </c>
      <c r="D27" s="98">
        <v>4653.3735999999999</v>
      </c>
      <c r="E27" s="245"/>
      <c r="F27" s="90">
        <f>VLOOKUP(A27,'Added-Value-Ouput'!$B$230:$F$286,3,FALSE)</f>
        <v>87972.206220000007</v>
      </c>
      <c r="G27" s="91">
        <f>VLOOKUP(A27,'Added-Value-Ouput'!$B$230:$F$286,5,FALSE)</f>
        <v>199396.95</v>
      </c>
      <c r="H27" s="249"/>
      <c r="I27" s="250"/>
      <c r="J27" s="101">
        <f t="shared" si="5"/>
        <v>8.5991672191322005E-2</v>
      </c>
      <c r="K27" s="102">
        <f t="shared" si="3"/>
        <v>5.2895952027881284E-2</v>
      </c>
      <c r="L27" s="103">
        <f t="shared" si="2"/>
        <v>2.3337235599641817E-2</v>
      </c>
      <c r="N27" s="125" t="s">
        <v>5</v>
      </c>
      <c r="O27" s="130" t="s">
        <v>175</v>
      </c>
    </row>
    <row r="28" spans="1:15" ht="14.5" thickBot="1" x14ac:dyDescent="0.35">
      <c r="A28" s="95" t="s">
        <v>18</v>
      </c>
      <c r="B28" s="96" t="s">
        <v>130</v>
      </c>
      <c r="C28" s="96">
        <v>2013</v>
      </c>
      <c r="D28" s="98">
        <v>4637.5734000000002</v>
      </c>
      <c r="E28" s="245"/>
      <c r="F28" s="90">
        <f>VLOOKUP(A28,'Added-Value-Ouput'!$B$230:$F$286,3,FALSE)</f>
        <v>120880.062045</v>
      </c>
      <c r="G28" s="91">
        <f>VLOOKUP(A28,'Added-Value-Ouput'!$B$230:$F$286,5,FALSE)</f>
        <v>273762.58100000001</v>
      </c>
      <c r="H28" s="249"/>
      <c r="I28" s="250"/>
      <c r="J28" s="101">
        <f t="shared" si="5"/>
        <v>8.5699693567693483E-2</v>
      </c>
      <c r="K28" s="102">
        <f t="shared" si="3"/>
        <v>3.8365081234600723E-2</v>
      </c>
      <c r="L28" s="103">
        <f t="shared" si="2"/>
        <v>1.6940128862972696E-2</v>
      </c>
      <c r="N28" s="125" t="s">
        <v>20</v>
      </c>
      <c r="O28" s="130" t="s">
        <v>179</v>
      </c>
    </row>
    <row r="29" spans="1:15" ht="14.5" thickBot="1" x14ac:dyDescent="0.35">
      <c r="A29" s="95" t="s">
        <v>8</v>
      </c>
      <c r="B29" s="96" t="s">
        <v>9</v>
      </c>
      <c r="C29" s="96">
        <v>2013</v>
      </c>
      <c r="D29" s="98">
        <v>4559.3266000000003</v>
      </c>
      <c r="E29" s="245"/>
      <c r="F29" s="90">
        <f>VLOOKUP(A29,'Added-Value-Ouput'!$B$230:$F$286,3,FALSE)</f>
        <v>133718.975955</v>
      </c>
      <c r="G29" s="91">
        <f>VLOOKUP(A29,'Added-Value-Ouput'!$B$230:$F$286,5,FALSE)</f>
        <v>232583.51300000001</v>
      </c>
      <c r="H29" s="249"/>
      <c r="I29" s="250"/>
      <c r="J29" s="101">
        <f t="shared" si="5"/>
        <v>8.4253737632494136E-2</v>
      </c>
      <c r="K29" s="102">
        <f t="shared" si="3"/>
        <v>3.4096332008512656E-2</v>
      </c>
      <c r="L29" s="103">
        <f t="shared" si="2"/>
        <v>1.9602965580797639E-2</v>
      </c>
      <c r="N29" s="125" t="s">
        <v>8</v>
      </c>
      <c r="O29" s="130" t="s">
        <v>272</v>
      </c>
    </row>
    <row r="30" spans="1:15" ht="14.5" thickBot="1" x14ac:dyDescent="0.35">
      <c r="A30" s="95" t="s">
        <v>84</v>
      </c>
      <c r="B30" s="96" t="s">
        <v>151</v>
      </c>
      <c r="C30" s="96">
        <v>2013</v>
      </c>
      <c r="D30" s="98">
        <v>2352.6374999999998</v>
      </c>
      <c r="E30" s="245"/>
      <c r="F30" s="90">
        <f>VLOOKUP(A30,'Added-Value-Ouput'!$B$230:$F$286,3,FALSE)</f>
        <v>148676.00503500001</v>
      </c>
      <c r="G30" s="91">
        <f>VLOOKUP(A30,'Added-Value-Ouput'!$B$230:$F$286,5,FALSE)</f>
        <v>371603.70799999998</v>
      </c>
      <c r="H30" s="249"/>
      <c r="I30" s="250"/>
      <c r="J30" s="101">
        <f t="shared" si="5"/>
        <v>4.3475390130938832E-2</v>
      </c>
      <c r="K30" s="102">
        <f t="shared" si="3"/>
        <v>1.5823921953284678E-2</v>
      </c>
      <c r="L30" s="103">
        <f t="shared" si="2"/>
        <v>6.331038817298346E-3</v>
      </c>
      <c r="N30" s="125" t="s">
        <v>18</v>
      </c>
      <c r="O30" s="130" t="s">
        <v>274</v>
      </c>
    </row>
    <row r="31" spans="1:15" ht="14.5" thickBot="1" x14ac:dyDescent="0.35">
      <c r="A31" s="95" t="s">
        <v>0</v>
      </c>
      <c r="B31" s="96" t="s">
        <v>1</v>
      </c>
      <c r="C31" s="96">
        <v>2013</v>
      </c>
      <c r="D31" s="98">
        <v>1764.1711</v>
      </c>
      <c r="E31" s="245"/>
      <c r="F31" s="90">
        <f>VLOOKUP(A31,'Added-Value-Ouput'!$B$230:$F$286,3,FALSE)</f>
        <v>92350.618694999997</v>
      </c>
      <c r="G31" s="91">
        <f>VLOOKUP(A31,'Added-Value-Ouput'!$B$230:$F$286,5,FALSE)</f>
        <v>175847.08100000001</v>
      </c>
      <c r="H31" s="249"/>
      <c r="I31" s="250"/>
      <c r="J31" s="101">
        <f t="shared" si="5"/>
        <v>3.2600868952495872E-2</v>
      </c>
      <c r="K31" s="102">
        <f t="shared" si="3"/>
        <v>1.9102970017195076E-2</v>
      </c>
      <c r="L31" s="103">
        <f t="shared" si="2"/>
        <v>1.0032416176416372E-2</v>
      </c>
      <c r="N31" s="125" t="s">
        <v>97</v>
      </c>
      <c r="O31" s="130" t="s">
        <v>177</v>
      </c>
    </row>
    <row r="32" spans="1:15" ht="14.5" thickBot="1" x14ac:dyDescent="0.35">
      <c r="A32" s="95" t="s">
        <v>16</v>
      </c>
      <c r="B32" s="96" t="s">
        <v>129</v>
      </c>
      <c r="C32" s="96">
        <v>2013</v>
      </c>
      <c r="D32" s="98">
        <v>1558.2211</v>
      </c>
      <c r="E32" s="245"/>
      <c r="F32" s="90">
        <f>VLOOKUP(A32,'Added-Value-Ouput'!$B$230:$F$286,3,FALSE)</f>
        <v>208149.33042000001</v>
      </c>
      <c r="G32" s="91">
        <f>VLOOKUP(A32,'Added-Value-Ouput'!$B$230:$F$286,5,FALSE)</f>
        <v>284683.54700000002</v>
      </c>
      <c r="H32" s="249"/>
      <c r="I32" s="250"/>
      <c r="J32" s="101">
        <f t="shared" si="5"/>
        <v>2.8795031207638513E-2</v>
      </c>
      <c r="K32" s="102">
        <f t="shared" si="3"/>
        <v>7.4860730844334171E-3</v>
      </c>
      <c r="L32" s="103">
        <f t="shared" si="2"/>
        <v>5.4735200415358034E-3</v>
      </c>
      <c r="N32" s="125" t="s">
        <v>90</v>
      </c>
      <c r="O32" s="130" t="s">
        <v>277</v>
      </c>
    </row>
    <row r="33" spans="1:15" ht="14.5" thickBot="1" x14ac:dyDescent="0.35">
      <c r="A33" s="95" t="s">
        <v>97</v>
      </c>
      <c r="B33" s="96" t="s">
        <v>107</v>
      </c>
      <c r="C33" s="96">
        <v>2013</v>
      </c>
      <c r="D33" s="98">
        <v>1524.7008000000001</v>
      </c>
      <c r="E33" s="245"/>
      <c r="F33" s="90">
        <f>VLOOKUP(A33,'Added-Value-Ouput'!$B$230:$F$286,3,FALSE)</f>
        <v>18065.103975000002</v>
      </c>
      <c r="G33" s="91">
        <f>VLOOKUP(A33,'Added-Value-Ouput'!$B$230:$F$286,5,FALSE)</f>
        <v>75809.275999999998</v>
      </c>
      <c r="H33" s="249"/>
      <c r="I33" s="250"/>
      <c r="J33" s="101">
        <f t="shared" si="5"/>
        <v>2.8175595310775479E-2</v>
      </c>
      <c r="K33" s="102">
        <f t="shared" si="3"/>
        <v>8.4400333488808488E-2</v>
      </c>
      <c r="L33" s="103">
        <f t="shared" si="2"/>
        <v>2.0112325040539895E-2</v>
      </c>
      <c r="N33" s="125" t="s">
        <v>82</v>
      </c>
      <c r="O33" s="130" t="s">
        <v>180</v>
      </c>
    </row>
    <row r="34" spans="1:15" ht="14.5" thickBot="1" x14ac:dyDescent="0.35">
      <c r="A34" s="95" t="s">
        <v>11</v>
      </c>
      <c r="B34" s="96" t="s">
        <v>12</v>
      </c>
      <c r="C34" s="96">
        <v>2013</v>
      </c>
      <c r="D34" s="98">
        <v>1524.0494000000001</v>
      </c>
      <c r="E34" s="245"/>
      <c r="F34" s="90">
        <f>VLOOKUP(A34,'Added-Value-Ouput'!$B$230:$F$286,3,FALSE)</f>
        <v>21001.763025</v>
      </c>
      <c r="G34" s="91">
        <f>VLOOKUP(A34,'Added-Value-Ouput'!$B$230:$F$286,5,FALSE)</f>
        <v>48862.127</v>
      </c>
      <c r="H34" s="249"/>
      <c r="I34" s="250"/>
      <c r="J34" s="101">
        <f t="shared" si="5"/>
        <v>2.81635578128051E-2</v>
      </c>
      <c r="K34" s="102">
        <f t="shared" si="3"/>
        <v>7.2567688635749666E-2</v>
      </c>
      <c r="L34" s="103">
        <f t="shared" si="2"/>
        <v>3.1190811648457304E-2</v>
      </c>
      <c r="N34" s="136" t="s">
        <v>0</v>
      </c>
      <c r="O34" s="137" t="s">
        <v>278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13344.1759</v>
      </c>
      <c r="E35" s="246"/>
      <c r="F35" s="108">
        <f>SUM('Added-Value-Ouput'!D230:D285)-SUM(F25:F34)</f>
        <v>1295184.904695</v>
      </c>
      <c r="G35" s="108">
        <f>SUM('Added-Value-Ouput'!F230:F285)-SUM(G25:G34)</f>
        <v>2794537.5530000003</v>
      </c>
      <c r="H35" s="251"/>
      <c r="I35" s="252"/>
      <c r="J35" s="110">
        <f t="shared" si="5"/>
        <v>0.24659270849349799</v>
      </c>
      <c r="K35" s="111">
        <f t="shared" si="3"/>
        <v>1.0302911848051833E-2</v>
      </c>
      <c r="L35" s="112">
        <f t="shared" si="2"/>
        <v>4.7750927110192954E-3</v>
      </c>
      <c r="N35" s="284" t="s">
        <v>166</v>
      </c>
      <c r="O35" s="285"/>
    </row>
    <row r="36" spans="1:15" ht="14.5" thickBot="1" x14ac:dyDescent="0.35">
      <c r="A36" s="10" t="s">
        <v>20</v>
      </c>
      <c r="B36" s="18" t="s">
        <v>131</v>
      </c>
      <c r="C36" s="18">
        <v>2013</v>
      </c>
      <c r="D36" s="25">
        <v>12575.893</v>
      </c>
      <c r="E36" s="253">
        <v>0.4</v>
      </c>
      <c r="F36" s="19">
        <f>VLOOKUP(A36,'Added-Value-Ouput'!$B$230:$F$286,3,FALSE)</f>
        <v>323226.50102999998</v>
      </c>
      <c r="G36" s="116">
        <f>VLOOKUP(A36,'Added-Value-Ouput'!$B$230:$F$286,5,FALSE)</f>
        <v>396162.93300000002</v>
      </c>
      <c r="H36" s="255">
        <f>SUM(D36:D46)</f>
        <v>68190.177399999986</v>
      </c>
      <c r="I36" s="256"/>
      <c r="J36" s="47">
        <f>D36/$H$36</f>
        <v>0.18442381996208157</v>
      </c>
      <c r="K36" s="48">
        <f t="shared" si="3"/>
        <v>3.8907369785353023E-2</v>
      </c>
      <c r="L36" s="49">
        <f t="shared" si="2"/>
        <v>3.1744244482357971E-2</v>
      </c>
      <c r="N36" s="144" t="s">
        <v>96</v>
      </c>
      <c r="O36" s="145" t="s">
        <v>279</v>
      </c>
    </row>
    <row r="37" spans="1:15" ht="14.5" thickBot="1" x14ac:dyDescent="0.35">
      <c r="A37" s="10" t="s">
        <v>96</v>
      </c>
      <c r="B37" s="18" t="s">
        <v>106</v>
      </c>
      <c r="C37" s="18">
        <v>2013</v>
      </c>
      <c r="D37" s="25">
        <v>10231.0299</v>
      </c>
      <c r="E37" s="253"/>
      <c r="F37" s="19">
        <f>VLOOKUP(A37,'Added-Value-Ouput'!$B$230:$F$286,3,FALSE)</f>
        <v>74601.770310000007</v>
      </c>
      <c r="G37" s="116">
        <f>VLOOKUP(A37,'Added-Value-Ouput'!$B$230:$F$286,5,FALSE)</f>
        <v>151213.48199999999</v>
      </c>
      <c r="H37" s="255"/>
      <c r="I37" s="256"/>
      <c r="J37" s="50">
        <f t="shared" ref="J37:J46" si="6">D37/$H$36</f>
        <v>0.15003671041923411</v>
      </c>
      <c r="K37" s="51">
        <f>D37/F37</f>
        <v>0.13714191844893228</v>
      </c>
      <c r="L37" s="52">
        <f t="shared" si="2"/>
        <v>6.7659508693808143E-2</v>
      </c>
      <c r="N37" s="126" t="s">
        <v>11</v>
      </c>
      <c r="O37" s="131" t="s">
        <v>271</v>
      </c>
    </row>
    <row r="38" spans="1:15" ht="14.5" thickBot="1" x14ac:dyDescent="0.35">
      <c r="A38" s="10" t="s">
        <v>5</v>
      </c>
      <c r="B38" s="18" t="s">
        <v>6</v>
      </c>
      <c r="C38" s="18">
        <v>2013</v>
      </c>
      <c r="D38" s="25">
        <v>5901.5348999999997</v>
      </c>
      <c r="E38" s="253"/>
      <c r="F38" s="19">
        <f>VLOOKUP(A38,'Added-Value-Ouput'!$B$230:$F$286,3,FALSE)</f>
        <v>87972.206220000007</v>
      </c>
      <c r="G38" s="116">
        <f>VLOOKUP(A38,'Added-Value-Ouput'!$B$230:$F$286,5,FALSE)</f>
        <v>199396.95</v>
      </c>
      <c r="H38" s="255"/>
      <c r="I38" s="256"/>
      <c r="J38" s="50">
        <f t="shared" si="6"/>
        <v>8.6545234592687842E-2</v>
      </c>
      <c r="K38" s="51">
        <f t="shared" si="3"/>
        <v>6.7084084321376469E-2</v>
      </c>
      <c r="L38" s="52">
        <f t="shared" si="2"/>
        <v>2.9596916602786547E-2</v>
      </c>
      <c r="N38" s="126" t="s">
        <v>5</v>
      </c>
      <c r="O38" s="131" t="s">
        <v>181</v>
      </c>
    </row>
    <row r="39" spans="1:15" ht="14.5" thickBot="1" x14ac:dyDescent="0.35">
      <c r="A39" s="10" t="s">
        <v>18</v>
      </c>
      <c r="B39" s="18" t="s">
        <v>130</v>
      </c>
      <c r="C39" s="18">
        <v>2013</v>
      </c>
      <c r="D39" s="25">
        <v>5859.8762999999999</v>
      </c>
      <c r="E39" s="253"/>
      <c r="F39" s="19">
        <f>VLOOKUP(A39,'Added-Value-Ouput'!$B$230:$F$286,3,FALSE)</f>
        <v>120880.062045</v>
      </c>
      <c r="G39" s="116">
        <f>VLOOKUP(A39,'Added-Value-Ouput'!$B$230:$F$286,5,FALSE)</f>
        <v>273762.58100000001</v>
      </c>
      <c r="H39" s="255"/>
      <c r="I39" s="256"/>
      <c r="J39" s="50">
        <f t="shared" si="6"/>
        <v>8.5934316692362803E-2</v>
      </c>
      <c r="K39" s="51">
        <f t="shared" si="3"/>
        <v>4.8476781041182332E-2</v>
      </c>
      <c r="L39" s="52">
        <f t="shared" si="2"/>
        <v>2.14049570930952E-2</v>
      </c>
      <c r="N39" s="126" t="s">
        <v>8</v>
      </c>
      <c r="O39" s="131" t="s">
        <v>280</v>
      </c>
    </row>
    <row r="40" spans="1:15" ht="14.5" thickBot="1" x14ac:dyDescent="0.35">
      <c r="A40" s="10" t="s">
        <v>8</v>
      </c>
      <c r="B40" s="18" t="s">
        <v>9</v>
      </c>
      <c r="C40" s="18">
        <v>2013</v>
      </c>
      <c r="D40" s="25">
        <v>5842.5128000000004</v>
      </c>
      <c r="E40" s="253"/>
      <c r="F40" s="19">
        <f>VLOOKUP(A40,'Added-Value-Ouput'!$B$230:$F$286,3,FALSE)</f>
        <v>133718.975955</v>
      </c>
      <c r="G40" s="116">
        <f>VLOOKUP(A40,'Added-Value-Ouput'!$B$230:$F$286,5,FALSE)</f>
        <v>232583.51300000001</v>
      </c>
      <c r="H40" s="255"/>
      <c r="I40" s="256"/>
      <c r="J40" s="50">
        <f t="shared" si="6"/>
        <v>8.567968324423221E-2</v>
      </c>
      <c r="K40" s="51">
        <f t="shared" si="3"/>
        <v>4.3692473400081686E-2</v>
      </c>
      <c r="L40" s="52">
        <f t="shared" si="2"/>
        <v>2.5120064292777279E-2</v>
      </c>
      <c r="N40" s="126" t="s">
        <v>20</v>
      </c>
      <c r="O40" s="131" t="s">
        <v>281</v>
      </c>
    </row>
    <row r="41" spans="1:15" ht="14.5" thickBot="1" x14ac:dyDescent="0.35">
      <c r="A41" s="10" t="s">
        <v>84</v>
      </c>
      <c r="B41" s="18" t="s">
        <v>151</v>
      </c>
      <c r="C41" s="18">
        <v>2013</v>
      </c>
      <c r="D41" s="25">
        <v>2969.6012000000001</v>
      </c>
      <c r="E41" s="253"/>
      <c r="F41" s="19">
        <f>VLOOKUP(A41,'Added-Value-Ouput'!$B$230:$F$286,3,FALSE)</f>
        <v>148676.00503500001</v>
      </c>
      <c r="G41" s="116">
        <f>VLOOKUP(A41,'Added-Value-Ouput'!$B$230:$F$286,5,FALSE)</f>
        <v>371603.70799999998</v>
      </c>
      <c r="H41" s="255"/>
      <c r="I41" s="256"/>
      <c r="J41" s="50">
        <f t="shared" si="6"/>
        <v>4.3548811767719506E-2</v>
      </c>
      <c r="K41" s="51">
        <f>D41/F41</f>
        <v>1.9973641337086789E-2</v>
      </c>
      <c r="L41" s="52">
        <f t="shared" si="2"/>
        <v>7.9913120780807714E-3</v>
      </c>
      <c r="N41" s="126" t="s">
        <v>18</v>
      </c>
      <c r="O41" s="131" t="s">
        <v>282</v>
      </c>
    </row>
    <row r="42" spans="1:15" ht="14.5" thickBot="1" x14ac:dyDescent="0.35">
      <c r="A42" s="10" t="s">
        <v>0</v>
      </c>
      <c r="B42" s="18" t="s">
        <v>1</v>
      </c>
      <c r="C42" s="18">
        <v>2013</v>
      </c>
      <c r="D42" s="25">
        <v>2260.2411999999999</v>
      </c>
      <c r="E42" s="253"/>
      <c r="F42" s="19">
        <f>VLOOKUP(A42,'Added-Value-Ouput'!$B$230:$F$286,3,FALSE)</f>
        <v>92350.618694999997</v>
      </c>
      <c r="G42" s="116">
        <f>VLOOKUP(A42,'Added-Value-Ouput'!$B$230:$F$286,5,FALSE)</f>
        <v>175847.08100000001</v>
      </c>
      <c r="H42" s="255"/>
      <c r="I42" s="256"/>
      <c r="J42" s="50">
        <f t="shared" si="6"/>
        <v>3.3146140487970051E-2</v>
      </c>
      <c r="K42" s="51">
        <f t="shared" si="3"/>
        <v>2.4474564782990163E-2</v>
      </c>
      <c r="L42" s="52">
        <f t="shared" si="2"/>
        <v>1.2853447365441339E-2</v>
      </c>
      <c r="N42" s="126" t="s">
        <v>97</v>
      </c>
      <c r="O42" s="131" t="s">
        <v>176</v>
      </c>
    </row>
    <row r="43" spans="1:15" ht="14.5" thickBot="1" x14ac:dyDescent="0.35">
      <c r="A43" s="10" t="s">
        <v>16</v>
      </c>
      <c r="B43" s="18" t="s">
        <v>129</v>
      </c>
      <c r="C43" s="18">
        <v>2013</v>
      </c>
      <c r="D43" s="25">
        <v>1957.3964000000001</v>
      </c>
      <c r="E43" s="253"/>
      <c r="F43" s="19">
        <f>VLOOKUP(A43,'Added-Value-Ouput'!$B$230:$F$286,3,FALSE)</f>
        <v>208149.33042000001</v>
      </c>
      <c r="G43" s="116">
        <f>VLOOKUP(A43,'Added-Value-Ouput'!$B$230:$F$286,5,FALSE)</f>
        <v>284683.54700000002</v>
      </c>
      <c r="H43" s="255"/>
      <c r="I43" s="256"/>
      <c r="J43" s="50">
        <f t="shared" si="6"/>
        <v>2.870496125150131E-2</v>
      </c>
      <c r="K43" s="51">
        <f t="shared" si="3"/>
        <v>9.4038082949889894E-3</v>
      </c>
      <c r="L43" s="52">
        <f t="shared" si="2"/>
        <v>6.8756920469309731E-3</v>
      </c>
      <c r="N43" s="126" t="s">
        <v>90</v>
      </c>
      <c r="O43" s="131" t="s">
        <v>283</v>
      </c>
    </row>
    <row r="44" spans="1:15" ht="14.5" thickBot="1" x14ac:dyDescent="0.35">
      <c r="A44" s="10" t="s">
        <v>11</v>
      </c>
      <c r="B44" s="18" t="s">
        <v>12</v>
      </c>
      <c r="C44" s="18">
        <v>2013</v>
      </c>
      <c r="D44" s="25">
        <v>1912.6094000000001</v>
      </c>
      <c r="E44" s="253"/>
      <c r="F44" s="19">
        <f>VLOOKUP(A44,'Added-Value-Ouput'!$B$230:$F$286,3,FALSE)</f>
        <v>21001.763025</v>
      </c>
      <c r="G44" s="116">
        <f>VLOOKUP(A44,'Added-Value-Ouput'!$B$230:$F$286,5,FALSE)</f>
        <v>48862.127</v>
      </c>
      <c r="H44" s="255"/>
      <c r="I44" s="256"/>
      <c r="J44" s="50">
        <f t="shared" si="6"/>
        <v>2.8048165775852646E-2</v>
      </c>
      <c r="K44" s="51">
        <f t="shared" si="3"/>
        <v>9.1068992528068965E-2</v>
      </c>
      <c r="L44" s="52">
        <f t="shared" si="2"/>
        <v>3.9142982866873559E-2</v>
      </c>
      <c r="N44" s="126" t="s">
        <v>82</v>
      </c>
      <c r="O44" s="131" t="s">
        <v>178</v>
      </c>
    </row>
    <row r="45" spans="1:15" ht="14.5" thickBot="1" x14ac:dyDescent="0.35">
      <c r="A45" s="10" t="s">
        <v>97</v>
      </c>
      <c r="B45" s="18" t="s">
        <v>107</v>
      </c>
      <c r="C45" s="18">
        <v>2013</v>
      </c>
      <c r="D45" s="25">
        <v>1898.6957</v>
      </c>
      <c r="E45" s="253"/>
      <c r="F45" s="19">
        <f>VLOOKUP(A45,'Added-Value-Ouput'!$B$230:$F$286,3,FALSE)</f>
        <v>18065.103975000002</v>
      </c>
      <c r="G45" s="116">
        <f>VLOOKUP(A45,'Added-Value-Ouput'!$B$230:$F$286,5,FALSE)</f>
        <v>75809.275999999998</v>
      </c>
      <c r="H45" s="255"/>
      <c r="I45" s="256"/>
      <c r="J45" s="50">
        <f t="shared" si="6"/>
        <v>2.7844123191854322E-2</v>
      </c>
      <c r="K45" s="51">
        <f>D45/F45</f>
        <v>0.10510294890234639</v>
      </c>
      <c r="L45" s="52">
        <f t="shared" si="2"/>
        <v>2.504569097850242E-2</v>
      </c>
      <c r="N45" s="138" t="s">
        <v>0</v>
      </c>
      <c r="O45" s="139" t="s">
        <v>168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16780.786599999999</v>
      </c>
      <c r="E46" s="254"/>
      <c r="F46" s="23">
        <f>SUM('Added-Value-Ouput'!D230:D285)-SUM(F36:F45)</f>
        <v>1295184.904695</v>
      </c>
      <c r="G46" s="23">
        <f>SUM('Added-Value-Ouput'!F230:F285)-SUM(G36:G45)</f>
        <v>2794537.5530000003</v>
      </c>
      <c r="H46" s="257"/>
      <c r="I46" s="258"/>
      <c r="J46" s="53">
        <f t="shared" si="6"/>
        <v>0.24608803261450385</v>
      </c>
      <c r="K46" s="54">
        <f t="shared" si="3"/>
        <v>1.2956286426108144E-2</v>
      </c>
      <c r="L46" s="55">
        <f t="shared" si="2"/>
        <v>6.0048527821662083E-3</v>
      </c>
      <c r="N46" s="284" t="s">
        <v>166</v>
      </c>
      <c r="O46" s="285"/>
    </row>
  </sheetData>
  <mergeCells count="15">
    <mergeCell ref="N46:O46"/>
    <mergeCell ref="N1:O1"/>
    <mergeCell ref="N13:O13"/>
    <mergeCell ref="N24:O24"/>
    <mergeCell ref="N35:O35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2BD-4715-46B4-AA56-2AE5D4D195ED}">
  <dimension ref="A1:O94"/>
  <sheetViews>
    <sheetView zoomScale="70" zoomScaleNormal="70" workbookViewId="0">
      <selection activeCell="G62" sqref="G62"/>
    </sheetView>
  </sheetViews>
  <sheetFormatPr defaultRowHeight="13.5" x14ac:dyDescent="0.25"/>
  <cols>
    <col min="1" max="1" width="55" customWidth="1"/>
    <col min="2" max="2" width="13.640625" customWidth="1"/>
    <col min="5" max="5" width="20.5703125" customWidth="1"/>
    <col min="6" max="6" width="11.5703125" customWidth="1"/>
    <col min="7" max="7" width="11.7109375" customWidth="1"/>
    <col min="9" max="9" width="12.42578125" customWidth="1"/>
    <col min="10" max="10" width="13" customWidth="1"/>
    <col min="11" max="11" width="13.7109375" customWidth="1"/>
    <col min="12" max="12" width="12.7109375" customWidth="1"/>
    <col min="14" max="14" width="49.92578125" customWidth="1"/>
    <col min="15" max="15" width="15.5" customWidth="1"/>
  </cols>
  <sheetData>
    <row r="1" spans="1:15" ht="28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72</v>
      </c>
      <c r="B3" s="56" t="s">
        <v>154</v>
      </c>
      <c r="C3" s="56">
        <v>2013</v>
      </c>
      <c r="D3" s="29">
        <v>117888.18</v>
      </c>
      <c r="E3" s="264">
        <v>0.1</v>
      </c>
      <c r="F3" s="35">
        <f>VLOOKUP(A3,'Added-Value-Ouput'!$B$287:$F$343,3,FALSE)</f>
        <v>263603.98417850002</v>
      </c>
      <c r="G3" s="36">
        <f>VLOOKUP(A3,'Added-Value-Ouput'!$B$287:$F$343,5,FALSE)</f>
        <v>1711996.25</v>
      </c>
      <c r="H3" s="267">
        <f>SUM(D3:D13)</f>
        <v>1475699.43</v>
      </c>
      <c r="I3" s="268"/>
      <c r="J3" s="37">
        <f>D3/$H$3</f>
        <v>7.9886308555394636E-2</v>
      </c>
      <c r="K3" s="37">
        <f>D3/F3</f>
        <v>0.44721698864828902</v>
      </c>
      <c r="L3" s="38">
        <f>D3/G3</f>
        <v>6.8860069056810136E-2</v>
      </c>
      <c r="N3" s="122" t="s">
        <v>97</v>
      </c>
      <c r="O3" s="127">
        <v>0.372</v>
      </c>
    </row>
    <row r="4" spans="1:15" ht="14.5" thickBot="1" x14ac:dyDescent="0.35">
      <c r="A4" s="30" t="s">
        <v>84</v>
      </c>
      <c r="B4" s="57" t="s">
        <v>151</v>
      </c>
      <c r="C4" s="57">
        <v>2013</v>
      </c>
      <c r="D4" s="31">
        <v>97935.48</v>
      </c>
      <c r="E4" s="265"/>
      <c r="F4" s="35">
        <f>VLOOKUP(A4,'Added-Value-Ouput'!$B$287:$F$343,3,FALSE)</f>
        <v>640102.99270050006</v>
      </c>
      <c r="G4" s="36">
        <f>VLOOKUP(A4,'Added-Value-Ouput'!$B$287:$F$343,5,FALSE)</f>
        <v>2745012.34</v>
      </c>
      <c r="H4" s="269"/>
      <c r="I4" s="270"/>
      <c r="J4" s="41">
        <f t="shared" ref="J4:J13" si="0">D4/$H$3</f>
        <v>6.6365465764257975E-2</v>
      </c>
      <c r="K4" s="41">
        <f t="shared" ref="K4:K12" si="1">D4/F4</f>
        <v>0.15299956587739835</v>
      </c>
      <c r="L4" s="42">
        <f t="shared" ref="L4:L46" si="2">D4/G4</f>
        <v>3.5677610105024155E-2</v>
      </c>
      <c r="N4" s="123" t="s">
        <v>81</v>
      </c>
      <c r="O4" s="128">
        <v>0.192</v>
      </c>
    </row>
    <row r="5" spans="1:15" ht="14.5" thickBot="1" x14ac:dyDescent="0.35">
      <c r="A5" s="30" t="s">
        <v>18</v>
      </c>
      <c r="B5" s="57" t="s">
        <v>130</v>
      </c>
      <c r="C5" s="57">
        <v>2013</v>
      </c>
      <c r="D5" s="31">
        <v>95264.39</v>
      </c>
      <c r="E5" s="265"/>
      <c r="F5" s="35">
        <f>VLOOKUP(A5,'Added-Value-Ouput'!$B$287:$F$343,3,FALSE)</f>
        <v>751961.352999</v>
      </c>
      <c r="G5" s="36">
        <f>VLOOKUP(A5,'Added-Value-Ouput'!$B$287:$F$343,5,FALSE)</f>
        <v>1241268.95</v>
      </c>
      <c r="H5" s="269"/>
      <c r="I5" s="270"/>
      <c r="J5" s="41">
        <f t="shared" si="0"/>
        <v>6.4555415597063695E-2</v>
      </c>
      <c r="K5" s="41">
        <f t="shared" si="1"/>
        <v>0.12668788046096124</v>
      </c>
      <c r="L5" s="42">
        <f>D5/G5</f>
        <v>7.6747581577707238E-2</v>
      </c>
      <c r="N5" s="123" t="s">
        <v>96</v>
      </c>
      <c r="O5" s="128">
        <v>0.186</v>
      </c>
    </row>
    <row r="6" spans="1:15" ht="14.5" thickBot="1" x14ac:dyDescent="0.35">
      <c r="A6" s="30" t="s">
        <v>68</v>
      </c>
      <c r="B6" s="57" t="s">
        <v>156</v>
      </c>
      <c r="C6" s="57">
        <v>2013</v>
      </c>
      <c r="D6" s="31">
        <v>87154.27</v>
      </c>
      <c r="E6" s="265"/>
      <c r="F6" s="35">
        <f>VLOOKUP(A6,'Added-Value-Ouput'!$B$287:$F$343,3,FALSE)</f>
        <v>209431.5941625</v>
      </c>
      <c r="G6" s="36">
        <f>VLOOKUP(A6,'Added-Value-Ouput'!$B$287:$F$343,5,FALSE)</f>
        <v>1286403.68</v>
      </c>
      <c r="H6" s="269"/>
      <c r="I6" s="270"/>
      <c r="J6" s="41">
        <f t="shared" si="0"/>
        <v>5.9059635199560936E-2</v>
      </c>
      <c r="K6" s="41">
        <f t="shared" si="1"/>
        <v>0.41614671534408587</v>
      </c>
      <c r="L6" s="42">
        <f>D6/G6</f>
        <v>6.7750327020208778E-2</v>
      </c>
      <c r="N6" s="123" t="s">
        <v>61</v>
      </c>
      <c r="O6" s="128">
        <v>0.158</v>
      </c>
    </row>
    <row r="7" spans="1:15" ht="14.5" thickBot="1" x14ac:dyDescent="0.35">
      <c r="A7" s="30" t="s">
        <v>62</v>
      </c>
      <c r="B7" s="57" t="s">
        <v>152</v>
      </c>
      <c r="C7" s="57">
        <v>2013</v>
      </c>
      <c r="D7" s="31">
        <v>86952.27</v>
      </c>
      <c r="E7" s="265"/>
      <c r="F7" s="35">
        <f>VLOOKUP(A7,'Added-Value-Ouput'!$B$287:$F$343,3,FALSE)</f>
        <v>392009.50666800002</v>
      </c>
      <c r="G7" s="36">
        <f>VLOOKUP(A7,'Added-Value-Ouput'!$B$287:$F$343,5,FALSE)</f>
        <v>1708227.82</v>
      </c>
      <c r="H7" s="269"/>
      <c r="I7" s="270"/>
      <c r="J7" s="41">
        <f t="shared" si="0"/>
        <v>5.8922750956134751E-2</v>
      </c>
      <c r="K7" s="41">
        <f t="shared" si="1"/>
        <v>0.2218116359959644</v>
      </c>
      <c r="L7" s="42">
        <f t="shared" si="2"/>
        <v>5.0902033664338757E-2</v>
      </c>
      <c r="N7" s="123" t="s">
        <v>5</v>
      </c>
      <c r="O7" s="128">
        <v>0.155</v>
      </c>
    </row>
    <row r="8" spans="1:15" ht="14.5" thickBot="1" x14ac:dyDescent="0.35">
      <c r="A8" s="30" t="s">
        <v>81</v>
      </c>
      <c r="B8" s="57" t="s">
        <v>135</v>
      </c>
      <c r="C8" s="57">
        <v>2013</v>
      </c>
      <c r="D8" s="31">
        <v>84165.92</v>
      </c>
      <c r="E8" s="265"/>
      <c r="F8" s="35">
        <f>VLOOKUP(A8,'Added-Value-Ouput'!$B$287:$F$343,3,FALSE)</f>
        <v>184405.60017900003</v>
      </c>
      <c r="G8" s="36">
        <f>VLOOKUP(A8,'Added-Value-Ouput'!$B$287:$F$343,5,FALSE)</f>
        <v>899415.99</v>
      </c>
      <c r="H8" s="269"/>
      <c r="I8" s="270"/>
      <c r="J8" s="41">
        <f t="shared" si="0"/>
        <v>5.7034595452815216E-2</v>
      </c>
      <c r="K8" s="41">
        <f t="shared" si="1"/>
        <v>0.45641737516811459</v>
      </c>
      <c r="L8" s="42">
        <f t="shared" si="2"/>
        <v>9.3578411920384019E-2</v>
      </c>
      <c r="N8" s="123" t="s">
        <v>18</v>
      </c>
      <c r="O8" s="128">
        <v>0.155</v>
      </c>
    </row>
    <row r="9" spans="1:15" ht="14.5" thickBot="1" x14ac:dyDescent="0.35">
      <c r="A9" s="30" t="s">
        <v>61</v>
      </c>
      <c r="B9" s="57" t="s">
        <v>157</v>
      </c>
      <c r="C9" s="57">
        <v>2013</v>
      </c>
      <c r="D9" s="31">
        <v>82514.98</v>
      </c>
      <c r="E9" s="265"/>
      <c r="F9" s="35">
        <f>VLOOKUP(A9,'Added-Value-Ouput'!$B$287:$F$343,3,FALSE)</f>
        <v>500615.08749449998</v>
      </c>
      <c r="G9" s="36">
        <f>VLOOKUP(A9,'Added-Value-Ouput'!$B$287:$F$343,5,FALSE)</f>
        <v>1080696.57</v>
      </c>
      <c r="H9" s="269"/>
      <c r="I9" s="270"/>
      <c r="J9" s="41">
        <f t="shared" si="0"/>
        <v>5.5915844597161632E-2</v>
      </c>
      <c r="K9" s="41">
        <f t="shared" si="1"/>
        <v>0.1648271937087924</v>
      </c>
      <c r="L9" s="42">
        <f t="shared" si="2"/>
        <v>7.6353513364070355E-2</v>
      </c>
      <c r="N9" s="123" t="s">
        <v>20</v>
      </c>
      <c r="O9" s="128">
        <v>0.14499999999999999</v>
      </c>
    </row>
    <row r="10" spans="1:15" ht="14.5" thickBot="1" x14ac:dyDescent="0.35">
      <c r="A10" s="30" t="s">
        <v>74</v>
      </c>
      <c r="B10" s="57" t="s">
        <v>138</v>
      </c>
      <c r="C10" s="57">
        <v>2013</v>
      </c>
      <c r="D10" s="31">
        <v>71746.83</v>
      </c>
      <c r="E10" s="265"/>
      <c r="F10" s="35">
        <f>VLOOKUP(A10,'Added-Value-Ouput'!$B$287:$F$343,3,FALSE)</f>
        <v>249342.86709799999</v>
      </c>
      <c r="G10" s="36">
        <f>VLOOKUP(A10,'Added-Value-Ouput'!$B$287:$F$343,5,FALSE)</f>
        <v>1495944.92</v>
      </c>
      <c r="H10" s="269"/>
      <c r="I10" s="270"/>
      <c r="J10" s="41">
        <f t="shared" si="0"/>
        <v>4.8618864073153439E-2</v>
      </c>
      <c r="K10" s="41">
        <f t="shared" si="1"/>
        <v>0.28774366331402262</v>
      </c>
      <c r="L10" s="42">
        <f t="shared" si="2"/>
        <v>4.7960876794848839E-2</v>
      </c>
      <c r="N10" s="123" t="s">
        <v>87</v>
      </c>
      <c r="O10" s="128">
        <v>0.14499999999999999</v>
      </c>
    </row>
    <row r="11" spans="1:15" ht="14.5" thickBot="1" x14ac:dyDescent="0.35">
      <c r="A11" s="30" t="s">
        <v>96</v>
      </c>
      <c r="B11" s="57" t="s">
        <v>106</v>
      </c>
      <c r="C11" s="57">
        <v>2013</v>
      </c>
      <c r="D11" s="31">
        <v>59690.12</v>
      </c>
      <c r="E11" s="265"/>
      <c r="F11" s="35">
        <f>VLOOKUP(A11,'Added-Value-Ouput'!$B$287:$F$343,3,FALSE)</f>
        <v>505568.13914550003</v>
      </c>
      <c r="G11" s="36">
        <f>VLOOKUP(A11,'Added-Value-Ouput'!$B$287:$F$343,5,FALSE)</f>
        <v>674886.9</v>
      </c>
      <c r="H11" s="269"/>
      <c r="I11" s="270"/>
      <c r="J11" s="41">
        <f t="shared" si="0"/>
        <v>4.0448697605040079E-2</v>
      </c>
      <c r="K11" s="41">
        <f t="shared" si="1"/>
        <v>0.1180654305093017</v>
      </c>
      <c r="L11" s="42">
        <f t="shared" si="2"/>
        <v>8.8444626795986109E-2</v>
      </c>
      <c r="N11" s="123" t="s">
        <v>72</v>
      </c>
      <c r="O11" s="128">
        <v>0.14299999999999999</v>
      </c>
    </row>
    <row r="12" spans="1:15" ht="14.5" thickBot="1" x14ac:dyDescent="0.35">
      <c r="A12" s="30" t="s">
        <v>67</v>
      </c>
      <c r="B12" s="57" t="s">
        <v>159</v>
      </c>
      <c r="C12" s="57">
        <v>2013</v>
      </c>
      <c r="D12" s="31">
        <v>52851.15</v>
      </c>
      <c r="E12" s="265"/>
      <c r="F12" s="35">
        <f>VLOOKUP(A12,'Added-Value-Ouput'!$B$287:$F$343,3,FALSE)</f>
        <v>105443.46269225</v>
      </c>
      <c r="G12" s="36">
        <f>VLOOKUP(A12,'Added-Value-Ouput'!$B$287:$F$343,5,FALSE)</f>
        <v>812138.96</v>
      </c>
      <c r="H12" s="269"/>
      <c r="I12" s="270"/>
      <c r="J12" s="41">
        <f t="shared" si="0"/>
        <v>3.5814305356206583E-2</v>
      </c>
      <c r="K12" s="41">
        <f t="shared" si="1"/>
        <v>0.50122737484686675</v>
      </c>
      <c r="L12" s="42">
        <f t="shared" si="2"/>
        <v>6.5076486418038607E-2</v>
      </c>
      <c r="N12" s="132" t="s">
        <v>155</v>
      </c>
      <c r="O12" s="133">
        <v>0.14199999999999999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639535.84</v>
      </c>
      <c r="E13" s="266"/>
      <c r="F13" s="43">
        <f>SUM('Added-Value-Ouput'!D287:D342)-SUM(F3:F12)</f>
        <v>5650574.1610677447</v>
      </c>
      <c r="G13" s="43">
        <f>SUM('Added-Value-Ouput'!F287:F342)-SUM(G3:G12)</f>
        <v>15576650.079999994</v>
      </c>
      <c r="H13" s="271"/>
      <c r="I13" s="272"/>
      <c r="J13" s="45">
        <f t="shared" si="0"/>
        <v>0.43337811684321109</v>
      </c>
      <c r="K13" s="45">
        <f>D13/F13</f>
        <v>0.1131806824882291</v>
      </c>
      <c r="L13" s="46">
        <f t="shared" si="2"/>
        <v>4.1057341386974276E-2</v>
      </c>
      <c r="N13" s="284" t="s">
        <v>166</v>
      </c>
      <c r="O13" s="285"/>
    </row>
    <row r="14" spans="1:15" ht="14.5" thickBot="1" x14ac:dyDescent="0.35">
      <c r="A14" s="59" t="s">
        <v>72</v>
      </c>
      <c r="B14" s="60" t="s">
        <v>154</v>
      </c>
      <c r="C14" s="60">
        <v>2013</v>
      </c>
      <c r="D14" s="62">
        <v>220398.9</v>
      </c>
      <c r="E14" s="273">
        <v>0.2</v>
      </c>
      <c r="F14" s="63">
        <f>VLOOKUP(A14,'Added-Value-Ouput'!$B$287:$F$343,3,FALSE)</f>
        <v>263603.98417850002</v>
      </c>
      <c r="G14" s="64">
        <f>VLOOKUP(A14,'Added-Value-Ouput'!$B$287:$F$343,5,FALSE)</f>
        <v>1711996.25</v>
      </c>
      <c r="H14" s="276">
        <f>SUM(D14:D24)</f>
        <v>2689273.77</v>
      </c>
      <c r="I14" s="277"/>
      <c r="J14" s="65">
        <f>D14/$H$14</f>
        <v>8.1954802243878647E-2</v>
      </c>
      <c r="K14" s="66">
        <f t="shared" ref="K14:K46" si="3">D14/F14</f>
        <v>0.83609851606323371</v>
      </c>
      <c r="L14" s="67">
        <f t="shared" si="2"/>
        <v>0.12873795722391332</v>
      </c>
      <c r="N14" s="140" t="s">
        <v>97</v>
      </c>
      <c r="O14" s="141">
        <v>0.53200000000000003</v>
      </c>
    </row>
    <row r="15" spans="1:15" ht="14.5" thickBot="1" x14ac:dyDescent="0.35">
      <c r="A15" s="68" t="s">
        <v>18</v>
      </c>
      <c r="B15" s="69" t="s">
        <v>130</v>
      </c>
      <c r="C15" s="69">
        <v>2013</v>
      </c>
      <c r="D15" s="71">
        <v>172060</v>
      </c>
      <c r="E15" s="274"/>
      <c r="F15" s="63">
        <f>VLOOKUP(A15,'Added-Value-Ouput'!$B$287:$F$343,3,FALSE)</f>
        <v>751961.352999</v>
      </c>
      <c r="G15" s="64">
        <f>VLOOKUP(A15,'Added-Value-Ouput'!$B$287:$F$343,5,FALSE)</f>
        <v>1241268.95</v>
      </c>
      <c r="H15" s="278"/>
      <c r="I15" s="279"/>
      <c r="J15" s="74">
        <f t="shared" ref="J15:J24" si="4">D15/$H$14</f>
        <v>6.3980098240425706E-2</v>
      </c>
      <c r="K15" s="75">
        <f t="shared" si="3"/>
        <v>0.22881495081334163</v>
      </c>
      <c r="L15" s="76">
        <f t="shared" si="2"/>
        <v>0.13861621206266378</v>
      </c>
      <c r="N15" s="124" t="s">
        <v>96</v>
      </c>
      <c r="O15" s="129">
        <v>0.34300000000000003</v>
      </c>
    </row>
    <row r="16" spans="1:15" ht="14.5" thickBot="1" x14ac:dyDescent="0.35">
      <c r="A16" s="68" t="s">
        <v>62</v>
      </c>
      <c r="B16" s="69" t="s">
        <v>152</v>
      </c>
      <c r="C16" s="69">
        <v>2013</v>
      </c>
      <c r="D16" s="71">
        <v>171437.9</v>
      </c>
      <c r="E16" s="274"/>
      <c r="F16" s="63">
        <f>VLOOKUP(A16,'Added-Value-Ouput'!$B$287:$F$343,3,FALSE)</f>
        <v>392009.50666800002</v>
      </c>
      <c r="G16" s="64">
        <f>VLOOKUP(A16,'Added-Value-Ouput'!$B$287:$F$343,5,FALSE)</f>
        <v>1708227.82</v>
      </c>
      <c r="H16" s="278"/>
      <c r="I16" s="279"/>
      <c r="J16" s="74">
        <f t="shared" si="4"/>
        <v>6.3748771847798896E-2</v>
      </c>
      <c r="K16" s="75">
        <f t="shared" si="3"/>
        <v>0.43733097561124679</v>
      </c>
      <c r="L16" s="76">
        <f t="shared" si="2"/>
        <v>0.1003600913138155</v>
      </c>
      <c r="N16" s="124" t="s">
        <v>81</v>
      </c>
      <c r="O16" s="129">
        <v>0.34300000000000003</v>
      </c>
    </row>
    <row r="17" spans="1:15" ht="14.5" thickBot="1" x14ac:dyDescent="0.35">
      <c r="A17" s="68" t="s">
        <v>84</v>
      </c>
      <c r="B17" s="69" t="s">
        <v>151</v>
      </c>
      <c r="C17" s="69">
        <v>2013</v>
      </c>
      <c r="D17" s="71">
        <v>167639.92000000001</v>
      </c>
      <c r="E17" s="274"/>
      <c r="F17" s="63">
        <f>VLOOKUP(A17,'Added-Value-Ouput'!$B$287:$F$343,3,FALSE)</f>
        <v>640102.99270050006</v>
      </c>
      <c r="G17" s="64">
        <f>VLOOKUP(A17,'Added-Value-Ouput'!$B$287:$F$343,5,FALSE)</f>
        <v>2745012.34</v>
      </c>
      <c r="H17" s="278"/>
      <c r="I17" s="279"/>
      <c r="J17" s="74">
        <f t="shared" si="4"/>
        <v>6.2336502095879966E-2</v>
      </c>
      <c r="K17" s="75">
        <f t="shared" si="3"/>
        <v>0.26189522922358466</v>
      </c>
      <c r="L17" s="76">
        <f t="shared" si="2"/>
        <v>6.1070734567262461E-2</v>
      </c>
      <c r="N17" s="124" t="s">
        <v>61</v>
      </c>
      <c r="O17" s="129">
        <v>0.311</v>
      </c>
    </row>
    <row r="18" spans="1:15" ht="14.5" thickBot="1" x14ac:dyDescent="0.35">
      <c r="A18" s="68" t="s">
        <v>68</v>
      </c>
      <c r="B18" s="69" t="s">
        <v>156</v>
      </c>
      <c r="C18" s="69">
        <v>2013</v>
      </c>
      <c r="D18" s="71">
        <v>167019.94</v>
      </c>
      <c r="E18" s="274"/>
      <c r="F18" s="63">
        <f>VLOOKUP(A18,'Added-Value-Ouput'!$B$287:$F$343,3,FALSE)</f>
        <v>209431.5941625</v>
      </c>
      <c r="G18" s="64">
        <f>VLOOKUP(A18,'Added-Value-Ouput'!$B$287:$F$343,5,FALSE)</f>
        <v>1286403.68</v>
      </c>
      <c r="H18" s="278"/>
      <c r="I18" s="279"/>
      <c r="J18" s="74">
        <f t="shared" si="4"/>
        <v>6.2105964020167423E-2</v>
      </c>
      <c r="K18" s="75">
        <f t="shared" si="3"/>
        <v>0.79749161375531341</v>
      </c>
      <c r="L18" s="76">
        <f t="shared" si="2"/>
        <v>0.12983478094527839</v>
      </c>
      <c r="N18" s="124" t="s">
        <v>18</v>
      </c>
      <c r="O18" s="129">
        <v>0.27600000000000002</v>
      </c>
    </row>
    <row r="19" spans="1:15" ht="14.5" thickBot="1" x14ac:dyDescent="0.35">
      <c r="A19" s="68" t="s">
        <v>61</v>
      </c>
      <c r="B19" s="69" t="s">
        <v>157</v>
      </c>
      <c r="C19" s="69">
        <v>2013</v>
      </c>
      <c r="D19" s="71">
        <v>158917.15</v>
      </c>
      <c r="E19" s="274"/>
      <c r="F19" s="63">
        <f>VLOOKUP(A19,'Added-Value-Ouput'!$B$287:$F$343,3,FALSE)</f>
        <v>500615.08749449998</v>
      </c>
      <c r="G19" s="64">
        <f>VLOOKUP(A19,'Added-Value-Ouput'!$B$287:$F$343,5,FALSE)</f>
        <v>1080696.57</v>
      </c>
      <c r="H19" s="278"/>
      <c r="I19" s="279"/>
      <c r="J19" s="74">
        <f t="shared" si="4"/>
        <v>5.9092960996678295E-2</v>
      </c>
      <c r="K19" s="75">
        <f t="shared" si="3"/>
        <v>0.31744378859086214</v>
      </c>
      <c r="L19" s="76">
        <f t="shared" si="2"/>
        <v>0.14705066566464625</v>
      </c>
      <c r="N19" s="124" t="s">
        <v>155</v>
      </c>
      <c r="O19" s="129">
        <v>0.27100000000000002</v>
      </c>
    </row>
    <row r="20" spans="1:15" ht="14.5" thickBot="1" x14ac:dyDescent="0.35">
      <c r="A20" s="68" t="s">
        <v>81</v>
      </c>
      <c r="B20" s="69" t="s">
        <v>135</v>
      </c>
      <c r="C20" s="69">
        <v>2013</v>
      </c>
      <c r="D20" s="71">
        <v>152317.31</v>
      </c>
      <c r="E20" s="274"/>
      <c r="F20" s="63">
        <f>VLOOKUP(A20,'Added-Value-Ouput'!$B$287:$F$343,3,FALSE)</f>
        <v>184405.60017900003</v>
      </c>
      <c r="G20" s="64">
        <f>VLOOKUP(A20,'Added-Value-Ouput'!$B$287:$F$343,5,FALSE)</f>
        <v>899415.99</v>
      </c>
      <c r="H20" s="278"/>
      <c r="I20" s="279"/>
      <c r="J20" s="74">
        <f t="shared" si="4"/>
        <v>5.6638826325220132E-2</v>
      </c>
      <c r="K20" s="75">
        <f t="shared" si="3"/>
        <v>0.82599069579311923</v>
      </c>
      <c r="L20" s="76">
        <f t="shared" si="2"/>
        <v>0.16935134764504242</v>
      </c>
      <c r="N20" s="124" t="s">
        <v>72</v>
      </c>
      <c r="O20" s="129">
        <v>0.26900000000000002</v>
      </c>
    </row>
    <row r="21" spans="1:15" ht="14.5" thickBot="1" x14ac:dyDescent="0.35">
      <c r="A21" s="68" t="s">
        <v>74</v>
      </c>
      <c r="B21" s="69" t="s">
        <v>138</v>
      </c>
      <c r="C21" s="69">
        <v>2013</v>
      </c>
      <c r="D21" s="71">
        <v>131842.48000000001</v>
      </c>
      <c r="E21" s="274"/>
      <c r="F21" s="63">
        <f>VLOOKUP(A21,'Added-Value-Ouput'!$B$287:$F$343,3,FALSE)</f>
        <v>249342.86709799999</v>
      </c>
      <c r="G21" s="64">
        <f>VLOOKUP(A21,'Added-Value-Ouput'!$B$287:$F$343,5,FALSE)</f>
        <v>1495944.92</v>
      </c>
      <c r="H21" s="278"/>
      <c r="I21" s="279"/>
      <c r="J21" s="74">
        <f t="shared" si="4"/>
        <v>4.9025309907365811E-2</v>
      </c>
      <c r="K21" s="75">
        <f t="shared" si="3"/>
        <v>0.52875978179949923</v>
      </c>
      <c r="L21" s="76">
        <f t="shared" si="2"/>
        <v>8.8133244905835184E-2</v>
      </c>
      <c r="N21" s="124" t="s">
        <v>5</v>
      </c>
      <c r="O21" s="129">
        <v>0.26700000000000002</v>
      </c>
    </row>
    <row r="22" spans="1:15" ht="14.5" thickBot="1" x14ac:dyDescent="0.35">
      <c r="A22" s="68" t="s">
        <v>96</v>
      </c>
      <c r="B22" s="69" t="s">
        <v>106</v>
      </c>
      <c r="C22" s="69">
        <v>2013</v>
      </c>
      <c r="D22" s="71">
        <v>110419.75</v>
      </c>
      <c r="E22" s="274"/>
      <c r="F22" s="63">
        <f>VLOOKUP(A22,'Added-Value-Ouput'!$B$287:$F$343,3,FALSE)</f>
        <v>505568.13914550003</v>
      </c>
      <c r="G22" s="64">
        <f>VLOOKUP(A22,'Added-Value-Ouput'!$B$287:$F$343,5,FALSE)</f>
        <v>674886.9</v>
      </c>
      <c r="H22" s="278"/>
      <c r="I22" s="279"/>
      <c r="J22" s="74">
        <f t="shared" si="4"/>
        <v>4.105931914845546E-2</v>
      </c>
      <c r="K22" s="75">
        <f t="shared" si="3"/>
        <v>0.21840725601622957</v>
      </c>
      <c r="L22" s="76">
        <f t="shared" si="2"/>
        <v>0.16361222895273267</v>
      </c>
      <c r="N22" s="124" t="s">
        <v>158</v>
      </c>
      <c r="O22" s="129">
        <v>0.26200000000000001</v>
      </c>
    </row>
    <row r="23" spans="1:15" ht="14.5" thickBot="1" x14ac:dyDescent="0.35">
      <c r="A23" s="68" t="s">
        <v>67</v>
      </c>
      <c r="B23" s="69" t="s">
        <v>159</v>
      </c>
      <c r="C23" s="69">
        <v>2013</v>
      </c>
      <c r="D23" s="71">
        <v>101115.2</v>
      </c>
      <c r="E23" s="274"/>
      <c r="F23" s="63">
        <f>VLOOKUP(A23,'Added-Value-Ouput'!$B$287:$F$343,3,FALSE)</f>
        <v>105443.46269225</v>
      </c>
      <c r="G23" s="64">
        <f>VLOOKUP(A23,'Added-Value-Ouput'!$B$287:$F$343,5,FALSE)</f>
        <v>812138.96</v>
      </c>
      <c r="H23" s="278"/>
      <c r="I23" s="279"/>
      <c r="J23" s="74">
        <f t="shared" si="4"/>
        <v>3.75994445519022E-2</v>
      </c>
      <c r="K23" s="75">
        <f t="shared" si="3"/>
        <v>0.95895181567697008</v>
      </c>
      <c r="L23" s="76">
        <f t="shared" si="2"/>
        <v>0.12450480149357691</v>
      </c>
      <c r="N23" s="134" t="s">
        <v>87</v>
      </c>
      <c r="O23" s="135">
        <v>0.23400000000000001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1136105.22</v>
      </c>
      <c r="E24" s="275"/>
      <c r="F24" s="81">
        <f>SUM('Added-Value-Ouput'!D287:D342)-SUM(F14:F23)</f>
        <v>5650574.1610677447</v>
      </c>
      <c r="G24" s="81">
        <f>SUM('Added-Value-Ouput'!F287:F342)-SUM(G14:G23)</f>
        <v>15576650.079999991</v>
      </c>
      <c r="H24" s="280"/>
      <c r="I24" s="281"/>
      <c r="J24" s="83">
        <f t="shared" si="4"/>
        <v>0.42245800062222744</v>
      </c>
      <c r="K24" s="84">
        <f t="shared" si="3"/>
        <v>0.20106013789319405</v>
      </c>
      <c r="L24" s="85">
        <f t="shared" si="2"/>
        <v>7.2936428189956534E-2</v>
      </c>
      <c r="N24" s="284" t="s">
        <v>166</v>
      </c>
      <c r="O24" s="285"/>
    </row>
    <row r="25" spans="1:15" ht="14.5" thickBot="1" x14ac:dyDescent="0.35">
      <c r="A25" s="86" t="s">
        <v>72</v>
      </c>
      <c r="B25" s="87" t="s">
        <v>154</v>
      </c>
      <c r="C25" s="87">
        <v>2013</v>
      </c>
      <c r="D25" s="89">
        <v>316640.65000000002</v>
      </c>
      <c r="E25" s="244">
        <v>0.3</v>
      </c>
      <c r="F25" s="90">
        <f>VLOOKUP(A25,'Added-Value-Ouput'!$B$287:$F$343,3,FALSE)</f>
        <v>263603.98417850002</v>
      </c>
      <c r="G25" s="91">
        <f>VLOOKUP(A25,'Added-Value-Ouput'!$B$287:$F$343,5,FALSE)</f>
        <v>1711996.25</v>
      </c>
      <c r="H25" s="247">
        <f>SUM(D25:D35)</f>
        <v>3815228.3899999997</v>
      </c>
      <c r="I25" s="248"/>
      <c r="J25" s="92">
        <f>D25/$H$25</f>
        <v>8.2993891225473931E-2</v>
      </c>
      <c r="K25" s="93">
        <f t="shared" si="3"/>
        <v>1.2011982709092368</v>
      </c>
      <c r="L25" s="94">
        <f t="shared" si="2"/>
        <v>0.18495405582810126</v>
      </c>
      <c r="N25" s="142" t="s">
        <v>97</v>
      </c>
      <c r="O25" s="143">
        <v>0.65500000000000003</v>
      </c>
    </row>
    <row r="26" spans="1:15" ht="14.5" thickBot="1" x14ac:dyDescent="0.35">
      <c r="A26" s="95" t="s">
        <v>62</v>
      </c>
      <c r="B26" s="96" t="s">
        <v>152</v>
      </c>
      <c r="C26" s="96">
        <v>2013</v>
      </c>
      <c r="D26" s="98">
        <v>251159.57</v>
      </c>
      <c r="E26" s="245"/>
      <c r="F26" s="90">
        <f>VLOOKUP(A26,'Added-Value-Ouput'!$B$287:$F$343,3,FALSE)</f>
        <v>392009.50666800002</v>
      </c>
      <c r="G26" s="91">
        <f>VLOOKUP(A26,'Added-Value-Ouput'!$B$287:$F$343,5,FALSE)</f>
        <v>1708227.82</v>
      </c>
      <c r="H26" s="249"/>
      <c r="I26" s="250"/>
      <c r="J26" s="101">
        <f t="shared" ref="J26:J35" si="5">D26/$H$25</f>
        <v>6.5830808624277412E-2</v>
      </c>
      <c r="K26" s="102">
        <f t="shared" si="3"/>
        <v>0.64069765076567808</v>
      </c>
      <c r="L26" s="103">
        <f t="shared" si="2"/>
        <v>0.1470293172019643</v>
      </c>
      <c r="N26" s="125" t="s">
        <v>96</v>
      </c>
      <c r="O26" s="130">
        <v>0.48699999999999999</v>
      </c>
    </row>
    <row r="27" spans="1:15" ht="14.5" thickBot="1" x14ac:dyDescent="0.35">
      <c r="A27" s="95" t="s">
        <v>18</v>
      </c>
      <c r="B27" s="96" t="s">
        <v>130</v>
      </c>
      <c r="C27" s="96">
        <v>2013</v>
      </c>
      <c r="D27" s="98">
        <v>243195.96</v>
      </c>
      <c r="E27" s="245"/>
      <c r="F27" s="90">
        <f>VLOOKUP(A27,'Added-Value-Ouput'!$B$287:$F$343,3,FALSE)</f>
        <v>751961.352999</v>
      </c>
      <c r="G27" s="91">
        <f>VLOOKUP(A27,'Added-Value-Ouput'!$B$287:$F$343,5,FALSE)</f>
        <v>1241268.95</v>
      </c>
      <c r="H27" s="249"/>
      <c r="I27" s="250"/>
      <c r="J27" s="101">
        <f t="shared" si="5"/>
        <v>6.3743486664503468E-2</v>
      </c>
      <c r="K27" s="102">
        <f t="shared" si="3"/>
        <v>0.32341550404163311</v>
      </c>
      <c r="L27" s="103">
        <f t="shared" si="2"/>
        <v>0.19592527469570556</v>
      </c>
      <c r="N27" s="125" t="s">
        <v>81</v>
      </c>
      <c r="O27" s="130">
        <v>0.47899999999999998</v>
      </c>
    </row>
    <row r="28" spans="1:15" ht="14.5" thickBot="1" x14ac:dyDescent="0.35">
      <c r="A28" s="95" t="s">
        <v>68</v>
      </c>
      <c r="B28" s="96" t="s">
        <v>156</v>
      </c>
      <c r="C28" s="96">
        <v>2013</v>
      </c>
      <c r="D28" s="98">
        <v>242112.85</v>
      </c>
      <c r="E28" s="245"/>
      <c r="F28" s="90">
        <f>VLOOKUP(A28,'Added-Value-Ouput'!$B$287:$F$343,3,FALSE)</f>
        <v>209431.5941625</v>
      </c>
      <c r="G28" s="91">
        <f>VLOOKUP(A28,'Added-Value-Ouput'!$B$287:$F$343,5,FALSE)</f>
        <v>1286403.68</v>
      </c>
      <c r="H28" s="249"/>
      <c r="I28" s="250"/>
      <c r="J28" s="101">
        <f t="shared" si="5"/>
        <v>6.3459595403147023E-2</v>
      </c>
      <c r="K28" s="102">
        <f t="shared" si="3"/>
        <v>1.1560474004325361</v>
      </c>
      <c r="L28" s="103">
        <f t="shared" si="2"/>
        <v>0.18820907757353431</v>
      </c>
      <c r="N28" s="125" t="s">
        <v>61</v>
      </c>
      <c r="O28" s="130">
        <v>0.45900000000000002</v>
      </c>
    </row>
    <row r="29" spans="1:15" ht="14.5" thickBot="1" x14ac:dyDescent="0.35">
      <c r="A29" s="95" t="s">
        <v>61</v>
      </c>
      <c r="B29" s="96" t="s">
        <v>157</v>
      </c>
      <c r="C29" s="96">
        <v>2013</v>
      </c>
      <c r="D29" s="98">
        <v>231633.83</v>
      </c>
      <c r="E29" s="245"/>
      <c r="F29" s="90">
        <f>VLOOKUP(A29,'Added-Value-Ouput'!$B$287:$F$343,3,FALSE)</f>
        <v>500615.08749449998</v>
      </c>
      <c r="G29" s="91">
        <f>VLOOKUP(A29,'Added-Value-Ouput'!$B$287:$F$343,5,FALSE)</f>
        <v>1080696.57</v>
      </c>
      <c r="H29" s="249"/>
      <c r="I29" s="250"/>
      <c r="J29" s="101">
        <f t="shared" si="5"/>
        <v>6.0712965600468287E-2</v>
      </c>
      <c r="K29" s="102">
        <f t="shared" si="3"/>
        <v>0.46269845992714881</v>
      </c>
      <c r="L29" s="103">
        <f t="shared" si="2"/>
        <v>0.21433752676757359</v>
      </c>
      <c r="N29" s="125" t="s">
        <v>155</v>
      </c>
      <c r="O29" s="130">
        <v>0.39500000000000002</v>
      </c>
    </row>
    <row r="30" spans="1:15" ht="14.5" thickBot="1" x14ac:dyDescent="0.35">
      <c r="A30" s="95" t="s">
        <v>84</v>
      </c>
      <c r="B30" s="96" t="s">
        <v>151</v>
      </c>
      <c r="C30" s="96">
        <v>2013</v>
      </c>
      <c r="D30" s="98">
        <v>230967.95</v>
      </c>
      <c r="E30" s="245"/>
      <c r="F30" s="90">
        <f>VLOOKUP(A30,'Added-Value-Ouput'!$B$287:$F$343,3,FALSE)</f>
        <v>640102.99270050006</v>
      </c>
      <c r="G30" s="91">
        <f>VLOOKUP(A30,'Added-Value-Ouput'!$B$287:$F$343,5,FALSE)</f>
        <v>2745012.34</v>
      </c>
      <c r="H30" s="249"/>
      <c r="I30" s="250"/>
      <c r="J30" s="101">
        <f t="shared" si="5"/>
        <v>6.053843345404547E-2</v>
      </c>
      <c r="K30" s="102">
        <f t="shared" si="3"/>
        <v>0.36082935501610502</v>
      </c>
      <c r="L30" s="103">
        <f t="shared" si="2"/>
        <v>8.4140951439220138E-2</v>
      </c>
      <c r="N30" s="125" t="s">
        <v>72</v>
      </c>
      <c r="O30" s="130">
        <v>0.38700000000000001</v>
      </c>
    </row>
    <row r="31" spans="1:15" ht="14.5" thickBot="1" x14ac:dyDescent="0.35">
      <c r="A31" s="95" t="s">
        <v>81</v>
      </c>
      <c r="B31" s="96" t="s">
        <v>135</v>
      </c>
      <c r="C31" s="96">
        <v>2013</v>
      </c>
      <c r="D31" s="98">
        <v>215429.49</v>
      </c>
      <c r="E31" s="245"/>
      <c r="F31" s="90">
        <f>VLOOKUP(A31,'Added-Value-Ouput'!$B$287:$F$343,3,FALSE)</f>
        <v>184405.60017900003</v>
      </c>
      <c r="G31" s="91">
        <f>VLOOKUP(A31,'Added-Value-Ouput'!$B$287:$F$343,5,FALSE)</f>
        <v>899415.99</v>
      </c>
      <c r="H31" s="249"/>
      <c r="I31" s="250"/>
      <c r="J31" s="101">
        <f t="shared" si="5"/>
        <v>5.646568644872136E-2</v>
      </c>
      <c r="K31" s="102">
        <f t="shared" si="3"/>
        <v>1.1682372432880861</v>
      </c>
      <c r="L31" s="103">
        <f t="shared" si="2"/>
        <v>0.23952152551790856</v>
      </c>
      <c r="N31" s="125" t="s">
        <v>18</v>
      </c>
      <c r="O31" s="130">
        <v>0.38500000000000001</v>
      </c>
    </row>
    <row r="32" spans="1:15" ht="14.5" thickBot="1" x14ac:dyDescent="0.35">
      <c r="A32" s="95" t="s">
        <v>74</v>
      </c>
      <c r="B32" s="96" t="s">
        <v>138</v>
      </c>
      <c r="C32" s="96">
        <v>2013</v>
      </c>
      <c r="D32" s="98">
        <v>187602.79</v>
      </c>
      <c r="E32" s="245"/>
      <c r="F32" s="90">
        <f>VLOOKUP(A32,'Added-Value-Ouput'!$B$287:$F$343,3,FALSE)</f>
        <v>249342.86709799999</v>
      </c>
      <c r="G32" s="91">
        <f>VLOOKUP(A32,'Added-Value-Ouput'!$B$287:$F$343,5,FALSE)</f>
        <v>1495944.92</v>
      </c>
      <c r="H32" s="249"/>
      <c r="I32" s="250"/>
      <c r="J32" s="101">
        <f t="shared" si="5"/>
        <v>4.9172099497823252E-2</v>
      </c>
      <c r="K32" s="102">
        <f t="shared" si="3"/>
        <v>0.75238883784177357</v>
      </c>
      <c r="L32" s="103">
        <f t="shared" si="2"/>
        <v>0.12540755177002105</v>
      </c>
      <c r="N32" s="125" t="s">
        <v>158</v>
      </c>
      <c r="O32" s="130">
        <v>0.379</v>
      </c>
    </row>
    <row r="33" spans="1:15" ht="14.5" thickBot="1" x14ac:dyDescent="0.35">
      <c r="A33" s="95" t="s">
        <v>96</v>
      </c>
      <c r="B33" s="96" t="s">
        <v>106</v>
      </c>
      <c r="C33" s="96">
        <v>2013</v>
      </c>
      <c r="D33" s="98">
        <v>156923.75</v>
      </c>
      <c r="E33" s="245"/>
      <c r="F33" s="90">
        <f>VLOOKUP(A33,'Added-Value-Ouput'!$B$287:$F$343,3,FALSE)</f>
        <v>505568.13914550003</v>
      </c>
      <c r="G33" s="91">
        <f>VLOOKUP(A33,'Added-Value-Ouput'!$B$287:$F$343,5,FALSE)</f>
        <v>674886.9</v>
      </c>
      <c r="H33" s="249"/>
      <c r="I33" s="250"/>
      <c r="J33" s="101">
        <f t="shared" si="5"/>
        <v>4.1130892821858042E-2</v>
      </c>
      <c r="K33" s="102">
        <f t="shared" si="3"/>
        <v>0.31039090055245377</v>
      </c>
      <c r="L33" s="103">
        <f t="shared" si="2"/>
        <v>0.23251858941105538</v>
      </c>
      <c r="N33" s="125" t="s">
        <v>5</v>
      </c>
      <c r="O33" s="130">
        <v>0.36599999999999999</v>
      </c>
    </row>
    <row r="34" spans="1:15" ht="14.5" thickBot="1" x14ac:dyDescent="0.35">
      <c r="A34" s="95" t="s">
        <v>67</v>
      </c>
      <c r="B34" s="96" t="s">
        <v>159</v>
      </c>
      <c r="C34" s="96">
        <v>2013</v>
      </c>
      <c r="D34" s="98">
        <v>146175.32999999999</v>
      </c>
      <c r="E34" s="245"/>
      <c r="F34" s="90">
        <f>VLOOKUP(A34,'Added-Value-Ouput'!$B$287:$F$343,3,FALSE)</f>
        <v>105443.46269225</v>
      </c>
      <c r="G34" s="91">
        <f>VLOOKUP(A34,'Added-Value-Ouput'!$B$287:$F$343,5,FALSE)</f>
        <v>812138.96</v>
      </c>
      <c r="H34" s="249"/>
      <c r="I34" s="250"/>
      <c r="J34" s="101">
        <f t="shared" si="5"/>
        <v>3.8313651256930391E-2</v>
      </c>
      <c r="K34" s="102">
        <f t="shared" si="3"/>
        <v>1.3862910631703271</v>
      </c>
      <c r="L34" s="103">
        <f t="shared" si="2"/>
        <v>0.1799880774098068</v>
      </c>
      <c r="N34" s="136" t="s">
        <v>62</v>
      </c>
      <c r="O34" s="137">
        <v>0.312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1593386.22</v>
      </c>
      <c r="E35" s="246"/>
      <c r="F35" s="108">
        <f>SUM('Added-Value-Ouput'!D287:D342)-SUM(F25:F34)</f>
        <v>5650574.1610677447</v>
      </c>
      <c r="G35" s="108">
        <f>SUM('Added-Value-Ouput'!F287:F342)-SUM(G25:G34)</f>
        <v>15576650.079999994</v>
      </c>
      <c r="H35" s="251"/>
      <c r="I35" s="252"/>
      <c r="J35" s="110">
        <f t="shared" si="5"/>
        <v>0.41763848900275147</v>
      </c>
      <c r="K35" s="111">
        <f t="shared" si="3"/>
        <v>0.28198660429560846</v>
      </c>
      <c r="L35" s="112">
        <f t="shared" si="2"/>
        <v>0.10229325380081983</v>
      </c>
      <c r="N35" s="284" t="s">
        <v>166</v>
      </c>
      <c r="O35" s="285"/>
    </row>
    <row r="36" spans="1:15" ht="14.5" thickBot="1" x14ac:dyDescent="0.35">
      <c r="A36" s="10" t="s">
        <v>72</v>
      </c>
      <c r="B36" s="18" t="s">
        <v>154</v>
      </c>
      <c r="C36" s="18">
        <v>2013</v>
      </c>
      <c r="D36" s="25">
        <v>408990.81</v>
      </c>
      <c r="E36" s="253">
        <v>0.4</v>
      </c>
      <c r="F36" s="19">
        <f>VLOOKUP(A36,'Added-Value-Ouput'!$B$287:$F$343,3,FALSE)</f>
        <v>263603.98417850002</v>
      </c>
      <c r="G36" s="116">
        <f>VLOOKUP(A36,'Added-Value-Ouput'!$B$287:$F$343,5,FALSE)</f>
        <v>1711996.25</v>
      </c>
      <c r="H36" s="255">
        <f>SUM(D36:D46)</f>
        <v>4888878.24</v>
      </c>
      <c r="I36" s="256"/>
      <c r="J36" s="47">
        <f>D36/$H$36</f>
        <v>8.3657393357376805E-2</v>
      </c>
      <c r="K36" s="48">
        <f t="shared" si="3"/>
        <v>1.5515350091334392</v>
      </c>
      <c r="L36" s="49">
        <f t="shared" si="2"/>
        <v>0.23889702445317856</v>
      </c>
      <c r="N36" s="144" t="s">
        <v>97</v>
      </c>
      <c r="O36" s="145">
        <v>0.76</v>
      </c>
    </row>
    <row r="37" spans="1:15" ht="14.5" thickBot="1" x14ac:dyDescent="0.35">
      <c r="A37" s="10" t="s">
        <v>62</v>
      </c>
      <c r="B37" s="18" t="s">
        <v>152</v>
      </c>
      <c r="C37" s="18">
        <v>2013</v>
      </c>
      <c r="D37" s="25">
        <v>327796.08</v>
      </c>
      <c r="E37" s="253"/>
      <c r="F37" s="19">
        <f>VLOOKUP(A37,'Added-Value-Ouput'!$B$287:$F$343,3,FALSE)</f>
        <v>392009.50666800002</v>
      </c>
      <c r="G37" s="116">
        <f>VLOOKUP(A37,'Added-Value-Ouput'!$B$287:$F$343,5,FALSE)</f>
        <v>1708227.82</v>
      </c>
      <c r="H37" s="255"/>
      <c r="I37" s="256"/>
      <c r="J37" s="50">
        <f t="shared" ref="J37:J46" si="6">D37/$H$36</f>
        <v>6.7049344227480698E-2</v>
      </c>
      <c r="K37" s="51">
        <f>D37/F37</f>
        <v>0.83619421066136668</v>
      </c>
      <c r="L37" s="52">
        <f t="shared" si="2"/>
        <v>0.19189248422379634</v>
      </c>
      <c r="N37" s="126" t="s">
        <v>96</v>
      </c>
      <c r="O37" s="131">
        <v>0.622</v>
      </c>
    </row>
    <row r="38" spans="1:15" ht="14.5" thickBot="1" x14ac:dyDescent="0.35">
      <c r="A38" s="10" t="s">
        <v>68</v>
      </c>
      <c r="B38" s="18" t="s">
        <v>156</v>
      </c>
      <c r="C38" s="18">
        <v>2013</v>
      </c>
      <c r="D38" s="25">
        <v>314227.84000000003</v>
      </c>
      <c r="E38" s="253"/>
      <c r="F38" s="19">
        <f>VLOOKUP(A38,'Added-Value-Ouput'!$B$287:$F$343,3,FALSE)</f>
        <v>209431.5941625</v>
      </c>
      <c r="G38" s="116">
        <f>VLOOKUP(A38,'Added-Value-Ouput'!$B$287:$F$343,5,FALSE)</f>
        <v>1286403.68</v>
      </c>
      <c r="H38" s="255"/>
      <c r="I38" s="256"/>
      <c r="J38" s="50">
        <f t="shared" si="6"/>
        <v>6.4274016364130188E-2</v>
      </c>
      <c r="K38" s="51">
        <f t="shared" si="3"/>
        <v>1.5003841290354101</v>
      </c>
      <c r="L38" s="52">
        <f t="shared" si="2"/>
        <v>0.24426845545093592</v>
      </c>
      <c r="N38" s="126" t="s">
        <v>81</v>
      </c>
      <c r="O38" s="131">
        <v>0.60599999999999998</v>
      </c>
    </row>
    <row r="39" spans="1:15" ht="14.5" thickBot="1" x14ac:dyDescent="0.35">
      <c r="A39" s="10" t="s">
        <v>18</v>
      </c>
      <c r="B39" s="18" t="s">
        <v>130</v>
      </c>
      <c r="C39" s="18">
        <v>2013</v>
      </c>
      <c r="D39" s="25">
        <v>310964.47999999998</v>
      </c>
      <c r="E39" s="253"/>
      <c r="F39" s="19">
        <f>VLOOKUP(A39,'Added-Value-Ouput'!$B$287:$F$343,3,FALSE)</f>
        <v>751961.352999</v>
      </c>
      <c r="G39" s="116">
        <f>VLOOKUP(A39,'Added-Value-Ouput'!$B$287:$F$343,5,FALSE)</f>
        <v>1241268.95</v>
      </c>
      <c r="H39" s="255"/>
      <c r="I39" s="256"/>
      <c r="J39" s="50">
        <f t="shared" si="6"/>
        <v>6.3606509455633314E-2</v>
      </c>
      <c r="K39" s="51">
        <f t="shared" si="3"/>
        <v>0.4135378484011179</v>
      </c>
      <c r="L39" s="52">
        <f t="shared" si="2"/>
        <v>0.25052143614806444</v>
      </c>
      <c r="N39" s="126" t="s">
        <v>61</v>
      </c>
      <c r="O39" s="131">
        <v>0.60199999999999998</v>
      </c>
    </row>
    <row r="40" spans="1:15" ht="14.5" thickBot="1" x14ac:dyDescent="0.35">
      <c r="A40" s="10" t="s">
        <v>61</v>
      </c>
      <c r="B40" s="18" t="s">
        <v>157</v>
      </c>
      <c r="C40" s="18">
        <v>2013</v>
      </c>
      <c r="D40" s="25">
        <v>301896.81</v>
      </c>
      <c r="E40" s="253"/>
      <c r="F40" s="19">
        <f>VLOOKUP(A40,'Added-Value-Ouput'!$B$287:$F$343,3,FALSE)</f>
        <v>500615.08749449998</v>
      </c>
      <c r="G40" s="116">
        <f>VLOOKUP(A40,'Added-Value-Ouput'!$B$287:$F$343,5,FALSE)</f>
        <v>1080696.57</v>
      </c>
      <c r="H40" s="255"/>
      <c r="I40" s="256"/>
      <c r="J40" s="50">
        <f t="shared" si="6"/>
        <v>6.1751754733822127E-2</v>
      </c>
      <c r="K40" s="51">
        <f t="shared" si="3"/>
        <v>0.60305176080678313</v>
      </c>
      <c r="L40" s="52">
        <f t="shared" si="2"/>
        <v>0.27935390782261849</v>
      </c>
      <c r="N40" s="126" t="s">
        <v>155</v>
      </c>
      <c r="O40" s="131">
        <v>0.51400000000000001</v>
      </c>
    </row>
    <row r="41" spans="1:15" ht="14.5" thickBot="1" x14ac:dyDescent="0.35">
      <c r="A41" s="10" t="s">
        <v>84</v>
      </c>
      <c r="B41" s="18" t="s">
        <v>151</v>
      </c>
      <c r="C41" s="18">
        <v>2013</v>
      </c>
      <c r="D41" s="25">
        <v>290681.09999999998</v>
      </c>
      <c r="E41" s="253"/>
      <c r="F41" s="19">
        <f>VLOOKUP(A41,'Added-Value-Ouput'!$B$287:$F$343,3,FALSE)</f>
        <v>640102.99270050006</v>
      </c>
      <c r="G41" s="116">
        <f>VLOOKUP(A41,'Added-Value-Ouput'!$B$287:$F$343,5,FALSE)</f>
        <v>2745012.34</v>
      </c>
      <c r="H41" s="255"/>
      <c r="I41" s="256"/>
      <c r="J41" s="50">
        <f t="shared" si="6"/>
        <v>5.9457627236795318E-2</v>
      </c>
      <c r="K41" s="51">
        <f>D41/F41</f>
        <v>0.45411613961318836</v>
      </c>
      <c r="L41" s="52">
        <f t="shared" si="2"/>
        <v>0.10589427805632379</v>
      </c>
      <c r="N41" s="126" t="s">
        <v>72</v>
      </c>
      <c r="O41" s="131">
        <v>0.499</v>
      </c>
    </row>
    <row r="42" spans="1:15" ht="14.5" thickBot="1" x14ac:dyDescent="0.35">
      <c r="A42" s="10" t="s">
        <v>81</v>
      </c>
      <c r="B42" s="18" t="s">
        <v>135</v>
      </c>
      <c r="C42" s="18">
        <v>2013</v>
      </c>
      <c r="D42" s="25">
        <v>275567.68</v>
      </c>
      <c r="E42" s="253"/>
      <c r="F42" s="19">
        <f>VLOOKUP(A42,'Added-Value-Ouput'!$B$287:$F$343,3,FALSE)</f>
        <v>184405.60017900003</v>
      </c>
      <c r="G42" s="116">
        <f>VLOOKUP(A42,'Added-Value-Ouput'!$B$287:$F$343,5,FALSE)</f>
        <v>899415.99</v>
      </c>
      <c r="H42" s="255"/>
      <c r="I42" s="256"/>
      <c r="J42" s="50">
        <f t="shared" si="6"/>
        <v>5.636623913955361E-2</v>
      </c>
      <c r="K42" s="51">
        <f t="shared" si="3"/>
        <v>1.4943563521525927</v>
      </c>
      <c r="L42" s="52">
        <f t="shared" si="2"/>
        <v>0.30638512441834614</v>
      </c>
      <c r="N42" s="126" t="s">
        <v>158</v>
      </c>
      <c r="O42" s="131">
        <v>0.48899999999999999</v>
      </c>
    </row>
    <row r="43" spans="1:15" ht="14.5" thickBot="1" x14ac:dyDescent="0.35">
      <c r="A43" s="10" t="s">
        <v>74</v>
      </c>
      <c r="B43" s="18" t="s">
        <v>138</v>
      </c>
      <c r="C43" s="18">
        <v>2013</v>
      </c>
      <c r="D43" s="25">
        <v>240767.73</v>
      </c>
      <c r="E43" s="253"/>
      <c r="F43" s="19">
        <f>VLOOKUP(A43,'Added-Value-Ouput'!$B$287:$F$343,3,FALSE)</f>
        <v>249342.86709799999</v>
      </c>
      <c r="G43" s="116">
        <f>VLOOKUP(A43,'Added-Value-Ouput'!$B$287:$F$343,5,FALSE)</f>
        <v>1495944.92</v>
      </c>
      <c r="H43" s="255"/>
      <c r="I43" s="256"/>
      <c r="J43" s="50">
        <f t="shared" si="6"/>
        <v>4.9248052043938818E-2</v>
      </c>
      <c r="K43" s="51">
        <f t="shared" si="3"/>
        <v>0.96560905391919771</v>
      </c>
      <c r="L43" s="52">
        <f t="shared" si="2"/>
        <v>0.16094692176233336</v>
      </c>
      <c r="N43" s="126" t="s">
        <v>18</v>
      </c>
      <c r="O43" s="131">
        <v>0.48799999999999999</v>
      </c>
    </row>
    <row r="44" spans="1:15" ht="14.5" thickBot="1" x14ac:dyDescent="0.35">
      <c r="A44" s="10" t="s">
        <v>96</v>
      </c>
      <c r="B44" s="18" t="s">
        <v>106</v>
      </c>
      <c r="C44" s="18">
        <v>2013</v>
      </c>
      <c r="D44" s="25">
        <v>200987.66</v>
      </c>
      <c r="E44" s="253"/>
      <c r="F44" s="19">
        <f>VLOOKUP(A44,'Added-Value-Ouput'!$B$287:$F$343,3,FALSE)</f>
        <v>505568.13914550003</v>
      </c>
      <c r="G44" s="116">
        <f>VLOOKUP(A44,'Added-Value-Ouput'!$B$287:$F$343,5,FALSE)</f>
        <v>674886.9</v>
      </c>
      <c r="H44" s="255"/>
      <c r="I44" s="256"/>
      <c r="J44" s="50">
        <f t="shared" si="6"/>
        <v>4.1111201820399602E-2</v>
      </c>
      <c r="K44" s="51">
        <f t="shared" si="3"/>
        <v>0.39754811357318692</v>
      </c>
      <c r="L44" s="52">
        <f t="shared" si="2"/>
        <v>0.29780939591507849</v>
      </c>
      <c r="N44" s="126" t="s">
        <v>5</v>
      </c>
      <c r="O44" s="131">
        <v>0.45800000000000002</v>
      </c>
    </row>
    <row r="45" spans="1:15" ht="14.5" thickBot="1" x14ac:dyDescent="0.35">
      <c r="A45" s="10" t="s">
        <v>58</v>
      </c>
      <c r="B45" s="18" t="s">
        <v>160</v>
      </c>
      <c r="C45" s="18">
        <v>2013</v>
      </c>
      <c r="D45" s="25">
        <v>189976.03</v>
      </c>
      <c r="E45" s="253"/>
      <c r="F45" s="19">
        <f>VLOOKUP(A45,'Added-Value-Ouput'!$B$287:$F$343,3,FALSE)</f>
        <v>794901.36690200004</v>
      </c>
      <c r="G45" s="116">
        <f>VLOOKUP(A45,'Added-Value-Ouput'!$B$287:$F$343,5,FALSE)</f>
        <v>1311872.31</v>
      </c>
      <c r="H45" s="255"/>
      <c r="I45" s="256"/>
      <c r="J45" s="50">
        <f t="shared" si="6"/>
        <v>3.885881805066186E-2</v>
      </c>
      <c r="K45" s="51">
        <f>D45/F45</f>
        <v>0.23899321086891692</v>
      </c>
      <c r="L45" s="52">
        <f t="shared" si="2"/>
        <v>0.14481289722473065</v>
      </c>
      <c r="N45" s="138" t="s">
        <v>62</v>
      </c>
      <c r="O45" s="139">
        <v>0.40600000000000003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2027022.02</v>
      </c>
      <c r="E46" s="254"/>
      <c r="F46" s="23">
        <f>SUM('Added-Value-Ouput'!D287:D342)-SUM(F36:F45)</f>
        <v>4961116.2568579949</v>
      </c>
      <c r="G46" s="23">
        <f>SUM('Added-Value-Ouput'!F287:F342)-SUM(G36:G45)</f>
        <v>15076916.729999993</v>
      </c>
      <c r="H46" s="257"/>
      <c r="I46" s="258"/>
      <c r="J46" s="53">
        <f t="shared" si="6"/>
        <v>0.41461904357020762</v>
      </c>
      <c r="K46" s="54">
        <f t="shared" si="3"/>
        <v>0.40858184228155264</v>
      </c>
      <c r="L46" s="55">
        <f t="shared" si="2"/>
        <v>0.13444539465862004</v>
      </c>
      <c r="N46" s="284" t="s">
        <v>166</v>
      </c>
      <c r="O46" s="285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57" t="s">
        <v>182</v>
      </c>
      <c r="D52" s="157" t="s">
        <v>72</v>
      </c>
      <c r="E52" s="157" t="s">
        <v>154</v>
      </c>
      <c r="F52" s="157">
        <v>2013</v>
      </c>
      <c r="G52" s="157" t="s">
        <v>105</v>
      </c>
      <c r="H52" s="2" t="s">
        <v>183</v>
      </c>
      <c r="I52" s="2" t="s">
        <v>105</v>
      </c>
    </row>
    <row r="53" spans="2:9" x14ac:dyDescent="0.25">
      <c r="B53" s="2" t="s">
        <v>2</v>
      </c>
      <c r="C53" s="157" t="s">
        <v>184</v>
      </c>
      <c r="D53" s="157" t="s">
        <v>84</v>
      </c>
      <c r="E53" s="157" t="s">
        <v>151</v>
      </c>
      <c r="F53" s="157">
        <v>2013</v>
      </c>
      <c r="G53" s="157" t="s">
        <v>105</v>
      </c>
      <c r="H53" s="2" t="s">
        <v>185</v>
      </c>
      <c r="I53" s="2" t="s">
        <v>105</v>
      </c>
    </row>
    <row r="54" spans="2:9" x14ac:dyDescent="0.25">
      <c r="B54" s="2" t="s">
        <v>4</v>
      </c>
      <c r="C54" s="157" t="s">
        <v>186</v>
      </c>
      <c r="D54" s="157" t="s">
        <v>18</v>
      </c>
      <c r="E54" s="157" t="s">
        <v>130</v>
      </c>
      <c r="F54" s="157">
        <v>2013</v>
      </c>
      <c r="G54" s="157" t="s">
        <v>105</v>
      </c>
      <c r="H54" s="2" t="s">
        <v>187</v>
      </c>
      <c r="I54" s="2" t="s">
        <v>105</v>
      </c>
    </row>
    <row r="55" spans="2:9" x14ac:dyDescent="0.25">
      <c r="B55" s="2" t="s">
        <v>7</v>
      </c>
      <c r="C55" s="157" t="s">
        <v>188</v>
      </c>
      <c r="D55" s="157" t="s">
        <v>155</v>
      </c>
      <c r="E55" s="157" t="s">
        <v>156</v>
      </c>
      <c r="F55" s="157">
        <v>2013</v>
      </c>
      <c r="G55" s="157" t="s">
        <v>105</v>
      </c>
      <c r="H55" s="2" t="s">
        <v>189</v>
      </c>
      <c r="I55" s="2" t="s">
        <v>105</v>
      </c>
    </row>
    <row r="56" spans="2:9" x14ac:dyDescent="0.25">
      <c r="B56" s="2" t="s">
        <v>10</v>
      </c>
      <c r="C56" s="157" t="s">
        <v>190</v>
      </c>
      <c r="D56" s="157" t="s">
        <v>62</v>
      </c>
      <c r="E56" s="157" t="s">
        <v>152</v>
      </c>
      <c r="F56" s="157">
        <v>2013</v>
      </c>
      <c r="G56" s="157" t="s">
        <v>105</v>
      </c>
      <c r="H56" s="2" t="s">
        <v>191</v>
      </c>
      <c r="I56" s="2" t="s">
        <v>105</v>
      </c>
    </row>
    <row r="57" spans="2:9" x14ac:dyDescent="0.25">
      <c r="B57" s="2" t="s">
        <v>13</v>
      </c>
      <c r="C57" s="157" t="s">
        <v>192</v>
      </c>
      <c r="D57" s="157" t="s">
        <v>81</v>
      </c>
      <c r="E57" s="157" t="s">
        <v>135</v>
      </c>
      <c r="F57" s="157">
        <v>2013</v>
      </c>
      <c r="G57" s="157" t="s">
        <v>105</v>
      </c>
      <c r="H57" s="2" t="s">
        <v>193</v>
      </c>
      <c r="I57" s="2" t="s">
        <v>105</v>
      </c>
    </row>
    <row r="58" spans="2:9" x14ac:dyDescent="0.25">
      <c r="B58" s="2" t="s">
        <v>15</v>
      </c>
      <c r="C58" s="157" t="s">
        <v>194</v>
      </c>
      <c r="D58" s="157" t="s">
        <v>61</v>
      </c>
      <c r="E58" s="157" t="s">
        <v>157</v>
      </c>
      <c r="F58" s="157">
        <v>2013</v>
      </c>
      <c r="G58" s="157" t="s">
        <v>105</v>
      </c>
      <c r="H58" s="2" t="s">
        <v>195</v>
      </c>
      <c r="I58" s="2" t="s">
        <v>105</v>
      </c>
    </row>
    <row r="59" spans="2:9" x14ac:dyDescent="0.25">
      <c r="B59" s="2" t="s">
        <v>17</v>
      </c>
      <c r="C59" s="157" t="s">
        <v>196</v>
      </c>
      <c r="D59" s="157" t="s">
        <v>74</v>
      </c>
      <c r="E59" s="157" t="s">
        <v>138</v>
      </c>
      <c r="F59" s="157">
        <v>2013</v>
      </c>
      <c r="G59" s="157" t="s">
        <v>105</v>
      </c>
      <c r="H59" s="2" t="s">
        <v>197</v>
      </c>
      <c r="I59" s="2" t="s">
        <v>105</v>
      </c>
    </row>
    <row r="60" spans="2:9" x14ac:dyDescent="0.25">
      <c r="B60" s="2" t="s">
        <v>19</v>
      </c>
      <c r="C60" s="157" t="s">
        <v>198</v>
      </c>
      <c r="D60" s="157" t="s">
        <v>96</v>
      </c>
      <c r="E60" s="157" t="s">
        <v>106</v>
      </c>
      <c r="F60" s="157">
        <v>2013</v>
      </c>
      <c r="G60" s="157" t="s">
        <v>105</v>
      </c>
      <c r="H60" s="2" t="s">
        <v>199</v>
      </c>
      <c r="I60" s="2" t="s">
        <v>105</v>
      </c>
    </row>
    <row r="61" spans="2:9" x14ac:dyDescent="0.25">
      <c r="B61" s="2" t="s">
        <v>21</v>
      </c>
      <c r="C61" s="157" t="s">
        <v>200</v>
      </c>
      <c r="D61" s="157" t="s">
        <v>158</v>
      </c>
      <c r="E61" s="157" t="s">
        <v>159</v>
      </c>
      <c r="F61" s="157">
        <v>2013</v>
      </c>
      <c r="G61" s="157" t="s">
        <v>105</v>
      </c>
      <c r="H61" s="2" t="s">
        <v>201</v>
      </c>
      <c r="I61" s="2" t="s">
        <v>105</v>
      </c>
    </row>
    <row r="62" spans="2:9" x14ac:dyDescent="0.25">
      <c r="B62" s="2" t="s">
        <v>23</v>
      </c>
      <c r="C62" s="157" t="s">
        <v>202</v>
      </c>
      <c r="D62" s="157" t="s">
        <v>24</v>
      </c>
      <c r="E62" s="157" t="s">
        <v>25</v>
      </c>
      <c r="F62" s="157">
        <v>2013</v>
      </c>
      <c r="G62" s="157" t="s">
        <v>105</v>
      </c>
      <c r="H62" s="2" t="s">
        <v>203</v>
      </c>
      <c r="I62" s="2" t="s">
        <v>105</v>
      </c>
    </row>
    <row r="63" spans="2:9" x14ac:dyDescent="0.25">
      <c r="B63" s="2" t="s">
        <v>26</v>
      </c>
      <c r="C63" s="157" t="s">
        <v>204</v>
      </c>
      <c r="D63" s="157" t="s">
        <v>72</v>
      </c>
      <c r="E63" s="157" t="s">
        <v>154</v>
      </c>
      <c r="F63" s="157">
        <v>2013</v>
      </c>
      <c r="G63" s="157" t="s">
        <v>108</v>
      </c>
      <c r="H63" s="2" t="s">
        <v>205</v>
      </c>
      <c r="I63" s="2" t="s">
        <v>108</v>
      </c>
    </row>
    <row r="64" spans="2:9" x14ac:dyDescent="0.25">
      <c r="B64" s="2" t="s">
        <v>27</v>
      </c>
      <c r="C64" s="157" t="s">
        <v>206</v>
      </c>
      <c r="D64" s="157" t="s">
        <v>18</v>
      </c>
      <c r="E64" s="157" t="s">
        <v>130</v>
      </c>
      <c r="F64" s="157">
        <v>2013</v>
      </c>
      <c r="G64" s="157" t="s">
        <v>108</v>
      </c>
      <c r="H64" s="2" t="s">
        <v>207</v>
      </c>
      <c r="I64" s="2" t="s">
        <v>108</v>
      </c>
    </row>
    <row r="65" spans="2:9" x14ac:dyDescent="0.25">
      <c r="B65" s="2" t="s">
        <v>28</v>
      </c>
      <c r="C65" s="157" t="s">
        <v>208</v>
      </c>
      <c r="D65" s="157" t="s">
        <v>62</v>
      </c>
      <c r="E65" s="157" t="s">
        <v>152</v>
      </c>
      <c r="F65" s="157">
        <v>2013</v>
      </c>
      <c r="G65" s="157" t="s">
        <v>108</v>
      </c>
      <c r="H65" s="2" t="s">
        <v>209</v>
      </c>
      <c r="I65" s="2" t="s">
        <v>108</v>
      </c>
    </row>
    <row r="66" spans="2:9" x14ac:dyDescent="0.25">
      <c r="B66" s="2" t="s">
        <v>29</v>
      </c>
      <c r="C66" s="157" t="s">
        <v>210</v>
      </c>
      <c r="D66" s="157" t="s">
        <v>84</v>
      </c>
      <c r="E66" s="157" t="s">
        <v>151</v>
      </c>
      <c r="F66" s="157">
        <v>2013</v>
      </c>
      <c r="G66" s="157" t="s">
        <v>108</v>
      </c>
      <c r="H66" s="2" t="s">
        <v>211</v>
      </c>
      <c r="I66" s="2" t="s">
        <v>108</v>
      </c>
    </row>
    <row r="67" spans="2:9" x14ac:dyDescent="0.25">
      <c r="B67" s="2" t="s">
        <v>30</v>
      </c>
      <c r="C67" s="157" t="s">
        <v>212</v>
      </c>
      <c r="D67" s="157" t="s">
        <v>155</v>
      </c>
      <c r="E67" s="157" t="s">
        <v>156</v>
      </c>
      <c r="F67" s="157">
        <v>2013</v>
      </c>
      <c r="G67" s="157" t="s">
        <v>108</v>
      </c>
      <c r="H67" s="2" t="s">
        <v>213</v>
      </c>
      <c r="I67" s="2" t="s">
        <v>108</v>
      </c>
    </row>
    <row r="68" spans="2:9" x14ac:dyDescent="0.25">
      <c r="B68" s="2" t="s">
        <v>31</v>
      </c>
      <c r="C68" s="157" t="s">
        <v>214</v>
      </c>
      <c r="D68" s="157" t="s">
        <v>61</v>
      </c>
      <c r="E68" s="157" t="s">
        <v>157</v>
      </c>
      <c r="F68" s="157">
        <v>2013</v>
      </c>
      <c r="G68" s="157" t="s">
        <v>108</v>
      </c>
      <c r="H68" s="2" t="s">
        <v>215</v>
      </c>
      <c r="I68" s="2" t="s">
        <v>108</v>
      </c>
    </row>
    <row r="69" spans="2:9" x14ac:dyDescent="0.25">
      <c r="B69" s="2" t="s">
        <v>32</v>
      </c>
      <c r="C69" s="157" t="s">
        <v>216</v>
      </c>
      <c r="D69" s="157" t="s">
        <v>81</v>
      </c>
      <c r="E69" s="157" t="s">
        <v>135</v>
      </c>
      <c r="F69" s="157">
        <v>2013</v>
      </c>
      <c r="G69" s="157" t="s">
        <v>108</v>
      </c>
      <c r="H69" s="2" t="s">
        <v>217</v>
      </c>
      <c r="I69" s="2" t="s">
        <v>108</v>
      </c>
    </row>
    <row r="70" spans="2:9" x14ac:dyDescent="0.25">
      <c r="B70" s="2" t="s">
        <v>33</v>
      </c>
      <c r="C70" s="157" t="s">
        <v>218</v>
      </c>
      <c r="D70" s="157" t="s">
        <v>74</v>
      </c>
      <c r="E70" s="157" t="s">
        <v>138</v>
      </c>
      <c r="F70" s="157">
        <v>2013</v>
      </c>
      <c r="G70" s="157" t="s">
        <v>108</v>
      </c>
      <c r="H70" s="2" t="s">
        <v>219</v>
      </c>
      <c r="I70" s="2" t="s">
        <v>108</v>
      </c>
    </row>
    <row r="71" spans="2:9" x14ac:dyDescent="0.25">
      <c r="B71" s="2" t="s">
        <v>34</v>
      </c>
      <c r="C71" s="157" t="s">
        <v>220</v>
      </c>
      <c r="D71" s="157" t="s">
        <v>96</v>
      </c>
      <c r="E71" s="157" t="s">
        <v>106</v>
      </c>
      <c r="F71" s="157">
        <v>2013</v>
      </c>
      <c r="G71" s="157" t="s">
        <v>108</v>
      </c>
      <c r="H71" s="2" t="s">
        <v>221</v>
      </c>
      <c r="I71" s="2" t="s">
        <v>108</v>
      </c>
    </row>
    <row r="72" spans="2:9" x14ac:dyDescent="0.25">
      <c r="B72" s="2" t="s">
        <v>35</v>
      </c>
      <c r="C72" s="157" t="s">
        <v>222</v>
      </c>
      <c r="D72" s="157" t="s">
        <v>158</v>
      </c>
      <c r="E72" s="157" t="s">
        <v>159</v>
      </c>
      <c r="F72" s="157">
        <v>2013</v>
      </c>
      <c r="G72" s="157" t="s">
        <v>108</v>
      </c>
      <c r="H72" s="2" t="s">
        <v>223</v>
      </c>
      <c r="I72" s="2" t="s">
        <v>108</v>
      </c>
    </row>
    <row r="73" spans="2:9" x14ac:dyDescent="0.25">
      <c r="B73" s="2" t="s">
        <v>36</v>
      </c>
      <c r="C73" s="157" t="s">
        <v>224</v>
      </c>
      <c r="D73" s="157" t="s">
        <v>24</v>
      </c>
      <c r="E73" s="157" t="s">
        <v>25</v>
      </c>
      <c r="F73" s="157">
        <v>2013</v>
      </c>
      <c r="G73" s="157" t="s">
        <v>108</v>
      </c>
      <c r="H73" s="2" t="s">
        <v>225</v>
      </c>
      <c r="I73" s="2" t="s">
        <v>108</v>
      </c>
    </row>
    <row r="74" spans="2:9" x14ac:dyDescent="0.25">
      <c r="B74" s="2" t="s">
        <v>37</v>
      </c>
      <c r="C74" s="157" t="s">
        <v>226</v>
      </c>
      <c r="D74" s="157" t="s">
        <v>72</v>
      </c>
      <c r="E74" s="157" t="s">
        <v>154</v>
      </c>
      <c r="F74" s="157">
        <v>2013</v>
      </c>
      <c r="G74" s="157" t="s">
        <v>109</v>
      </c>
      <c r="H74" s="2" t="s">
        <v>227</v>
      </c>
      <c r="I74" s="2" t="s">
        <v>109</v>
      </c>
    </row>
    <row r="75" spans="2:9" x14ac:dyDescent="0.25">
      <c r="B75" s="2" t="s">
        <v>38</v>
      </c>
      <c r="C75" s="157" t="s">
        <v>228</v>
      </c>
      <c r="D75" s="157" t="s">
        <v>62</v>
      </c>
      <c r="E75" s="157" t="s">
        <v>152</v>
      </c>
      <c r="F75" s="157">
        <v>2013</v>
      </c>
      <c r="G75" s="157" t="s">
        <v>109</v>
      </c>
      <c r="H75" s="2" t="s">
        <v>229</v>
      </c>
      <c r="I75" s="2" t="s">
        <v>109</v>
      </c>
    </row>
    <row r="76" spans="2:9" x14ac:dyDescent="0.25">
      <c r="B76" s="2" t="s">
        <v>39</v>
      </c>
      <c r="C76" s="157" t="s">
        <v>230</v>
      </c>
      <c r="D76" s="157" t="s">
        <v>18</v>
      </c>
      <c r="E76" s="157" t="s">
        <v>130</v>
      </c>
      <c r="F76" s="157">
        <v>2013</v>
      </c>
      <c r="G76" s="157" t="s">
        <v>109</v>
      </c>
      <c r="H76" s="2" t="s">
        <v>231</v>
      </c>
      <c r="I76" s="2" t="s">
        <v>109</v>
      </c>
    </row>
    <row r="77" spans="2:9" x14ac:dyDescent="0.25">
      <c r="B77" s="2" t="s">
        <v>40</v>
      </c>
      <c r="C77" s="157" t="s">
        <v>232</v>
      </c>
      <c r="D77" s="157" t="s">
        <v>155</v>
      </c>
      <c r="E77" s="157" t="s">
        <v>156</v>
      </c>
      <c r="F77" s="157">
        <v>2013</v>
      </c>
      <c r="G77" s="157" t="s">
        <v>109</v>
      </c>
      <c r="H77" s="2" t="s">
        <v>233</v>
      </c>
      <c r="I77" s="2" t="s">
        <v>109</v>
      </c>
    </row>
    <row r="78" spans="2:9" x14ac:dyDescent="0.25">
      <c r="B78" s="2" t="s">
        <v>41</v>
      </c>
      <c r="C78" s="157" t="s">
        <v>234</v>
      </c>
      <c r="D78" s="157" t="s">
        <v>61</v>
      </c>
      <c r="E78" s="157" t="s">
        <v>157</v>
      </c>
      <c r="F78" s="157">
        <v>2013</v>
      </c>
      <c r="G78" s="157" t="s">
        <v>109</v>
      </c>
      <c r="H78" s="2" t="s">
        <v>235</v>
      </c>
      <c r="I78" s="2" t="s">
        <v>109</v>
      </c>
    </row>
    <row r="79" spans="2:9" x14ac:dyDescent="0.25">
      <c r="B79" s="2" t="s">
        <v>42</v>
      </c>
      <c r="C79" s="157" t="s">
        <v>236</v>
      </c>
      <c r="D79" s="157" t="s">
        <v>84</v>
      </c>
      <c r="E79" s="157" t="s">
        <v>151</v>
      </c>
      <c r="F79" s="157">
        <v>2013</v>
      </c>
      <c r="G79" s="157" t="s">
        <v>109</v>
      </c>
      <c r="H79" s="2" t="s">
        <v>237</v>
      </c>
      <c r="I79" s="2" t="s">
        <v>109</v>
      </c>
    </row>
    <row r="80" spans="2:9" x14ac:dyDescent="0.25">
      <c r="B80" s="2" t="s">
        <v>43</v>
      </c>
      <c r="C80" s="157" t="s">
        <v>238</v>
      </c>
      <c r="D80" s="157" t="s">
        <v>81</v>
      </c>
      <c r="E80" s="157" t="s">
        <v>135</v>
      </c>
      <c r="F80" s="157">
        <v>2013</v>
      </c>
      <c r="G80" s="157" t="s">
        <v>109</v>
      </c>
      <c r="H80" s="2" t="s">
        <v>239</v>
      </c>
      <c r="I80" s="2" t="s">
        <v>109</v>
      </c>
    </row>
    <row r="81" spans="2:9" x14ac:dyDescent="0.25">
      <c r="B81" s="2" t="s">
        <v>44</v>
      </c>
      <c r="C81" s="157" t="s">
        <v>240</v>
      </c>
      <c r="D81" s="157" t="s">
        <v>74</v>
      </c>
      <c r="E81" s="157" t="s">
        <v>138</v>
      </c>
      <c r="F81" s="157">
        <v>2013</v>
      </c>
      <c r="G81" s="157" t="s">
        <v>109</v>
      </c>
      <c r="H81" s="2" t="s">
        <v>241</v>
      </c>
      <c r="I81" s="2" t="s">
        <v>109</v>
      </c>
    </row>
    <row r="82" spans="2:9" x14ac:dyDescent="0.25">
      <c r="B82" s="2" t="s">
        <v>45</v>
      </c>
      <c r="C82" s="157" t="s">
        <v>242</v>
      </c>
      <c r="D82" s="157" t="s">
        <v>96</v>
      </c>
      <c r="E82" s="157" t="s">
        <v>106</v>
      </c>
      <c r="F82" s="157">
        <v>2013</v>
      </c>
      <c r="G82" s="157" t="s">
        <v>109</v>
      </c>
      <c r="H82" s="2" t="s">
        <v>243</v>
      </c>
      <c r="I82" s="2" t="s">
        <v>109</v>
      </c>
    </row>
    <row r="83" spans="2:9" x14ac:dyDescent="0.25">
      <c r="B83" s="2" t="s">
        <v>46</v>
      </c>
      <c r="C83" s="157" t="s">
        <v>244</v>
      </c>
      <c r="D83" s="157" t="s">
        <v>158</v>
      </c>
      <c r="E83" s="157" t="s">
        <v>159</v>
      </c>
      <c r="F83" s="157">
        <v>2013</v>
      </c>
      <c r="G83" s="157" t="s">
        <v>109</v>
      </c>
      <c r="H83" s="2" t="s">
        <v>245</v>
      </c>
      <c r="I83" s="2" t="s">
        <v>109</v>
      </c>
    </row>
    <row r="84" spans="2:9" x14ac:dyDescent="0.25">
      <c r="B84" s="2" t="s">
        <v>47</v>
      </c>
      <c r="C84" s="157" t="s">
        <v>246</v>
      </c>
      <c r="D84" s="157" t="s">
        <v>24</v>
      </c>
      <c r="E84" s="157" t="s">
        <v>25</v>
      </c>
      <c r="F84" s="157">
        <v>2013</v>
      </c>
      <c r="G84" s="157" t="s">
        <v>109</v>
      </c>
      <c r="H84" s="2" t="s">
        <v>247</v>
      </c>
      <c r="I84" s="2" t="s">
        <v>109</v>
      </c>
    </row>
    <row r="85" spans="2:9" x14ac:dyDescent="0.25">
      <c r="B85" s="2" t="s">
        <v>48</v>
      </c>
      <c r="C85" s="157" t="s">
        <v>248</v>
      </c>
      <c r="D85" s="157" t="s">
        <v>72</v>
      </c>
      <c r="E85" s="157" t="s">
        <v>154</v>
      </c>
      <c r="F85" s="157">
        <v>2013</v>
      </c>
      <c r="G85" s="157" t="s">
        <v>110</v>
      </c>
      <c r="H85" s="2" t="s">
        <v>249</v>
      </c>
      <c r="I85" s="2" t="s">
        <v>110</v>
      </c>
    </row>
    <row r="86" spans="2:9" x14ac:dyDescent="0.25">
      <c r="B86" s="2" t="s">
        <v>49</v>
      </c>
      <c r="C86" s="157" t="s">
        <v>250</v>
      </c>
      <c r="D86" s="157" t="s">
        <v>62</v>
      </c>
      <c r="E86" s="157" t="s">
        <v>152</v>
      </c>
      <c r="F86" s="157">
        <v>2013</v>
      </c>
      <c r="G86" s="157" t="s">
        <v>110</v>
      </c>
      <c r="H86" s="2" t="s">
        <v>251</v>
      </c>
      <c r="I86" s="2" t="s">
        <v>110</v>
      </c>
    </row>
    <row r="87" spans="2:9" x14ac:dyDescent="0.25">
      <c r="B87" s="2" t="s">
        <v>50</v>
      </c>
      <c r="C87" s="157" t="s">
        <v>252</v>
      </c>
      <c r="D87" s="157" t="s">
        <v>155</v>
      </c>
      <c r="E87" s="157" t="s">
        <v>156</v>
      </c>
      <c r="F87" s="157">
        <v>2013</v>
      </c>
      <c r="G87" s="157" t="s">
        <v>110</v>
      </c>
      <c r="H87" s="2" t="s">
        <v>253</v>
      </c>
      <c r="I87" s="2" t="s">
        <v>110</v>
      </c>
    </row>
    <row r="88" spans="2:9" x14ac:dyDescent="0.25">
      <c r="B88" s="2" t="s">
        <v>51</v>
      </c>
      <c r="C88" s="157" t="s">
        <v>254</v>
      </c>
      <c r="D88" s="157" t="s">
        <v>18</v>
      </c>
      <c r="E88" s="157" t="s">
        <v>130</v>
      </c>
      <c r="F88" s="157">
        <v>2013</v>
      </c>
      <c r="G88" s="157" t="s">
        <v>110</v>
      </c>
      <c r="H88" s="2" t="s">
        <v>255</v>
      </c>
      <c r="I88" s="2" t="s">
        <v>110</v>
      </c>
    </row>
    <row r="89" spans="2:9" x14ac:dyDescent="0.25">
      <c r="B89" s="2" t="s">
        <v>52</v>
      </c>
      <c r="C89" s="157" t="s">
        <v>256</v>
      </c>
      <c r="D89" s="157" t="s">
        <v>61</v>
      </c>
      <c r="E89" s="157" t="s">
        <v>157</v>
      </c>
      <c r="F89" s="157">
        <v>2013</v>
      </c>
      <c r="G89" s="157" t="s">
        <v>110</v>
      </c>
      <c r="H89" s="2" t="s">
        <v>257</v>
      </c>
      <c r="I89" s="2" t="s">
        <v>110</v>
      </c>
    </row>
    <row r="90" spans="2:9" x14ac:dyDescent="0.25">
      <c r="B90" s="2" t="s">
        <v>53</v>
      </c>
      <c r="C90" s="157" t="s">
        <v>258</v>
      </c>
      <c r="D90" s="157" t="s">
        <v>84</v>
      </c>
      <c r="E90" s="157" t="s">
        <v>151</v>
      </c>
      <c r="F90" s="157">
        <v>2013</v>
      </c>
      <c r="G90" s="157" t="s">
        <v>110</v>
      </c>
      <c r="H90" s="2" t="s">
        <v>259</v>
      </c>
      <c r="I90" s="2" t="s">
        <v>110</v>
      </c>
    </row>
    <row r="91" spans="2:9" x14ac:dyDescent="0.25">
      <c r="B91" s="2" t="s">
        <v>54</v>
      </c>
      <c r="C91" s="157" t="s">
        <v>260</v>
      </c>
      <c r="D91" s="157" t="s">
        <v>81</v>
      </c>
      <c r="E91" s="157" t="s">
        <v>135</v>
      </c>
      <c r="F91" s="157">
        <v>2013</v>
      </c>
      <c r="G91" s="157" t="s">
        <v>110</v>
      </c>
      <c r="H91" s="2" t="s">
        <v>261</v>
      </c>
      <c r="I91" s="2" t="s">
        <v>110</v>
      </c>
    </row>
    <row r="92" spans="2:9" x14ac:dyDescent="0.25">
      <c r="B92" s="2" t="s">
        <v>55</v>
      </c>
      <c r="C92" s="157" t="s">
        <v>262</v>
      </c>
      <c r="D92" s="157" t="s">
        <v>74</v>
      </c>
      <c r="E92" s="157" t="s">
        <v>138</v>
      </c>
      <c r="F92" s="157">
        <v>2013</v>
      </c>
      <c r="G92" s="157" t="s">
        <v>110</v>
      </c>
      <c r="H92" s="2" t="s">
        <v>263</v>
      </c>
      <c r="I92" s="2" t="s">
        <v>110</v>
      </c>
    </row>
    <row r="93" spans="2:9" x14ac:dyDescent="0.25">
      <c r="B93" s="2" t="s">
        <v>56</v>
      </c>
      <c r="C93" s="157" t="s">
        <v>264</v>
      </c>
      <c r="D93" s="157" t="s">
        <v>96</v>
      </c>
      <c r="E93" s="157" t="s">
        <v>106</v>
      </c>
      <c r="F93" s="157">
        <v>2013</v>
      </c>
      <c r="G93" s="157" t="s">
        <v>110</v>
      </c>
      <c r="H93" s="2" t="s">
        <v>265</v>
      </c>
      <c r="I93" s="2" t="s">
        <v>110</v>
      </c>
    </row>
    <row r="94" spans="2:9" x14ac:dyDescent="0.25">
      <c r="B94" s="2" t="s">
        <v>57</v>
      </c>
      <c r="C94" s="157" t="s">
        <v>266</v>
      </c>
      <c r="D94" s="157" t="s">
        <v>58</v>
      </c>
      <c r="E94" s="157" t="s">
        <v>160</v>
      </c>
      <c r="F94" s="157">
        <v>2013</v>
      </c>
      <c r="G94" s="157" t="s">
        <v>110</v>
      </c>
      <c r="H94" s="2" t="s">
        <v>267</v>
      </c>
      <c r="I94" s="2" t="s">
        <v>110</v>
      </c>
    </row>
  </sheetData>
  <mergeCells count="15">
    <mergeCell ref="N1:O1"/>
    <mergeCell ref="N13:O13"/>
    <mergeCell ref="N24:O24"/>
    <mergeCell ref="N35:O35"/>
    <mergeCell ref="N46:O46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4E1B-F165-4095-B4CD-792E3DD31779}">
  <dimension ref="A1:O46"/>
  <sheetViews>
    <sheetView zoomScale="70" zoomScaleNormal="70" workbookViewId="0">
      <selection activeCell="N53" sqref="N53"/>
    </sheetView>
  </sheetViews>
  <sheetFormatPr defaultRowHeight="13.5" x14ac:dyDescent="0.25"/>
  <cols>
    <col min="1" max="1" width="53.5" customWidth="1"/>
    <col min="2" max="2" width="11.5703125" customWidth="1"/>
    <col min="5" max="5" width="18.7109375" customWidth="1"/>
    <col min="6" max="6" width="11.0703125" customWidth="1"/>
    <col min="9" max="9" width="13.640625" customWidth="1"/>
    <col min="10" max="10" width="16.0703125" customWidth="1"/>
    <col min="11" max="11" width="18.640625" customWidth="1"/>
    <col min="12" max="12" width="10.35546875" customWidth="1"/>
    <col min="14" max="14" width="46.35546875" customWidth="1"/>
    <col min="15" max="15" width="16.35546875" customWidth="1"/>
  </cols>
  <sheetData>
    <row r="1" spans="1:15" ht="43.5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1"/>
      <c r="N1" s="282" t="s">
        <v>165</v>
      </c>
      <c r="O1" s="283"/>
    </row>
    <row r="2" spans="1:15" ht="29.5" customHeight="1" thickBot="1" x14ac:dyDescent="0.3">
      <c r="A2" s="114" t="s">
        <v>114</v>
      </c>
      <c r="B2" s="12" t="s">
        <v>113</v>
      </c>
      <c r="C2" s="13" t="s">
        <v>112</v>
      </c>
      <c r="D2" s="12" t="s">
        <v>115</v>
      </c>
      <c r="E2" s="13" t="s">
        <v>116</v>
      </c>
      <c r="F2" s="12" t="s">
        <v>120</v>
      </c>
      <c r="G2" s="12" t="s">
        <v>121</v>
      </c>
      <c r="H2" s="262" t="s">
        <v>126</v>
      </c>
      <c r="I2" s="263"/>
      <c r="J2" s="12" t="s">
        <v>117</v>
      </c>
      <c r="K2" s="16" t="s">
        <v>118</v>
      </c>
      <c r="L2" s="17" t="s">
        <v>119</v>
      </c>
      <c r="N2" s="12" t="s">
        <v>114</v>
      </c>
      <c r="O2" s="16" t="s">
        <v>164</v>
      </c>
    </row>
    <row r="3" spans="1:15" ht="14.5" thickBot="1" x14ac:dyDescent="0.35">
      <c r="A3" s="27" t="s">
        <v>96</v>
      </c>
      <c r="B3" s="56" t="s">
        <v>106</v>
      </c>
      <c r="C3" s="56">
        <v>2013</v>
      </c>
      <c r="D3" s="29">
        <v>10650.444</v>
      </c>
      <c r="E3" s="264">
        <v>0.1</v>
      </c>
      <c r="F3" s="35">
        <f>VLOOKUP(A3,'Added-Value-Ouput'!$B$344:$F$400,3,FALSE)</f>
        <v>163369.48752</v>
      </c>
      <c r="G3" s="36">
        <f>VLOOKUP(A3,'Added-Value-Ouput'!$B$344:$F$400,5,FALSE)</f>
        <v>271512.103</v>
      </c>
      <c r="H3" s="267">
        <f>SUM(D3:D13)</f>
        <v>62120.976999999984</v>
      </c>
      <c r="I3" s="268"/>
      <c r="J3" s="37">
        <f>D3/$H$3</f>
        <v>0.17144682061262498</v>
      </c>
      <c r="K3" s="37">
        <f>D3/F3</f>
        <v>6.5192369527976593E-2</v>
      </c>
      <c r="L3" s="38">
        <f>D3/G3</f>
        <v>3.9226406050856595E-2</v>
      </c>
      <c r="N3" s="122" t="s">
        <v>103</v>
      </c>
      <c r="O3" s="146">
        <v>8.5000000000000006E-2</v>
      </c>
    </row>
    <row r="4" spans="1:15" ht="14.5" thickBot="1" x14ac:dyDescent="0.35">
      <c r="A4" s="30" t="s">
        <v>16</v>
      </c>
      <c r="B4" s="57" t="s">
        <v>129</v>
      </c>
      <c r="C4" s="57">
        <v>2013</v>
      </c>
      <c r="D4" s="31">
        <v>7629.0439999999999</v>
      </c>
      <c r="E4" s="265"/>
      <c r="F4" s="35">
        <f>VLOOKUP(A4,'Added-Value-Ouput'!$B$344:$F$400,3,FALSE)</f>
        <v>411668.44380000001</v>
      </c>
      <c r="G4" s="36">
        <f>VLOOKUP(A4,'Added-Value-Ouput'!$B$344:$F$400,5,FALSE)</f>
        <v>606766.98300000001</v>
      </c>
      <c r="H4" s="269"/>
      <c r="I4" s="270"/>
      <c r="J4" s="41">
        <f t="shared" ref="J4:J13" si="0">D4/$H$3</f>
        <v>0.12280946579446106</v>
      </c>
      <c r="K4" s="41">
        <f t="shared" ref="K4:K12" si="1">D4/F4</f>
        <v>1.8532010686994511E-2</v>
      </c>
      <c r="L4" s="42">
        <f t="shared" ref="L4:L46" si="2">D4/G4</f>
        <v>1.2573268179953028E-2</v>
      </c>
      <c r="N4" s="123" t="s">
        <v>96</v>
      </c>
      <c r="O4" s="147">
        <v>8.2000000000000003E-2</v>
      </c>
    </row>
    <row r="5" spans="1:15" ht="14.5" thickBot="1" x14ac:dyDescent="0.35">
      <c r="A5" s="30" t="s">
        <v>20</v>
      </c>
      <c r="B5" s="57" t="s">
        <v>131</v>
      </c>
      <c r="C5" s="57">
        <v>2013</v>
      </c>
      <c r="D5" s="31">
        <v>5970.62</v>
      </c>
      <c r="E5" s="265"/>
      <c r="F5" s="35">
        <f>VLOOKUP(A5,'Added-Value-Ouput'!$B$344:$F$400,3,FALSE)</f>
        <v>612732.92507999996</v>
      </c>
      <c r="G5" s="36">
        <f>VLOOKUP(A5,'Added-Value-Ouput'!$B$344:$F$400,5,FALSE)</f>
        <v>721681.75699999998</v>
      </c>
      <c r="H5" s="269"/>
      <c r="I5" s="270"/>
      <c r="J5" s="41">
        <f t="shared" si="0"/>
        <v>9.6112783287358811E-2</v>
      </c>
      <c r="K5" s="41">
        <f t="shared" si="1"/>
        <v>9.7442454218050392E-3</v>
      </c>
      <c r="L5" s="42">
        <f>D5/G5</f>
        <v>8.2732034474857878E-3</v>
      </c>
      <c r="N5" s="123" t="s">
        <v>16</v>
      </c>
      <c r="O5" s="147">
        <v>2.7E-2</v>
      </c>
    </row>
    <row r="6" spans="1:15" ht="14.5" thickBot="1" x14ac:dyDescent="0.35">
      <c r="A6" s="30" t="s">
        <v>18</v>
      </c>
      <c r="B6" s="57" t="s">
        <v>130</v>
      </c>
      <c r="C6" s="57">
        <v>2013</v>
      </c>
      <c r="D6" s="31">
        <v>5350.4279999999999</v>
      </c>
      <c r="E6" s="265"/>
      <c r="F6" s="35">
        <f>VLOOKUP(A6,'Added-Value-Ouput'!$B$344:$F$400,3,FALSE)</f>
        <v>351448.60499999998</v>
      </c>
      <c r="G6" s="36">
        <f>VLOOKUP(A6,'Added-Value-Ouput'!$B$344:$F$400,5,FALSE)</f>
        <v>509339.86300000001</v>
      </c>
      <c r="H6" s="269"/>
      <c r="I6" s="270"/>
      <c r="J6" s="41">
        <f t="shared" si="0"/>
        <v>8.6129166964003176E-2</v>
      </c>
      <c r="K6" s="41">
        <f t="shared" si="1"/>
        <v>1.5223927265268274E-2</v>
      </c>
      <c r="L6" s="42">
        <f>D6/G6</f>
        <v>1.0504632346045139E-2</v>
      </c>
      <c r="N6" s="123" t="s">
        <v>99</v>
      </c>
      <c r="O6" s="147">
        <v>2.4E-2</v>
      </c>
    </row>
    <row r="7" spans="1:15" ht="14.5" thickBot="1" x14ac:dyDescent="0.35">
      <c r="A7" s="30" t="s">
        <v>99</v>
      </c>
      <c r="B7" s="57" t="s">
        <v>133</v>
      </c>
      <c r="C7" s="57">
        <v>2013</v>
      </c>
      <c r="D7" s="31">
        <v>3729.9850000000001</v>
      </c>
      <c r="E7" s="265"/>
      <c r="F7" s="35">
        <f>VLOOKUP(A7,'Added-Value-Ouput'!$B$344:$F$400,3,FALSE)</f>
        <v>230567.63454</v>
      </c>
      <c r="G7" s="36">
        <f>VLOOKUP(A7,'Added-Value-Ouput'!$B$344:$F$400,5,FALSE)</f>
        <v>320237.79200000002</v>
      </c>
      <c r="H7" s="269"/>
      <c r="I7" s="270"/>
      <c r="J7" s="41">
        <f t="shared" si="0"/>
        <v>6.0043888234404312E-2</v>
      </c>
      <c r="K7" s="41">
        <f t="shared" si="1"/>
        <v>1.6177400646199127E-2</v>
      </c>
      <c r="L7" s="42">
        <f t="shared" si="2"/>
        <v>1.1647547832205887E-2</v>
      </c>
      <c r="N7" s="123" t="s">
        <v>18</v>
      </c>
      <c r="O7" s="147">
        <v>0.02</v>
      </c>
    </row>
    <row r="8" spans="1:15" ht="14.5" thickBot="1" x14ac:dyDescent="0.35">
      <c r="A8" s="30" t="s">
        <v>84</v>
      </c>
      <c r="B8" s="57" t="s">
        <v>151</v>
      </c>
      <c r="C8" s="57">
        <v>2013</v>
      </c>
      <c r="D8" s="31">
        <v>2621.8629999999998</v>
      </c>
      <c r="E8" s="265"/>
      <c r="F8" s="35">
        <f>VLOOKUP(A8,'Added-Value-Ouput'!$B$344:$F$400,3,FALSE)</f>
        <v>306921.84659999999</v>
      </c>
      <c r="G8" s="36">
        <f>VLOOKUP(A8,'Added-Value-Ouput'!$B$344:$F$400,5,FALSE)</f>
        <v>691889.73100000003</v>
      </c>
      <c r="H8" s="269"/>
      <c r="I8" s="270"/>
      <c r="J8" s="41">
        <f t="shared" si="0"/>
        <v>4.2205759255846867E-2</v>
      </c>
      <c r="K8" s="41">
        <f t="shared" si="1"/>
        <v>8.5424450199433934E-3</v>
      </c>
      <c r="L8" s="42">
        <f t="shared" si="2"/>
        <v>3.7894232021778622E-3</v>
      </c>
      <c r="N8" s="123" t="s">
        <v>8</v>
      </c>
      <c r="O8" s="147">
        <v>1.9E-2</v>
      </c>
    </row>
    <row r="9" spans="1:15" ht="14.5" thickBot="1" x14ac:dyDescent="0.35">
      <c r="A9" s="30" t="s">
        <v>86</v>
      </c>
      <c r="B9" s="57" t="s">
        <v>140</v>
      </c>
      <c r="C9" s="57">
        <v>2013</v>
      </c>
      <c r="D9" s="31">
        <v>2530.9859999999999</v>
      </c>
      <c r="E9" s="265"/>
      <c r="F9" s="35">
        <f>VLOOKUP(A9,'Added-Value-Ouput'!$B$344:$F$400,3,FALSE)</f>
        <v>244054.27116</v>
      </c>
      <c r="G9" s="36">
        <f>VLOOKUP(A9,'Added-Value-Ouput'!$B$344:$F$400,5,FALSE)</f>
        <v>349543.95500000002</v>
      </c>
      <c r="H9" s="269"/>
      <c r="I9" s="270"/>
      <c r="J9" s="41">
        <f t="shared" si="0"/>
        <v>4.0742855670154711E-2</v>
      </c>
      <c r="K9" s="41">
        <f t="shared" si="1"/>
        <v>1.0370586787807971E-2</v>
      </c>
      <c r="L9" s="42">
        <f t="shared" si="2"/>
        <v>7.2408232606969263E-3</v>
      </c>
      <c r="N9" s="123" t="s">
        <v>87</v>
      </c>
      <c r="O9" s="147">
        <v>1.4999999999999999E-2</v>
      </c>
    </row>
    <row r="10" spans="1:15" ht="14.5" thickBot="1" x14ac:dyDescent="0.35">
      <c r="A10" s="30" t="s">
        <v>103</v>
      </c>
      <c r="B10" s="57" t="s">
        <v>161</v>
      </c>
      <c r="C10" s="57">
        <v>2013</v>
      </c>
      <c r="D10" s="31">
        <v>2187.1260000000002</v>
      </c>
      <c r="E10" s="265"/>
      <c r="F10" s="35">
        <f>VLOOKUP(A10,'Added-Value-Ouput'!$B$344:$F$400,3,FALSE)</f>
        <v>4092.3540791999999</v>
      </c>
      <c r="G10" s="36">
        <f>VLOOKUP(A10,'Added-Value-Ouput'!$B$344:$F$400,5,FALSE)</f>
        <v>42608.294000000002</v>
      </c>
      <c r="H10" s="269"/>
      <c r="I10" s="270"/>
      <c r="J10" s="41">
        <f t="shared" si="0"/>
        <v>3.5207527402539095E-2</v>
      </c>
      <c r="K10" s="41">
        <f t="shared" si="1"/>
        <v>0.53444202473006786</v>
      </c>
      <c r="L10" s="42">
        <f t="shared" si="2"/>
        <v>5.1330992036433098E-2</v>
      </c>
      <c r="N10" s="123" t="s">
        <v>20</v>
      </c>
      <c r="O10" s="147">
        <v>1.4E-2</v>
      </c>
    </row>
    <row r="11" spans="1:15" ht="14.5" thickBot="1" x14ac:dyDescent="0.35">
      <c r="A11" s="30" t="s">
        <v>0</v>
      </c>
      <c r="B11" s="57" t="s">
        <v>1</v>
      </c>
      <c r="C11" s="57">
        <v>2013</v>
      </c>
      <c r="D11" s="31">
        <v>2007.71</v>
      </c>
      <c r="E11" s="265"/>
      <c r="F11" s="35">
        <f>VLOOKUP(A11,'Added-Value-Ouput'!$B$344:$F$400,3,FALSE)</f>
        <v>197581.60629</v>
      </c>
      <c r="G11" s="36">
        <f>VLOOKUP(A11,'Added-Value-Ouput'!$B$344:$F$400,5,FALSE)</f>
        <v>328310.22100000002</v>
      </c>
      <c r="H11" s="269"/>
      <c r="I11" s="270"/>
      <c r="J11" s="41">
        <f t="shared" si="0"/>
        <v>3.231935647116433E-2</v>
      </c>
      <c r="K11" s="41">
        <f t="shared" si="1"/>
        <v>1.0161421590293115E-2</v>
      </c>
      <c r="L11" s="42">
        <f t="shared" si="2"/>
        <v>6.1152832643611172E-3</v>
      </c>
      <c r="N11" s="123" t="s">
        <v>86</v>
      </c>
      <c r="O11" s="147">
        <v>1.2999999999999999E-2</v>
      </c>
    </row>
    <row r="12" spans="1:15" ht="14.5" thickBot="1" x14ac:dyDescent="0.35">
      <c r="A12" s="30" t="s">
        <v>72</v>
      </c>
      <c r="B12" s="57" t="s">
        <v>154</v>
      </c>
      <c r="C12" s="57">
        <v>2013</v>
      </c>
      <c r="D12" s="31">
        <v>1882.3879999999999</v>
      </c>
      <c r="E12" s="265"/>
      <c r="F12" s="35">
        <f>VLOOKUP(A12,'Added-Value-Ouput'!$B$344:$F$400,3,FALSE)</f>
        <v>60955.035515999996</v>
      </c>
      <c r="G12" s="36">
        <f>VLOOKUP(A12,'Added-Value-Ouput'!$B$344:$F$400,5,FALSE)</f>
        <v>368662.37199999997</v>
      </c>
      <c r="H12" s="269"/>
      <c r="I12" s="270"/>
      <c r="J12" s="41">
        <f t="shared" si="0"/>
        <v>3.0301970299018325E-2</v>
      </c>
      <c r="K12" s="41">
        <f t="shared" si="1"/>
        <v>3.0881583187756401E-2</v>
      </c>
      <c r="L12" s="42">
        <f t="shared" si="2"/>
        <v>5.1059943812220687E-3</v>
      </c>
      <c r="N12" s="132" t="s">
        <v>0</v>
      </c>
      <c r="O12" s="148">
        <v>1.2999999999999999E-2</v>
      </c>
    </row>
    <row r="13" spans="1:15" ht="14.5" thickBot="1" x14ac:dyDescent="0.35">
      <c r="A13" s="32" t="s">
        <v>24</v>
      </c>
      <c r="B13" s="58" t="s">
        <v>25</v>
      </c>
      <c r="C13" s="58">
        <v>2013</v>
      </c>
      <c r="D13" s="34">
        <v>17560.383000000002</v>
      </c>
      <c r="E13" s="266"/>
      <c r="F13" s="43">
        <f>SUM('Added-Value-Ouput'!D344:D399)-SUM(F3:F12)</f>
        <v>2236539.3638202008</v>
      </c>
      <c r="G13" s="43">
        <f>SUM('Added-Value-Ouput'!F344:F399)-SUM(G3:G12)</f>
        <v>5167665.8910000008</v>
      </c>
      <c r="H13" s="271"/>
      <c r="I13" s="272"/>
      <c r="J13" s="45">
        <f t="shared" si="0"/>
        <v>0.28268040600842459</v>
      </c>
      <c r="K13" s="45">
        <f>D13/F13</f>
        <v>7.8515868238533317E-3</v>
      </c>
      <c r="L13" s="46">
        <f t="shared" si="2"/>
        <v>3.3981266146836503E-3</v>
      </c>
      <c r="N13" s="284" t="s">
        <v>166</v>
      </c>
      <c r="O13" s="285"/>
    </row>
    <row r="14" spans="1:15" ht="14.5" thickBot="1" x14ac:dyDescent="0.35">
      <c r="A14" s="59" t="s">
        <v>96</v>
      </c>
      <c r="B14" s="60" t="s">
        <v>106</v>
      </c>
      <c r="C14" s="60">
        <v>2013</v>
      </c>
      <c r="D14" s="62">
        <v>18612.929</v>
      </c>
      <c r="E14" s="273">
        <v>0.2</v>
      </c>
      <c r="F14" s="63">
        <f>VLOOKUP(A14,'Added-Value-Ouput'!$B$344:$F$400,3,FALSE)</f>
        <v>163369.48752</v>
      </c>
      <c r="G14" s="64">
        <f>VLOOKUP(A14,'Added-Value-Ouput'!$B$344:$F$400,5,FALSE)</f>
        <v>271512.103</v>
      </c>
      <c r="H14" s="276">
        <f>SUM(D14:D24)</f>
        <v>109247.73600000002</v>
      </c>
      <c r="I14" s="277"/>
      <c r="J14" s="65">
        <f>D14/$H$14</f>
        <v>0.17037359016758019</v>
      </c>
      <c r="K14" s="66">
        <f t="shared" ref="K14:K46" si="3">D14/F14</f>
        <v>0.11393148918167091</v>
      </c>
      <c r="L14" s="67">
        <f t="shared" si="2"/>
        <v>6.8552851951502139E-2</v>
      </c>
      <c r="N14" s="140" t="s">
        <v>96</v>
      </c>
      <c r="O14" s="149">
        <v>0.14000000000000001</v>
      </c>
    </row>
    <row r="15" spans="1:15" ht="14.5" thickBot="1" x14ac:dyDescent="0.35">
      <c r="A15" s="68" t="s">
        <v>16</v>
      </c>
      <c r="B15" s="69" t="s">
        <v>129</v>
      </c>
      <c r="C15" s="69">
        <v>2013</v>
      </c>
      <c r="D15" s="71">
        <v>14009.227999999999</v>
      </c>
      <c r="E15" s="274"/>
      <c r="F15" s="63">
        <f>VLOOKUP(A15,'Added-Value-Ouput'!$B$344:$F$400,3,FALSE)</f>
        <v>411668.44380000001</v>
      </c>
      <c r="G15" s="64">
        <f>VLOOKUP(A15,'Added-Value-Ouput'!$B$344:$F$400,5,FALSE)</f>
        <v>606766.98300000001</v>
      </c>
      <c r="H15" s="278"/>
      <c r="I15" s="279"/>
      <c r="J15" s="74">
        <f t="shared" ref="J15:J24" si="4">D15/$H$14</f>
        <v>0.12823357730726792</v>
      </c>
      <c r="K15" s="75">
        <f t="shared" si="3"/>
        <v>3.4030366453849624E-2</v>
      </c>
      <c r="L15" s="76">
        <f t="shared" si="2"/>
        <v>2.3088316260609715E-2</v>
      </c>
      <c r="N15" s="124" t="s">
        <v>103</v>
      </c>
      <c r="O15" s="150">
        <v>0.12</v>
      </c>
    </row>
    <row r="16" spans="1:15" ht="14.5" thickBot="1" x14ac:dyDescent="0.35">
      <c r="A16" s="68" t="s">
        <v>20</v>
      </c>
      <c r="B16" s="69" t="s">
        <v>131</v>
      </c>
      <c r="C16" s="69">
        <v>2013</v>
      </c>
      <c r="D16" s="71">
        <v>9919.0220000000008</v>
      </c>
      <c r="E16" s="274"/>
      <c r="F16" s="63">
        <f>VLOOKUP(A16,'Added-Value-Ouput'!$B$344:$F$400,3,FALSE)</f>
        <v>612732.92507999996</v>
      </c>
      <c r="G16" s="64">
        <f>VLOOKUP(A16,'Added-Value-Ouput'!$B$344:$F$400,5,FALSE)</f>
        <v>721681.75699999998</v>
      </c>
      <c r="H16" s="278"/>
      <c r="I16" s="279"/>
      <c r="J16" s="74">
        <f t="shared" si="4"/>
        <v>9.0793844917756453E-2</v>
      </c>
      <c r="K16" s="75">
        <f t="shared" si="3"/>
        <v>1.6188165502457615E-2</v>
      </c>
      <c r="L16" s="76">
        <f t="shared" si="2"/>
        <v>1.3744315834216108E-2</v>
      </c>
      <c r="N16" s="124" t="s">
        <v>16</v>
      </c>
      <c r="O16" s="150">
        <v>4.9000000000000002E-2</v>
      </c>
    </row>
    <row r="17" spans="1:15" ht="14.5" thickBot="1" x14ac:dyDescent="0.35">
      <c r="A17" s="68" t="s">
        <v>18</v>
      </c>
      <c r="B17" s="69" t="s">
        <v>130</v>
      </c>
      <c r="C17" s="69">
        <v>2013</v>
      </c>
      <c r="D17" s="71">
        <v>9342.4330000000009</v>
      </c>
      <c r="E17" s="274"/>
      <c r="F17" s="63">
        <f>VLOOKUP(A17,'Added-Value-Ouput'!$B$344:$F$400,3,FALSE)</f>
        <v>351448.60499999998</v>
      </c>
      <c r="G17" s="64">
        <f>VLOOKUP(A17,'Added-Value-Ouput'!$B$344:$F$400,5,FALSE)</f>
        <v>509339.86300000001</v>
      </c>
      <c r="H17" s="278"/>
      <c r="I17" s="279"/>
      <c r="J17" s="74">
        <f t="shared" si="4"/>
        <v>8.5516033027906405E-2</v>
      </c>
      <c r="K17" s="75">
        <f t="shared" si="3"/>
        <v>2.6582643570316637E-2</v>
      </c>
      <c r="L17" s="76">
        <f t="shared" si="2"/>
        <v>1.8342238019567695E-2</v>
      </c>
      <c r="N17" s="124" t="s">
        <v>99</v>
      </c>
      <c r="O17" s="150">
        <v>4.3999999999999997E-2</v>
      </c>
    </row>
    <row r="18" spans="1:15" ht="14.5" thickBot="1" x14ac:dyDescent="0.35">
      <c r="A18" s="68" t="s">
        <v>99</v>
      </c>
      <c r="B18" s="69" t="s">
        <v>133</v>
      </c>
      <c r="C18" s="69">
        <v>2013</v>
      </c>
      <c r="D18" s="71">
        <v>6772.17</v>
      </c>
      <c r="E18" s="274"/>
      <c r="F18" s="63">
        <f>VLOOKUP(A18,'Added-Value-Ouput'!$B$344:$F$400,3,FALSE)</f>
        <v>230567.63454</v>
      </c>
      <c r="G18" s="64">
        <f>VLOOKUP(A18,'Added-Value-Ouput'!$B$344:$F$400,5,FALSE)</f>
        <v>320237.79200000002</v>
      </c>
      <c r="H18" s="278"/>
      <c r="I18" s="279"/>
      <c r="J18" s="74">
        <f t="shared" si="4"/>
        <v>6.1989110694248152E-2</v>
      </c>
      <c r="K18" s="75">
        <f t="shared" si="3"/>
        <v>2.9371728662225274E-2</v>
      </c>
      <c r="L18" s="76">
        <f t="shared" si="2"/>
        <v>2.1147316678975851E-2</v>
      </c>
      <c r="N18" s="124" t="s">
        <v>18</v>
      </c>
      <c r="O18" s="150">
        <v>3.4000000000000002E-2</v>
      </c>
    </row>
    <row r="19" spans="1:15" ht="14.5" thickBot="1" x14ac:dyDescent="0.35">
      <c r="A19" s="68" t="s">
        <v>84</v>
      </c>
      <c r="B19" s="69" t="s">
        <v>151</v>
      </c>
      <c r="C19" s="69">
        <v>2013</v>
      </c>
      <c r="D19" s="71">
        <v>4679.4970000000003</v>
      </c>
      <c r="E19" s="274"/>
      <c r="F19" s="63">
        <f>VLOOKUP(A19,'Added-Value-Ouput'!$B$344:$F$400,3,FALSE)</f>
        <v>306921.84659999999</v>
      </c>
      <c r="G19" s="64">
        <f>VLOOKUP(A19,'Added-Value-Ouput'!$B$344:$F$400,5,FALSE)</f>
        <v>691889.73100000003</v>
      </c>
      <c r="H19" s="278"/>
      <c r="I19" s="279"/>
      <c r="J19" s="74">
        <f t="shared" si="4"/>
        <v>4.28338121350176E-2</v>
      </c>
      <c r="K19" s="75">
        <f t="shared" si="3"/>
        <v>1.5246542570489019E-2</v>
      </c>
      <c r="L19" s="76">
        <f t="shared" si="2"/>
        <v>6.763356630884872E-3</v>
      </c>
      <c r="N19" s="124" t="s">
        <v>8</v>
      </c>
      <c r="O19" s="150">
        <v>2.9000000000000001E-2</v>
      </c>
    </row>
    <row r="20" spans="1:15" ht="14.5" thickBot="1" x14ac:dyDescent="0.35">
      <c r="A20" s="68" t="s">
        <v>86</v>
      </c>
      <c r="B20" s="69" t="s">
        <v>140</v>
      </c>
      <c r="C20" s="69">
        <v>2013</v>
      </c>
      <c r="D20" s="71">
        <v>4250.4129999999996</v>
      </c>
      <c r="E20" s="274"/>
      <c r="F20" s="63">
        <f>VLOOKUP(A20,'Added-Value-Ouput'!$B$344:$F$400,3,FALSE)</f>
        <v>244054.27116</v>
      </c>
      <c r="G20" s="64">
        <f>VLOOKUP(A20,'Added-Value-Ouput'!$B$344:$F$400,5,FALSE)</f>
        <v>349543.95500000002</v>
      </c>
      <c r="H20" s="278"/>
      <c r="I20" s="279"/>
      <c r="J20" s="74">
        <f t="shared" si="4"/>
        <v>3.8906188408334604E-2</v>
      </c>
      <c r="K20" s="75">
        <f t="shared" si="3"/>
        <v>1.7415851727558839E-2</v>
      </c>
      <c r="L20" s="76">
        <f t="shared" si="2"/>
        <v>1.2159881294471247E-2</v>
      </c>
      <c r="N20" s="124" t="s">
        <v>87</v>
      </c>
      <c r="O20" s="150">
        <v>2.5000000000000001E-2</v>
      </c>
    </row>
    <row r="21" spans="1:15" ht="14.5" thickBot="1" x14ac:dyDescent="0.35">
      <c r="A21" s="68" t="s">
        <v>0</v>
      </c>
      <c r="B21" s="69" t="s">
        <v>1</v>
      </c>
      <c r="C21" s="69">
        <v>2013</v>
      </c>
      <c r="D21" s="71">
        <v>3778.7249999999999</v>
      </c>
      <c r="E21" s="274"/>
      <c r="F21" s="63">
        <f>VLOOKUP(A21,'Added-Value-Ouput'!$B$344:$F$400,3,FALSE)</f>
        <v>197581.60629</v>
      </c>
      <c r="G21" s="64">
        <f>VLOOKUP(A21,'Added-Value-Ouput'!$B$344:$F$400,5,FALSE)</f>
        <v>328310.22100000002</v>
      </c>
      <c r="H21" s="278"/>
      <c r="I21" s="279"/>
      <c r="J21" s="74">
        <f t="shared" si="4"/>
        <v>3.4588588636747575E-2</v>
      </c>
      <c r="K21" s="75">
        <f t="shared" si="3"/>
        <v>1.9124882477439646E-2</v>
      </c>
      <c r="L21" s="76">
        <f t="shared" si="2"/>
        <v>1.15096173018628E-2</v>
      </c>
      <c r="N21" s="124" t="s">
        <v>0</v>
      </c>
      <c r="O21" s="150">
        <v>2.4E-2</v>
      </c>
    </row>
    <row r="22" spans="1:15" ht="14.5" thickBot="1" x14ac:dyDescent="0.35">
      <c r="A22" s="68" t="s">
        <v>103</v>
      </c>
      <c r="B22" s="69" t="s">
        <v>161</v>
      </c>
      <c r="C22" s="69">
        <v>2013</v>
      </c>
      <c r="D22" s="71">
        <v>3560.5160000000001</v>
      </c>
      <c r="E22" s="274"/>
      <c r="F22" s="63">
        <f>VLOOKUP(A22,'Added-Value-Ouput'!$B$344:$F$400,3,FALSE)</f>
        <v>4092.3540791999999</v>
      </c>
      <c r="G22" s="64">
        <f>VLOOKUP(A22,'Added-Value-Ouput'!$B$344:$F$400,5,FALSE)</f>
        <v>42608.294000000002</v>
      </c>
      <c r="H22" s="278"/>
      <c r="I22" s="279"/>
      <c r="J22" s="74">
        <f t="shared" si="4"/>
        <v>3.2591210860424602E-2</v>
      </c>
      <c r="K22" s="75">
        <f t="shared" si="3"/>
        <v>0.87004104021615669</v>
      </c>
      <c r="L22" s="76">
        <f t="shared" si="2"/>
        <v>8.3563918330079118E-2</v>
      </c>
      <c r="N22" s="124" t="s">
        <v>20</v>
      </c>
      <c r="O22" s="150">
        <v>2.1999999999999999E-2</v>
      </c>
    </row>
    <row r="23" spans="1:15" ht="14.5" thickBot="1" x14ac:dyDescent="0.35">
      <c r="A23" s="68" t="s">
        <v>72</v>
      </c>
      <c r="B23" s="69" t="s">
        <v>154</v>
      </c>
      <c r="C23" s="69">
        <v>2013</v>
      </c>
      <c r="D23" s="71">
        <v>3498.23</v>
      </c>
      <c r="E23" s="274"/>
      <c r="F23" s="63">
        <f>VLOOKUP(A23,'Added-Value-Ouput'!$B$344:$F$400,3,FALSE)</f>
        <v>60955.035515999996</v>
      </c>
      <c r="G23" s="64">
        <f>VLOOKUP(A23,'Added-Value-Ouput'!$B$344:$F$400,5,FALSE)</f>
        <v>368662.37199999997</v>
      </c>
      <c r="H23" s="278"/>
      <c r="I23" s="279"/>
      <c r="J23" s="74">
        <f t="shared" si="4"/>
        <v>3.2021075475651042E-2</v>
      </c>
      <c r="K23" s="75">
        <f t="shared" si="3"/>
        <v>5.7390336506025902E-2</v>
      </c>
      <c r="L23" s="76">
        <f t="shared" si="2"/>
        <v>9.4889803399843594E-3</v>
      </c>
      <c r="N23" s="134" t="s">
        <v>81</v>
      </c>
      <c r="O23" s="151">
        <v>2.1999999999999999E-2</v>
      </c>
    </row>
    <row r="24" spans="1:15" ht="14.5" thickBot="1" x14ac:dyDescent="0.35">
      <c r="A24" s="77" t="s">
        <v>24</v>
      </c>
      <c r="B24" s="78" t="s">
        <v>25</v>
      </c>
      <c r="C24" s="78">
        <v>2013</v>
      </c>
      <c r="D24" s="80">
        <v>30824.573</v>
      </c>
      <c r="E24" s="275"/>
      <c r="F24" s="81">
        <f>SUM('Added-Value-Ouput'!D344:D399)-SUM(F14:F23)</f>
        <v>2236539.3638202008</v>
      </c>
      <c r="G24" s="81">
        <f>SUM('Added-Value-Ouput'!F344:F399)-SUM(G14:G23)</f>
        <v>5167665.8910000008</v>
      </c>
      <c r="H24" s="280"/>
      <c r="I24" s="281"/>
      <c r="J24" s="83">
        <f t="shared" si="4"/>
        <v>0.28215296836906528</v>
      </c>
      <c r="K24" s="84">
        <f t="shared" si="3"/>
        <v>1.3782262677169692E-2</v>
      </c>
      <c r="L24" s="85">
        <f t="shared" si="2"/>
        <v>5.9648927872221827E-3</v>
      </c>
      <c r="N24" s="284" t="s">
        <v>166</v>
      </c>
      <c r="O24" s="285"/>
    </row>
    <row r="25" spans="1:15" ht="14.5" thickBot="1" x14ac:dyDescent="0.35">
      <c r="A25" s="86" t="s">
        <v>96</v>
      </c>
      <c r="B25" s="87" t="s">
        <v>106</v>
      </c>
      <c r="C25" s="87">
        <v>2013</v>
      </c>
      <c r="D25" s="89">
        <v>25798.399000000001</v>
      </c>
      <c r="E25" s="244">
        <v>0.3</v>
      </c>
      <c r="F25" s="90">
        <f>VLOOKUP(A25,'Added-Value-Ouput'!$B$344:$F$400,3,FALSE)</f>
        <v>163369.48752</v>
      </c>
      <c r="G25" s="91">
        <f>VLOOKUP(A25,'Added-Value-Ouput'!$B$344:$F$400,5,FALSE)</f>
        <v>271512.103</v>
      </c>
      <c r="H25" s="247">
        <f>SUM(D25:D35)</f>
        <v>152119.45700000002</v>
      </c>
      <c r="I25" s="248"/>
      <c r="J25" s="92">
        <f>D25/$H$25</f>
        <v>0.16959302582837907</v>
      </c>
      <c r="K25" s="93">
        <f t="shared" si="3"/>
        <v>0.15791442693264074</v>
      </c>
      <c r="L25" s="94">
        <f t="shared" si="2"/>
        <v>9.5017491724853242E-2</v>
      </c>
      <c r="N25" s="142" t="s">
        <v>96</v>
      </c>
      <c r="O25" s="152">
        <v>0.188</v>
      </c>
    </row>
    <row r="26" spans="1:15" ht="14.5" thickBot="1" x14ac:dyDescent="0.35">
      <c r="A26" s="95" t="s">
        <v>16</v>
      </c>
      <c r="B26" s="96" t="s">
        <v>129</v>
      </c>
      <c r="C26" s="96">
        <v>2013</v>
      </c>
      <c r="D26" s="98">
        <v>19752.116000000002</v>
      </c>
      <c r="E26" s="245"/>
      <c r="F26" s="90">
        <f>VLOOKUP(A26,'Added-Value-Ouput'!$B$344:$F$400,3,FALSE)</f>
        <v>411668.44380000001</v>
      </c>
      <c r="G26" s="91">
        <f>VLOOKUP(A26,'Added-Value-Ouput'!$B$344:$F$400,5,FALSE)</f>
        <v>606766.98300000001</v>
      </c>
      <c r="H26" s="249"/>
      <c r="I26" s="250"/>
      <c r="J26" s="101">
        <f t="shared" ref="J26:J35" si="5">D26/$H$25</f>
        <v>0.12984608536960526</v>
      </c>
      <c r="K26" s="102">
        <f t="shared" si="3"/>
        <v>4.7980641454257615E-2</v>
      </c>
      <c r="L26" s="103">
        <f t="shared" si="2"/>
        <v>3.2553050105562517E-2</v>
      </c>
      <c r="N26" s="125" t="s">
        <v>103</v>
      </c>
      <c r="O26" s="153">
        <v>0.14799999999999999</v>
      </c>
    </row>
    <row r="27" spans="1:15" ht="14.5" thickBot="1" x14ac:dyDescent="0.35">
      <c r="A27" s="95" t="s">
        <v>20</v>
      </c>
      <c r="B27" s="96" t="s">
        <v>131</v>
      </c>
      <c r="C27" s="96">
        <v>2013</v>
      </c>
      <c r="D27" s="98">
        <v>13483.15</v>
      </c>
      <c r="E27" s="245"/>
      <c r="F27" s="90">
        <f>VLOOKUP(A27,'Added-Value-Ouput'!$B$344:$F$400,3,FALSE)</f>
        <v>612732.92507999996</v>
      </c>
      <c r="G27" s="91">
        <f>VLOOKUP(A27,'Added-Value-Ouput'!$B$344:$F$400,5,FALSE)</f>
        <v>721681.75699999998</v>
      </c>
      <c r="H27" s="249"/>
      <c r="I27" s="250"/>
      <c r="J27" s="101">
        <f t="shared" si="5"/>
        <v>8.8635275630782703E-2</v>
      </c>
      <c r="K27" s="102">
        <f t="shared" si="3"/>
        <v>2.2004937956026444E-2</v>
      </c>
      <c r="L27" s="103">
        <f t="shared" si="2"/>
        <v>1.8682958061803964E-2</v>
      </c>
      <c r="N27" s="125" t="s">
        <v>16</v>
      </c>
      <c r="O27" s="153">
        <v>6.8000000000000005E-2</v>
      </c>
    </row>
    <row r="28" spans="1:15" ht="14.5" thickBot="1" x14ac:dyDescent="0.35">
      <c r="A28" s="95" t="s">
        <v>18</v>
      </c>
      <c r="B28" s="96" t="s">
        <v>130</v>
      </c>
      <c r="C28" s="96">
        <v>2013</v>
      </c>
      <c r="D28" s="98">
        <v>12991.057000000001</v>
      </c>
      <c r="E28" s="245"/>
      <c r="F28" s="90">
        <f>VLOOKUP(A28,'Added-Value-Ouput'!$B$344:$F$400,3,FALSE)</f>
        <v>351448.60499999998</v>
      </c>
      <c r="G28" s="91">
        <f>VLOOKUP(A28,'Added-Value-Ouput'!$B$344:$F$400,5,FALSE)</f>
        <v>509339.86300000001</v>
      </c>
      <c r="H28" s="249"/>
      <c r="I28" s="250"/>
      <c r="J28" s="101">
        <f t="shared" si="5"/>
        <v>8.5400364004717677E-2</v>
      </c>
      <c r="K28" s="102">
        <f t="shared" si="3"/>
        <v>3.6964315166366932E-2</v>
      </c>
      <c r="L28" s="103">
        <f t="shared" si="2"/>
        <v>2.5505674979929855E-2</v>
      </c>
      <c r="N28" s="125" t="s">
        <v>99</v>
      </c>
      <c r="O28" s="153">
        <v>6.2E-2</v>
      </c>
    </row>
    <row r="29" spans="1:15" ht="14.5" thickBot="1" x14ac:dyDescent="0.35">
      <c r="A29" s="95" t="s">
        <v>99</v>
      </c>
      <c r="B29" s="96" t="s">
        <v>133</v>
      </c>
      <c r="C29" s="96">
        <v>2013</v>
      </c>
      <c r="D29" s="98">
        <v>9568.9230000000007</v>
      </c>
      <c r="E29" s="245"/>
      <c r="F29" s="90">
        <f>VLOOKUP(A29,'Added-Value-Ouput'!$B$344:$F$400,3,FALSE)</f>
        <v>230567.63454</v>
      </c>
      <c r="G29" s="91">
        <f>VLOOKUP(A29,'Added-Value-Ouput'!$B$344:$F$400,5,FALSE)</f>
        <v>320237.79200000002</v>
      </c>
      <c r="H29" s="249"/>
      <c r="I29" s="250"/>
      <c r="J29" s="101">
        <f t="shared" si="5"/>
        <v>6.2904004449608308E-2</v>
      </c>
      <c r="K29" s="102">
        <f t="shared" si="3"/>
        <v>4.1501588109236286E-2</v>
      </c>
      <c r="L29" s="103">
        <f t="shared" si="2"/>
        <v>2.9880680041661042E-2</v>
      </c>
      <c r="N29" s="125" t="s">
        <v>18</v>
      </c>
      <c r="O29" s="153">
        <v>4.5999999999999999E-2</v>
      </c>
    </row>
    <row r="30" spans="1:15" ht="14.5" thickBot="1" x14ac:dyDescent="0.35">
      <c r="A30" s="95" t="s">
        <v>84</v>
      </c>
      <c r="B30" s="96" t="s">
        <v>151</v>
      </c>
      <c r="C30" s="96">
        <v>2013</v>
      </c>
      <c r="D30" s="98">
        <v>6566.7929999999997</v>
      </c>
      <c r="E30" s="245"/>
      <c r="F30" s="90">
        <f>VLOOKUP(A30,'Added-Value-Ouput'!$B$344:$F$400,3,FALSE)</f>
        <v>306921.84659999999</v>
      </c>
      <c r="G30" s="91">
        <f>VLOOKUP(A30,'Added-Value-Ouput'!$B$344:$F$400,5,FALSE)</f>
        <v>691889.73100000003</v>
      </c>
      <c r="H30" s="249"/>
      <c r="I30" s="250"/>
      <c r="J30" s="101">
        <f t="shared" si="5"/>
        <v>4.3168659220233732E-2</v>
      </c>
      <c r="K30" s="102">
        <f t="shared" si="3"/>
        <v>2.139565193141256E-2</v>
      </c>
      <c r="L30" s="103">
        <f t="shared" si="2"/>
        <v>9.4910976500675939E-3</v>
      </c>
      <c r="N30" s="125" t="s">
        <v>8</v>
      </c>
      <c r="O30" s="153">
        <v>3.6999999999999998E-2</v>
      </c>
    </row>
    <row r="31" spans="1:15" ht="14.5" thickBot="1" x14ac:dyDescent="0.35">
      <c r="A31" s="95" t="s">
        <v>86</v>
      </c>
      <c r="B31" s="96" t="s">
        <v>140</v>
      </c>
      <c r="C31" s="96">
        <v>2013</v>
      </c>
      <c r="D31" s="98">
        <v>5807.5429999999997</v>
      </c>
      <c r="E31" s="245"/>
      <c r="F31" s="90">
        <f>VLOOKUP(A31,'Added-Value-Ouput'!$B$344:$F$400,3,FALSE)</f>
        <v>244054.27116</v>
      </c>
      <c r="G31" s="91">
        <f>VLOOKUP(A31,'Added-Value-Ouput'!$B$344:$F$400,5,FALSE)</f>
        <v>349543.95500000002</v>
      </c>
      <c r="H31" s="249"/>
      <c r="I31" s="250"/>
      <c r="J31" s="101">
        <f t="shared" si="5"/>
        <v>3.8177515976802356E-2</v>
      </c>
      <c r="K31" s="102">
        <f t="shared" si="3"/>
        <v>2.3796112939947777E-2</v>
      </c>
      <c r="L31" s="103">
        <f t="shared" si="2"/>
        <v>1.6614628623744899E-2</v>
      </c>
      <c r="N31" s="125" t="s">
        <v>0</v>
      </c>
      <c r="O31" s="153">
        <v>3.5000000000000003E-2</v>
      </c>
    </row>
    <row r="32" spans="1:15" ht="14.5" thickBot="1" x14ac:dyDescent="0.35">
      <c r="A32" s="95" t="s">
        <v>0</v>
      </c>
      <c r="B32" s="96" t="s">
        <v>1</v>
      </c>
      <c r="C32" s="96">
        <v>2013</v>
      </c>
      <c r="D32" s="98">
        <v>5416.24</v>
      </c>
      <c r="E32" s="245"/>
      <c r="F32" s="90">
        <f>VLOOKUP(A32,'Added-Value-Ouput'!$B$344:$F$400,3,FALSE)</f>
        <v>197581.60629</v>
      </c>
      <c r="G32" s="91">
        <f>VLOOKUP(A32,'Added-Value-Ouput'!$B$344:$F$400,5,FALSE)</f>
        <v>328310.22100000002</v>
      </c>
      <c r="H32" s="249"/>
      <c r="I32" s="250"/>
      <c r="J32" s="101">
        <f t="shared" si="5"/>
        <v>3.5605175740273637E-2</v>
      </c>
      <c r="K32" s="102">
        <f t="shared" si="3"/>
        <v>2.7412673181988027E-2</v>
      </c>
      <c r="L32" s="103">
        <f t="shared" si="2"/>
        <v>1.6497323730899013E-2</v>
      </c>
      <c r="N32" s="125" t="s">
        <v>87</v>
      </c>
      <c r="O32" s="153">
        <v>3.4000000000000002E-2</v>
      </c>
    </row>
    <row r="33" spans="1:15" ht="14.5" thickBot="1" x14ac:dyDescent="0.35">
      <c r="A33" s="95" t="s">
        <v>72</v>
      </c>
      <c r="B33" s="96" t="s">
        <v>154</v>
      </c>
      <c r="C33" s="96">
        <v>2013</v>
      </c>
      <c r="D33" s="98">
        <v>4984.3180000000002</v>
      </c>
      <c r="E33" s="245"/>
      <c r="F33" s="90">
        <f>VLOOKUP(A33,'Added-Value-Ouput'!$B$344:$F$400,3,FALSE)</f>
        <v>60955.035515999996</v>
      </c>
      <c r="G33" s="91">
        <f>VLOOKUP(A33,'Added-Value-Ouput'!$B$344:$F$400,5,FALSE)</f>
        <v>368662.37199999997</v>
      </c>
      <c r="H33" s="249"/>
      <c r="I33" s="250"/>
      <c r="J33" s="101">
        <f t="shared" si="5"/>
        <v>3.2765815092279743E-2</v>
      </c>
      <c r="K33" s="102">
        <f t="shared" si="3"/>
        <v>8.1770405969030638E-2</v>
      </c>
      <c r="L33" s="103">
        <f t="shared" si="2"/>
        <v>1.3520007406668562E-2</v>
      </c>
      <c r="N33" s="125" t="s">
        <v>81</v>
      </c>
      <c r="O33" s="153">
        <v>2.9000000000000001E-2</v>
      </c>
    </row>
    <row r="34" spans="1:15" ht="14.5" thickBot="1" x14ac:dyDescent="0.35">
      <c r="A34" s="95" t="s">
        <v>103</v>
      </c>
      <c r="B34" s="96" t="s">
        <v>161</v>
      </c>
      <c r="C34" s="96">
        <v>2013</v>
      </c>
      <c r="D34" s="98">
        <v>4793.8339999999998</v>
      </c>
      <c r="E34" s="245"/>
      <c r="F34" s="90">
        <f>VLOOKUP(A34,'Added-Value-Ouput'!$B$344:$F$400,3,FALSE)</f>
        <v>4092.3540791999999</v>
      </c>
      <c r="G34" s="91">
        <f>VLOOKUP(A34,'Added-Value-Ouput'!$B$344:$F$400,5,FALSE)</f>
        <v>42608.294000000002</v>
      </c>
      <c r="H34" s="249"/>
      <c r="I34" s="250"/>
      <c r="J34" s="101">
        <f t="shared" si="5"/>
        <v>3.1513614987463433E-2</v>
      </c>
      <c r="K34" s="102">
        <f t="shared" si="3"/>
        <v>1.1714123233777294</v>
      </c>
      <c r="L34" s="103">
        <f t="shared" si="2"/>
        <v>0.11250940955298515</v>
      </c>
      <c r="N34" s="136" t="s">
        <v>72</v>
      </c>
      <c r="O34" s="154">
        <v>2.8000000000000001E-2</v>
      </c>
    </row>
    <row r="35" spans="1:15" ht="14.5" thickBot="1" x14ac:dyDescent="0.35">
      <c r="A35" s="104" t="s">
        <v>24</v>
      </c>
      <c r="B35" s="105" t="s">
        <v>25</v>
      </c>
      <c r="C35" s="105">
        <v>2013</v>
      </c>
      <c r="D35" s="107">
        <v>42957.084000000003</v>
      </c>
      <c r="E35" s="246"/>
      <c r="F35" s="108">
        <f>SUM('Added-Value-Ouput'!D344:D399)-SUM(F25:F34)</f>
        <v>2236539.3638202008</v>
      </c>
      <c r="G35" s="108">
        <f>SUM('Added-Value-Ouput'!F344:F399)-SUM(G25:G34)</f>
        <v>5167665.8910000017</v>
      </c>
      <c r="H35" s="251"/>
      <c r="I35" s="252"/>
      <c r="J35" s="110">
        <f t="shared" si="5"/>
        <v>0.28239046369985399</v>
      </c>
      <c r="K35" s="111">
        <f t="shared" si="3"/>
        <v>1.920694296505724E-2</v>
      </c>
      <c r="L35" s="112">
        <f t="shared" si="2"/>
        <v>8.3126666673273113E-3</v>
      </c>
      <c r="N35" s="284" t="s">
        <v>166</v>
      </c>
      <c r="O35" s="285"/>
    </row>
    <row r="36" spans="1:15" ht="14.5" thickBot="1" x14ac:dyDescent="0.35">
      <c r="A36" s="10" t="s">
        <v>96</v>
      </c>
      <c r="B36" s="18" t="s">
        <v>106</v>
      </c>
      <c r="C36" s="18">
        <v>2013</v>
      </c>
      <c r="D36" s="25">
        <v>32548.71</v>
      </c>
      <c r="E36" s="253">
        <v>0.4</v>
      </c>
      <c r="F36" s="19">
        <f>VLOOKUP(A36,'Added-Value-Ouput'!$B$344:$F$400,3,FALSE)</f>
        <v>163369.48752</v>
      </c>
      <c r="G36" s="116">
        <f>VLOOKUP(A36,'Added-Value-Ouput'!$B$344:$F$400,5,FALSE)</f>
        <v>271512.103</v>
      </c>
      <c r="H36" s="255">
        <f>SUM(D36:D46)</f>
        <v>192560.50100000002</v>
      </c>
      <c r="I36" s="256"/>
      <c r="J36" s="47">
        <f>D36/$H$36</f>
        <v>0.16903108285951124</v>
      </c>
      <c r="K36" s="48">
        <f t="shared" si="3"/>
        <v>0.19923371551260652</v>
      </c>
      <c r="L36" s="49">
        <f t="shared" si="2"/>
        <v>0.11987940736476119</v>
      </c>
      <c r="N36" s="144" t="s">
        <v>96</v>
      </c>
      <c r="O36" s="145">
        <v>0.23200000000000001</v>
      </c>
    </row>
    <row r="37" spans="1:15" ht="14.5" thickBot="1" x14ac:dyDescent="0.35">
      <c r="A37" s="10" t="s">
        <v>16</v>
      </c>
      <c r="B37" s="18" t="s">
        <v>129</v>
      </c>
      <c r="C37" s="18">
        <v>2013</v>
      </c>
      <c r="D37" s="25">
        <v>25139.715</v>
      </c>
      <c r="E37" s="253"/>
      <c r="F37" s="19">
        <f>VLOOKUP(A37,'Added-Value-Ouput'!$B$344:$F$400,3,FALSE)</f>
        <v>411668.44380000001</v>
      </c>
      <c r="G37" s="116">
        <f>VLOOKUP(A37,'Added-Value-Ouput'!$B$344:$F$400,5,FALSE)</f>
        <v>606766.98300000001</v>
      </c>
      <c r="H37" s="255"/>
      <c r="I37" s="256"/>
      <c r="J37" s="50">
        <f t="shared" ref="J37:J46" si="6">D37/$H$36</f>
        <v>0.13055488986290079</v>
      </c>
      <c r="K37" s="51">
        <f>D37/F37</f>
        <v>6.1067869977941697E-2</v>
      </c>
      <c r="L37" s="52">
        <f t="shared" si="2"/>
        <v>4.143223956534893E-2</v>
      </c>
      <c r="N37" s="126" t="s">
        <v>103</v>
      </c>
      <c r="O37" s="131">
        <v>0.17100000000000001</v>
      </c>
    </row>
    <row r="38" spans="1:15" ht="14.5" thickBot="1" x14ac:dyDescent="0.35">
      <c r="A38" s="10" t="s">
        <v>20</v>
      </c>
      <c r="B38" s="18" t="s">
        <v>131</v>
      </c>
      <c r="C38" s="18">
        <v>2013</v>
      </c>
      <c r="D38" s="25">
        <v>16831.919000000002</v>
      </c>
      <c r="E38" s="253"/>
      <c r="F38" s="19">
        <f>VLOOKUP(A38,'Added-Value-Ouput'!$B$344:$F$400,3,FALSE)</f>
        <v>612732.92507999996</v>
      </c>
      <c r="G38" s="116">
        <f>VLOOKUP(A38,'Added-Value-Ouput'!$B$344:$F$400,5,FALSE)</f>
        <v>721681.75699999998</v>
      </c>
      <c r="H38" s="255"/>
      <c r="I38" s="256"/>
      <c r="J38" s="50">
        <f t="shared" si="6"/>
        <v>8.7411067755790689E-2</v>
      </c>
      <c r="K38" s="51">
        <f t="shared" si="3"/>
        <v>2.7470237539140539E-2</v>
      </c>
      <c r="L38" s="52">
        <f t="shared" si="2"/>
        <v>2.3323187591674153E-2</v>
      </c>
      <c r="N38" s="126" t="s">
        <v>16</v>
      </c>
      <c r="O38" s="131">
        <v>8.5999999999999993E-2</v>
      </c>
    </row>
    <row r="39" spans="1:15" ht="14.5" thickBot="1" x14ac:dyDescent="0.35">
      <c r="A39" s="10" t="s">
        <v>18</v>
      </c>
      <c r="B39" s="18" t="s">
        <v>130</v>
      </c>
      <c r="C39" s="18">
        <v>2013</v>
      </c>
      <c r="D39" s="25">
        <v>16441.375</v>
      </c>
      <c r="E39" s="253"/>
      <c r="F39" s="19">
        <f>VLOOKUP(A39,'Added-Value-Ouput'!$B$344:$F$400,3,FALSE)</f>
        <v>351448.60499999998</v>
      </c>
      <c r="G39" s="116">
        <f>VLOOKUP(A39,'Added-Value-Ouput'!$B$344:$F$400,5,FALSE)</f>
        <v>509339.86300000001</v>
      </c>
      <c r="H39" s="255"/>
      <c r="I39" s="256"/>
      <c r="J39" s="50">
        <f t="shared" si="6"/>
        <v>8.5382905188847627E-2</v>
      </c>
      <c r="K39" s="51">
        <f t="shared" si="3"/>
        <v>4.6781733562436534E-2</v>
      </c>
      <c r="L39" s="52">
        <f t="shared" si="2"/>
        <v>3.2279772690793691E-2</v>
      </c>
      <c r="N39" s="126" t="s">
        <v>99</v>
      </c>
      <c r="O39" s="131">
        <v>7.9000000000000001E-2</v>
      </c>
    </row>
    <row r="40" spans="1:15" ht="14.5" thickBot="1" x14ac:dyDescent="0.35">
      <c r="A40" s="10" t="s">
        <v>99</v>
      </c>
      <c r="B40" s="18" t="s">
        <v>133</v>
      </c>
      <c r="C40" s="18">
        <v>2013</v>
      </c>
      <c r="D40" s="25">
        <v>12220.634</v>
      </c>
      <c r="E40" s="253"/>
      <c r="F40" s="19">
        <f>VLOOKUP(A40,'Added-Value-Ouput'!$B$344:$F$400,3,FALSE)</f>
        <v>230567.63454</v>
      </c>
      <c r="G40" s="116">
        <f>VLOOKUP(A40,'Added-Value-Ouput'!$B$344:$F$400,5,FALSE)</f>
        <v>320237.79200000002</v>
      </c>
      <c r="H40" s="255"/>
      <c r="I40" s="256"/>
      <c r="J40" s="50">
        <f t="shared" si="6"/>
        <v>6.3463866870599794E-2</v>
      </c>
      <c r="K40" s="51">
        <f t="shared" si="3"/>
        <v>5.3002382682118834E-2</v>
      </c>
      <c r="L40" s="52">
        <f t="shared" si="2"/>
        <v>3.8161123718964435E-2</v>
      </c>
      <c r="N40" s="126" t="s">
        <v>18</v>
      </c>
      <c r="O40" s="131">
        <v>5.7000000000000002E-2</v>
      </c>
    </row>
    <row r="41" spans="1:15" ht="14.5" thickBot="1" x14ac:dyDescent="0.35">
      <c r="A41" s="10" t="s">
        <v>84</v>
      </c>
      <c r="B41" s="18" t="s">
        <v>151</v>
      </c>
      <c r="C41" s="18">
        <v>2013</v>
      </c>
      <c r="D41" s="25">
        <v>8354.3250000000007</v>
      </c>
      <c r="E41" s="253"/>
      <c r="F41" s="19">
        <f>VLOOKUP(A41,'Added-Value-Ouput'!$B$344:$F$400,3,FALSE)</f>
        <v>306921.84659999999</v>
      </c>
      <c r="G41" s="116">
        <f>VLOOKUP(A41,'Added-Value-Ouput'!$B$344:$F$400,5,FALSE)</f>
        <v>691889.73100000003</v>
      </c>
      <c r="H41" s="255"/>
      <c r="I41" s="256"/>
      <c r="J41" s="50">
        <f t="shared" si="6"/>
        <v>4.3385455254917521E-2</v>
      </c>
      <c r="K41" s="51">
        <f>D41/F41</f>
        <v>2.7219714375327237E-2</v>
      </c>
      <c r="L41" s="52">
        <f t="shared" si="2"/>
        <v>1.2074648062669398E-2</v>
      </c>
      <c r="N41" s="126" t="s">
        <v>0</v>
      </c>
      <c r="O41" s="131">
        <v>4.4999999999999998E-2</v>
      </c>
    </row>
    <row r="42" spans="1:15" ht="14.5" thickBot="1" x14ac:dyDescent="0.35">
      <c r="A42" s="10" t="s">
        <v>86</v>
      </c>
      <c r="B42" s="18" t="s">
        <v>140</v>
      </c>
      <c r="C42" s="18">
        <v>2013</v>
      </c>
      <c r="D42" s="25">
        <v>7273.0460000000003</v>
      </c>
      <c r="E42" s="253"/>
      <c r="F42" s="19">
        <f>VLOOKUP(A42,'Added-Value-Ouput'!$B$344:$F$400,3,FALSE)</f>
        <v>244054.27116</v>
      </c>
      <c r="G42" s="116">
        <f>VLOOKUP(A42,'Added-Value-Ouput'!$B$344:$F$400,5,FALSE)</f>
        <v>349543.95500000002</v>
      </c>
      <c r="H42" s="255"/>
      <c r="I42" s="256"/>
      <c r="J42" s="50">
        <f t="shared" si="6"/>
        <v>3.7770186316663144E-2</v>
      </c>
      <c r="K42" s="51">
        <f t="shared" si="3"/>
        <v>2.9800937166274178E-2</v>
      </c>
      <c r="L42" s="52">
        <f t="shared" si="2"/>
        <v>2.0807242968913595E-2</v>
      </c>
      <c r="N42" s="126" t="s">
        <v>8</v>
      </c>
      <c r="O42" s="131">
        <v>4.3999999999999997E-2</v>
      </c>
    </row>
    <row r="43" spans="1:15" ht="14.5" thickBot="1" x14ac:dyDescent="0.35">
      <c r="A43" s="10" t="s">
        <v>0</v>
      </c>
      <c r="B43" s="18" t="s">
        <v>1</v>
      </c>
      <c r="C43" s="18">
        <v>2013</v>
      </c>
      <c r="D43" s="25">
        <v>6973.0590000000002</v>
      </c>
      <c r="E43" s="253"/>
      <c r="F43" s="19">
        <f>VLOOKUP(A43,'Added-Value-Ouput'!$B$344:$F$400,3,FALSE)</f>
        <v>197581.60629</v>
      </c>
      <c r="G43" s="116">
        <f>VLOOKUP(A43,'Added-Value-Ouput'!$B$344:$F$400,5,FALSE)</f>
        <v>328310.22100000002</v>
      </c>
      <c r="H43" s="255"/>
      <c r="I43" s="256"/>
      <c r="J43" s="50">
        <f t="shared" si="6"/>
        <v>3.6212301919592529E-2</v>
      </c>
      <c r="K43" s="51">
        <f t="shared" si="3"/>
        <v>3.5292045301855209E-2</v>
      </c>
      <c r="L43" s="52">
        <f t="shared" si="2"/>
        <v>2.1239238238641371E-2</v>
      </c>
      <c r="N43" s="126" t="s">
        <v>87</v>
      </c>
      <c r="O43" s="131">
        <v>4.2000000000000003E-2</v>
      </c>
    </row>
    <row r="44" spans="1:15" ht="14.5" thickBot="1" x14ac:dyDescent="0.35">
      <c r="A44" s="10" t="s">
        <v>72</v>
      </c>
      <c r="B44" s="18" t="s">
        <v>154</v>
      </c>
      <c r="C44" s="18">
        <v>2013</v>
      </c>
      <c r="D44" s="25">
        <v>6394.28</v>
      </c>
      <c r="E44" s="253"/>
      <c r="F44" s="19">
        <f>VLOOKUP(A44,'Added-Value-Ouput'!$B$344:$F$400,3,FALSE)</f>
        <v>60955.035515999996</v>
      </c>
      <c r="G44" s="116">
        <f>VLOOKUP(A44,'Added-Value-Ouput'!$B$344:$F$400,5,FALSE)</f>
        <v>368662.37199999997</v>
      </c>
      <c r="H44" s="255"/>
      <c r="I44" s="256"/>
      <c r="J44" s="50">
        <f t="shared" si="6"/>
        <v>3.320660242777411E-2</v>
      </c>
      <c r="K44" s="51">
        <f t="shared" si="3"/>
        <v>0.10490158763539027</v>
      </c>
      <c r="L44" s="52">
        <f t="shared" si="2"/>
        <v>1.7344542013634091E-2</v>
      </c>
      <c r="N44" s="126" t="s">
        <v>81</v>
      </c>
      <c r="O44" s="131">
        <v>3.6999999999999998E-2</v>
      </c>
    </row>
    <row r="45" spans="1:15" ht="14.5" thickBot="1" x14ac:dyDescent="0.35">
      <c r="A45" s="10" t="s">
        <v>103</v>
      </c>
      <c r="B45" s="18" t="s">
        <v>161</v>
      </c>
      <c r="C45" s="18">
        <v>2013</v>
      </c>
      <c r="D45" s="25">
        <v>5949.5659999999998</v>
      </c>
      <c r="E45" s="253"/>
      <c r="F45" s="19">
        <f>VLOOKUP(A45,'Added-Value-Ouput'!$B$344:$F$400,3,FALSE)</f>
        <v>4092.3540791999999</v>
      </c>
      <c r="G45" s="116">
        <f>VLOOKUP(A45,'Added-Value-Ouput'!$B$344:$F$400,5,FALSE)</f>
        <v>42608.294000000002</v>
      </c>
      <c r="H45" s="255"/>
      <c r="I45" s="256"/>
      <c r="J45" s="50">
        <f t="shared" si="6"/>
        <v>3.089712567791875E-2</v>
      </c>
      <c r="K45" s="51">
        <f>D45/F45</f>
        <v>1.453824836477263</v>
      </c>
      <c r="L45" s="52">
        <f t="shared" si="2"/>
        <v>0.13963398769263091</v>
      </c>
      <c r="N45" s="138" t="s">
        <v>72</v>
      </c>
      <c r="O45" s="139">
        <v>3.5999999999999997E-2</v>
      </c>
    </row>
    <row r="46" spans="1:15" ht="14.5" thickBot="1" x14ac:dyDescent="0.35">
      <c r="A46" s="10" t="s">
        <v>24</v>
      </c>
      <c r="B46" s="18" t="s">
        <v>25</v>
      </c>
      <c r="C46" s="18">
        <v>2013</v>
      </c>
      <c r="D46" s="25">
        <v>54433.872000000003</v>
      </c>
      <c r="E46" s="254"/>
      <c r="F46" s="23">
        <f>SUM('Added-Value-Ouput'!D344:D399)-SUM(F36:F45)</f>
        <v>2236539.3638202008</v>
      </c>
      <c r="G46" s="23">
        <f>SUM('Added-Value-Ouput'!F344:F399)-SUM(G36:G45)</f>
        <v>5167665.8910000017</v>
      </c>
      <c r="H46" s="257"/>
      <c r="I46" s="258"/>
      <c r="J46" s="53">
        <f t="shared" si="6"/>
        <v>0.28268451586548377</v>
      </c>
      <c r="K46" s="54">
        <f t="shared" si="3"/>
        <v>2.4338436819203703E-2</v>
      </c>
      <c r="L46" s="55">
        <f t="shared" si="2"/>
        <v>1.0533550958625622E-2</v>
      </c>
      <c r="N46" s="284" t="s">
        <v>166</v>
      </c>
      <c r="O46" s="285"/>
    </row>
  </sheetData>
  <mergeCells count="15">
    <mergeCell ref="N1:O1"/>
    <mergeCell ref="N13:O13"/>
    <mergeCell ref="N24:O24"/>
    <mergeCell ref="N35:O35"/>
    <mergeCell ref="N46:O46"/>
    <mergeCell ref="E25:E35"/>
    <mergeCell ref="H25:I35"/>
    <mergeCell ref="E36:E46"/>
    <mergeCell ref="H36:I46"/>
    <mergeCell ref="A1:L1"/>
    <mergeCell ref="H2:I2"/>
    <mergeCell ref="E3:E13"/>
    <mergeCell ref="H3:I13"/>
    <mergeCell ref="E14:E24"/>
    <mergeCell ref="H14:I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74D7-4B48-4AA6-8573-71EA5CBEE1D0}">
  <dimension ref="A1:K46"/>
  <sheetViews>
    <sheetView zoomScale="70" zoomScaleNormal="70" workbookViewId="0">
      <selection activeCell="K37" sqref="K37"/>
    </sheetView>
  </sheetViews>
  <sheetFormatPr defaultRowHeight="13.5" x14ac:dyDescent="0.25"/>
  <cols>
    <col min="1" max="1" width="53.5" customWidth="1"/>
    <col min="2" max="2" width="11.5703125" customWidth="1"/>
    <col min="5" max="5" width="18.7109375" customWidth="1"/>
    <col min="7" max="7" width="13.640625" customWidth="1"/>
    <col min="8" max="8" width="16.0703125" customWidth="1"/>
    <col min="10" max="10" width="46.35546875" customWidth="1"/>
    <col min="11" max="11" width="16.35546875" customWidth="1"/>
  </cols>
  <sheetData>
    <row r="1" spans="1:11" ht="28" customHeight="1" thickBot="1" x14ac:dyDescent="0.3">
      <c r="A1" s="259" t="s">
        <v>128</v>
      </c>
      <c r="B1" s="260"/>
      <c r="C1" s="260"/>
      <c r="D1" s="260"/>
      <c r="E1" s="260"/>
      <c r="F1" s="260"/>
      <c r="G1" s="260"/>
      <c r="H1" s="260"/>
      <c r="J1" s="282" t="s">
        <v>165</v>
      </c>
      <c r="K1" s="283"/>
    </row>
    <row r="2" spans="1:11" ht="40" customHeight="1" thickBot="1" x14ac:dyDescent="0.3">
      <c r="A2" s="114" t="s">
        <v>114</v>
      </c>
      <c r="B2" s="12" t="s">
        <v>113</v>
      </c>
      <c r="C2" s="121" t="s">
        <v>112</v>
      </c>
      <c r="D2" s="12" t="s">
        <v>115</v>
      </c>
      <c r="E2" s="121" t="s">
        <v>116</v>
      </c>
      <c r="F2" s="262" t="s">
        <v>126</v>
      </c>
      <c r="G2" s="263"/>
      <c r="H2" s="12" t="s">
        <v>117</v>
      </c>
      <c r="J2" s="12" t="s">
        <v>114</v>
      </c>
      <c r="K2" s="16" t="s">
        <v>164</v>
      </c>
    </row>
    <row r="3" spans="1:11" ht="14.5" thickBot="1" x14ac:dyDescent="0.35">
      <c r="A3" s="27" t="s">
        <v>81</v>
      </c>
      <c r="B3" s="56" t="s">
        <v>135</v>
      </c>
      <c r="C3" s="56">
        <v>2013</v>
      </c>
      <c r="D3" s="29">
        <v>66921.490000000005</v>
      </c>
      <c r="E3" s="264">
        <v>0.1</v>
      </c>
      <c r="F3" s="267">
        <f>SUM(D3:D13)</f>
        <v>435325.80999999994</v>
      </c>
      <c r="G3" s="268"/>
      <c r="H3" s="38">
        <f t="shared" ref="H3:H13" si="0">D3/$F$3</f>
        <v>0.15372736571718551</v>
      </c>
      <c r="J3" s="122" t="s">
        <v>97</v>
      </c>
      <c r="K3" s="146">
        <v>8.6999999999999994E-2</v>
      </c>
    </row>
    <row r="4" spans="1:11" ht="14.5" thickBot="1" x14ac:dyDescent="0.35">
      <c r="A4" s="30" t="s">
        <v>61</v>
      </c>
      <c r="B4" s="57" t="s">
        <v>157</v>
      </c>
      <c r="C4" s="57">
        <v>2013</v>
      </c>
      <c r="D4" s="31">
        <v>66856.78</v>
      </c>
      <c r="E4" s="265"/>
      <c r="F4" s="269"/>
      <c r="G4" s="270"/>
      <c r="H4" s="42">
        <f t="shared" si="0"/>
        <v>0.15357871843160414</v>
      </c>
      <c r="J4" s="123" t="s">
        <v>81</v>
      </c>
      <c r="K4" s="147">
        <v>7.1999999999999995E-2</v>
      </c>
    </row>
    <row r="5" spans="1:11" ht="14.5" thickBot="1" x14ac:dyDescent="0.35">
      <c r="A5" s="30" t="s">
        <v>84</v>
      </c>
      <c r="B5" s="57" t="s">
        <v>151</v>
      </c>
      <c r="C5" s="57">
        <v>2013</v>
      </c>
      <c r="D5" s="31">
        <v>36635.71</v>
      </c>
      <c r="E5" s="265"/>
      <c r="F5" s="269"/>
      <c r="G5" s="270"/>
      <c r="H5" s="42">
        <f t="shared" si="0"/>
        <v>8.4156990370040319E-2</v>
      </c>
      <c r="J5" s="123" t="s">
        <v>96</v>
      </c>
      <c r="K5" s="147">
        <v>6.4000000000000001E-2</v>
      </c>
    </row>
    <row r="6" spans="1:11" ht="14.5" thickBot="1" x14ac:dyDescent="0.35">
      <c r="A6" s="30" t="s">
        <v>18</v>
      </c>
      <c r="B6" s="57" t="s">
        <v>130</v>
      </c>
      <c r="C6" s="57">
        <v>2013</v>
      </c>
      <c r="D6" s="31">
        <v>28240.89</v>
      </c>
      <c r="E6" s="265"/>
      <c r="F6" s="269"/>
      <c r="G6" s="270"/>
      <c r="H6" s="42">
        <f t="shared" si="0"/>
        <v>6.4872997077751959E-2</v>
      </c>
      <c r="J6" s="123" t="s">
        <v>5</v>
      </c>
      <c r="K6" s="147">
        <v>5.2999999999999999E-2</v>
      </c>
    </row>
    <row r="7" spans="1:11" ht="14.5" thickBot="1" x14ac:dyDescent="0.35">
      <c r="A7" s="30" t="s">
        <v>96</v>
      </c>
      <c r="B7" s="57" t="s">
        <v>106</v>
      </c>
      <c r="C7" s="57">
        <v>2013</v>
      </c>
      <c r="D7" s="31">
        <v>23387.9</v>
      </c>
      <c r="E7" s="265"/>
      <c r="F7" s="269"/>
      <c r="G7" s="270"/>
      <c r="H7" s="42">
        <f t="shared" si="0"/>
        <v>5.3725047912964327E-2</v>
      </c>
      <c r="J7" s="123" t="s">
        <v>61</v>
      </c>
      <c r="K7" s="147">
        <v>5.1999999999999998E-2</v>
      </c>
    </row>
    <row r="8" spans="1:11" ht="14.5" thickBot="1" x14ac:dyDescent="0.35">
      <c r="A8" s="30" t="s">
        <v>87</v>
      </c>
      <c r="B8" s="57" t="s">
        <v>153</v>
      </c>
      <c r="C8" s="57">
        <v>2013</v>
      </c>
      <c r="D8" s="31">
        <v>18861.099999999999</v>
      </c>
      <c r="E8" s="265"/>
      <c r="F8" s="269"/>
      <c r="G8" s="270"/>
      <c r="H8" s="42">
        <f t="shared" si="0"/>
        <v>4.3326399599417274E-2</v>
      </c>
      <c r="J8" s="123" t="s">
        <v>18</v>
      </c>
      <c r="K8" s="147">
        <v>4.7E-2</v>
      </c>
    </row>
    <row r="9" spans="1:11" ht="14.5" thickBot="1" x14ac:dyDescent="0.35">
      <c r="A9" s="30" t="s">
        <v>58</v>
      </c>
      <c r="B9" s="57" t="s">
        <v>160</v>
      </c>
      <c r="C9" s="57">
        <v>2013</v>
      </c>
      <c r="D9" s="31">
        <v>15002.84</v>
      </c>
      <c r="E9" s="265"/>
      <c r="F9" s="269"/>
      <c r="G9" s="270"/>
      <c r="H9" s="42">
        <f t="shared" si="0"/>
        <v>3.4463474609970866E-2</v>
      </c>
      <c r="J9" s="123" t="s">
        <v>87</v>
      </c>
      <c r="K9" s="147">
        <v>4.2000000000000003E-2</v>
      </c>
    </row>
    <row r="10" spans="1:11" ht="14.5" thickBot="1" x14ac:dyDescent="0.35">
      <c r="A10" s="30" t="s">
        <v>20</v>
      </c>
      <c r="B10" s="57" t="s">
        <v>131</v>
      </c>
      <c r="C10" s="57">
        <v>2013</v>
      </c>
      <c r="D10" s="31">
        <v>13773.77</v>
      </c>
      <c r="E10" s="265"/>
      <c r="F10" s="269"/>
      <c r="G10" s="270"/>
      <c r="H10" s="42">
        <f t="shared" si="0"/>
        <v>3.1640140978546623E-2</v>
      </c>
      <c r="J10" s="123" t="s">
        <v>20</v>
      </c>
      <c r="K10" s="147">
        <v>3.5000000000000003E-2</v>
      </c>
    </row>
    <row r="11" spans="1:11" ht="14.5" thickBot="1" x14ac:dyDescent="0.35">
      <c r="A11" s="30" t="s">
        <v>5</v>
      </c>
      <c r="B11" s="57" t="s">
        <v>6</v>
      </c>
      <c r="C11" s="57">
        <v>2013</v>
      </c>
      <c r="D11" s="31">
        <v>12122.41</v>
      </c>
      <c r="E11" s="265"/>
      <c r="F11" s="269"/>
      <c r="G11" s="270"/>
      <c r="H11" s="42">
        <f t="shared" si="0"/>
        <v>2.7846752298008707E-2</v>
      </c>
      <c r="J11" s="123" t="s">
        <v>88</v>
      </c>
      <c r="K11" s="147">
        <v>3.5000000000000003E-2</v>
      </c>
    </row>
    <row r="12" spans="1:11" ht="14.5" thickBot="1" x14ac:dyDescent="0.35">
      <c r="A12" s="30" t="s">
        <v>16</v>
      </c>
      <c r="B12" s="57" t="s">
        <v>129</v>
      </c>
      <c r="C12" s="57">
        <v>2013</v>
      </c>
      <c r="D12" s="31">
        <v>12007.73</v>
      </c>
      <c r="E12" s="265"/>
      <c r="F12" s="269"/>
      <c r="G12" s="270"/>
      <c r="H12" s="42">
        <f t="shared" si="0"/>
        <v>2.7583317423793462E-2</v>
      </c>
      <c r="J12" s="132" t="s">
        <v>84</v>
      </c>
      <c r="K12" s="148">
        <v>3.2000000000000001E-2</v>
      </c>
    </row>
    <row r="13" spans="1:11" ht="14.5" thickBot="1" x14ac:dyDescent="0.35">
      <c r="A13" s="32" t="s">
        <v>24</v>
      </c>
      <c r="B13" s="58" t="s">
        <v>25</v>
      </c>
      <c r="C13" s="58">
        <v>2013</v>
      </c>
      <c r="D13" s="34">
        <v>141515.19</v>
      </c>
      <c r="E13" s="266"/>
      <c r="F13" s="271"/>
      <c r="G13" s="272"/>
      <c r="H13" s="46">
        <f t="shared" si="0"/>
        <v>0.32507879558071695</v>
      </c>
      <c r="J13" s="284" t="s">
        <v>166</v>
      </c>
      <c r="K13" s="285"/>
    </row>
    <row r="14" spans="1:11" ht="14.5" thickBot="1" x14ac:dyDescent="0.35">
      <c r="A14" s="59" t="s">
        <v>61</v>
      </c>
      <c r="B14" s="60" t="s">
        <v>157</v>
      </c>
      <c r="C14" s="60">
        <v>2013</v>
      </c>
      <c r="D14" s="62">
        <v>128672.87</v>
      </c>
      <c r="E14" s="273">
        <v>0.2</v>
      </c>
      <c r="F14" s="276">
        <f>SUM(D14:D24)</f>
        <v>773884.79999999993</v>
      </c>
      <c r="G14" s="277"/>
      <c r="H14" s="161">
        <f>D14/$F$14</f>
        <v>0.16626876506684199</v>
      </c>
      <c r="J14" s="140" t="s">
        <v>81</v>
      </c>
      <c r="K14" s="149">
        <v>0.13400000000000001</v>
      </c>
    </row>
    <row r="15" spans="1:11" ht="14.5" thickBot="1" x14ac:dyDescent="0.35">
      <c r="A15" s="68" t="s">
        <v>81</v>
      </c>
      <c r="B15" s="69" t="s">
        <v>135</v>
      </c>
      <c r="C15" s="69">
        <v>2013</v>
      </c>
      <c r="D15" s="71">
        <v>125314.83</v>
      </c>
      <c r="E15" s="274"/>
      <c r="F15" s="278"/>
      <c r="G15" s="279"/>
      <c r="H15" s="162">
        <f t="shared" ref="H15:H24" si="1">D15/$F$14</f>
        <v>0.16192956626102492</v>
      </c>
      <c r="J15" s="124" t="s">
        <v>97</v>
      </c>
      <c r="K15" s="150">
        <v>0.123</v>
      </c>
    </row>
    <row r="16" spans="1:11" ht="14.5" thickBot="1" x14ac:dyDescent="0.35">
      <c r="A16" s="68" t="s">
        <v>84</v>
      </c>
      <c r="B16" s="69" t="s">
        <v>151</v>
      </c>
      <c r="C16" s="69">
        <v>2013</v>
      </c>
      <c r="D16" s="71">
        <v>64002.95</v>
      </c>
      <c r="E16" s="274"/>
      <c r="F16" s="278"/>
      <c r="G16" s="279"/>
      <c r="H16" s="162">
        <f t="shared" si="1"/>
        <v>8.2703459222871423E-2</v>
      </c>
      <c r="J16" s="124" t="s">
        <v>96</v>
      </c>
      <c r="K16" s="150">
        <v>0.107</v>
      </c>
    </row>
    <row r="17" spans="1:11" ht="14.5" thickBot="1" x14ac:dyDescent="0.35">
      <c r="A17" s="68" t="s">
        <v>18</v>
      </c>
      <c r="B17" s="69" t="s">
        <v>130</v>
      </c>
      <c r="C17" s="69">
        <v>2013</v>
      </c>
      <c r="D17" s="71">
        <v>49809.760000000002</v>
      </c>
      <c r="E17" s="274"/>
      <c r="F17" s="278"/>
      <c r="G17" s="279"/>
      <c r="H17" s="162">
        <f t="shared" si="1"/>
        <v>6.4363274740633233E-2</v>
      </c>
      <c r="J17" s="124" t="s">
        <v>61</v>
      </c>
      <c r="K17" s="150">
        <v>0.1</v>
      </c>
    </row>
    <row r="18" spans="1:11" ht="14.5" thickBot="1" x14ac:dyDescent="0.35">
      <c r="A18" s="68" t="s">
        <v>96</v>
      </c>
      <c r="B18" s="69" t="s">
        <v>106</v>
      </c>
      <c r="C18" s="69">
        <v>2013</v>
      </c>
      <c r="D18" s="71">
        <v>40610.86</v>
      </c>
      <c r="E18" s="274"/>
      <c r="F18" s="278"/>
      <c r="G18" s="279"/>
      <c r="H18" s="162">
        <f t="shared" si="1"/>
        <v>5.2476621843457846E-2</v>
      </c>
      <c r="J18" s="124" t="s">
        <v>5</v>
      </c>
      <c r="K18" s="150">
        <v>8.6999999999999994E-2</v>
      </c>
    </row>
    <row r="19" spans="1:11" ht="14.5" thickBot="1" x14ac:dyDescent="0.35">
      <c r="A19" s="68" t="s">
        <v>87</v>
      </c>
      <c r="B19" s="69" t="s">
        <v>153</v>
      </c>
      <c r="C19" s="69">
        <v>2013</v>
      </c>
      <c r="D19" s="71">
        <v>32445.85</v>
      </c>
      <c r="E19" s="274"/>
      <c r="F19" s="278"/>
      <c r="G19" s="279"/>
      <c r="H19" s="162">
        <f t="shared" si="1"/>
        <v>4.1925942982728177E-2</v>
      </c>
      <c r="J19" s="124" t="s">
        <v>18</v>
      </c>
      <c r="K19" s="150">
        <v>8.2000000000000003E-2</v>
      </c>
    </row>
    <row r="20" spans="1:11" ht="14.5" thickBot="1" x14ac:dyDescent="0.35">
      <c r="A20" s="68" t="s">
        <v>58</v>
      </c>
      <c r="B20" s="69" t="s">
        <v>160</v>
      </c>
      <c r="C20" s="69">
        <v>2013</v>
      </c>
      <c r="D20" s="71">
        <v>27289.119999999999</v>
      </c>
      <c r="E20" s="274"/>
      <c r="F20" s="278"/>
      <c r="G20" s="279"/>
      <c r="H20" s="162">
        <f t="shared" si="1"/>
        <v>3.5262509355397598E-2</v>
      </c>
      <c r="J20" s="124" t="s">
        <v>87</v>
      </c>
      <c r="K20" s="150">
        <v>6.9000000000000006E-2</v>
      </c>
    </row>
    <row r="21" spans="1:11" ht="14.5" thickBot="1" x14ac:dyDescent="0.35">
      <c r="A21" s="68" t="s">
        <v>20</v>
      </c>
      <c r="B21" s="69" t="s">
        <v>131</v>
      </c>
      <c r="C21" s="69">
        <v>2013</v>
      </c>
      <c r="D21" s="71">
        <v>23045.72</v>
      </c>
      <c r="E21" s="274"/>
      <c r="F21" s="278"/>
      <c r="G21" s="279"/>
      <c r="H21" s="162">
        <f t="shared" si="1"/>
        <v>2.9779264303937746E-2</v>
      </c>
      <c r="J21" s="124" t="s">
        <v>20</v>
      </c>
      <c r="K21" s="150">
        <v>5.3999999999999999E-2</v>
      </c>
    </row>
    <row r="22" spans="1:11" ht="14.5" thickBot="1" x14ac:dyDescent="0.35">
      <c r="A22" s="68" t="s">
        <v>5</v>
      </c>
      <c r="B22" s="69" t="s">
        <v>6</v>
      </c>
      <c r="C22" s="69">
        <v>2013</v>
      </c>
      <c r="D22" s="71">
        <v>20947.740000000002</v>
      </c>
      <c r="E22" s="274"/>
      <c r="F22" s="278"/>
      <c r="G22" s="279"/>
      <c r="H22" s="162">
        <f t="shared" si="1"/>
        <v>2.7068292334983195E-2</v>
      </c>
      <c r="J22" s="124" t="s">
        <v>84</v>
      </c>
      <c r="K22" s="150">
        <v>5.3999999999999999E-2</v>
      </c>
    </row>
    <row r="23" spans="1:11" ht="14.5" thickBot="1" x14ac:dyDescent="0.35">
      <c r="A23" s="68" t="s">
        <v>16</v>
      </c>
      <c r="B23" s="69" t="s">
        <v>129</v>
      </c>
      <c r="C23" s="69">
        <v>2013</v>
      </c>
      <c r="D23" s="71">
        <v>19528.099999999999</v>
      </c>
      <c r="E23" s="274"/>
      <c r="F23" s="278"/>
      <c r="G23" s="279"/>
      <c r="H23" s="162">
        <f t="shared" si="1"/>
        <v>2.5233859096340953E-2</v>
      </c>
      <c r="J23" s="134" t="s">
        <v>88</v>
      </c>
      <c r="K23" s="151">
        <v>5.0999999999999997E-2</v>
      </c>
    </row>
    <row r="24" spans="1:11" ht="14.5" thickBot="1" x14ac:dyDescent="0.35">
      <c r="A24" s="77" t="s">
        <v>24</v>
      </c>
      <c r="B24" s="78" t="s">
        <v>25</v>
      </c>
      <c r="C24" s="78">
        <v>2013</v>
      </c>
      <c r="D24" s="80">
        <v>242217</v>
      </c>
      <c r="E24" s="275"/>
      <c r="F24" s="280"/>
      <c r="G24" s="281"/>
      <c r="H24" s="163">
        <f t="shared" si="1"/>
        <v>0.312988444791783</v>
      </c>
      <c r="J24" s="284" t="s">
        <v>166</v>
      </c>
      <c r="K24" s="285"/>
    </row>
    <row r="25" spans="1:11" ht="14" thickBot="1" x14ac:dyDescent="0.3">
      <c r="A25" s="86" t="s">
        <v>61</v>
      </c>
      <c r="B25" s="87" t="s">
        <v>157</v>
      </c>
      <c r="C25" s="87">
        <v>2013</v>
      </c>
      <c r="D25" s="89">
        <v>186726</v>
      </c>
      <c r="E25" s="244">
        <v>0.3</v>
      </c>
      <c r="F25" s="247">
        <f>SUM(D25:D35)</f>
        <v>1084146.3799999999</v>
      </c>
      <c r="G25" s="248"/>
      <c r="H25" s="164">
        <f>D25/$F$25</f>
        <v>0.17223319972714388</v>
      </c>
      <c r="J25" s="142" t="s">
        <v>81</v>
      </c>
      <c r="K25" s="152">
        <v>0.193</v>
      </c>
    </row>
    <row r="26" spans="1:11" ht="14" thickBot="1" x14ac:dyDescent="0.3">
      <c r="A26" s="95" t="s">
        <v>81</v>
      </c>
      <c r="B26" s="96" t="s">
        <v>135</v>
      </c>
      <c r="C26" s="96">
        <v>2013</v>
      </c>
      <c r="D26" s="98">
        <v>179285.41</v>
      </c>
      <c r="E26" s="245"/>
      <c r="F26" s="249"/>
      <c r="G26" s="250"/>
      <c r="H26" s="165">
        <f t="shared" ref="H26:H35" si="2">D26/$F$25</f>
        <v>0.16537011358189474</v>
      </c>
      <c r="J26" s="125" t="s">
        <v>97</v>
      </c>
      <c r="K26" s="153">
        <v>0.15</v>
      </c>
    </row>
    <row r="27" spans="1:11" ht="14" thickBot="1" x14ac:dyDescent="0.3">
      <c r="A27" s="95" t="s">
        <v>84</v>
      </c>
      <c r="B27" s="96" t="s">
        <v>151</v>
      </c>
      <c r="C27" s="96">
        <v>2013</v>
      </c>
      <c r="D27" s="98">
        <v>88864.81</v>
      </c>
      <c r="E27" s="245"/>
      <c r="F27" s="249"/>
      <c r="G27" s="250"/>
      <c r="H27" s="165">
        <f t="shared" si="2"/>
        <v>8.196753836875792E-2</v>
      </c>
      <c r="J27" s="125" t="s">
        <v>61</v>
      </c>
      <c r="K27" s="153">
        <v>0.14699999999999999</v>
      </c>
    </row>
    <row r="28" spans="1:11" ht="14" thickBot="1" x14ac:dyDescent="0.3">
      <c r="A28" s="95" t="s">
        <v>18</v>
      </c>
      <c r="B28" s="96" t="s">
        <v>130</v>
      </c>
      <c r="C28" s="96">
        <v>2013</v>
      </c>
      <c r="D28" s="98">
        <v>69481.31</v>
      </c>
      <c r="E28" s="245"/>
      <c r="F28" s="249"/>
      <c r="G28" s="250"/>
      <c r="H28" s="165">
        <f t="shared" si="2"/>
        <v>6.4088495134762155E-2</v>
      </c>
      <c r="J28" s="125" t="s">
        <v>96</v>
      </c>
      <c r="K28" s="153">
        <v>0.14299999999999999</v>
      </c>
    </row>
    <row r="29" spans="1:11" ht="14" thickBot="1" x14ac:dyDescent="0.3">
      <c r="A29" s="95" t="s">
        <v>96</v>
      </c>
      <c r="B29" s="96" t="s">
        <v>106</v>
      </c>
      <c r="C29" s="96">
        <v>2013</v>
      </c>
      <c r="D29" s="98">
        <v>56226.16</v>
      </c>
      <c r="E29" s="245"/>
      <c r="F29" s="249"/>
      <c r="G29" s="250"/>
      <c r="H29" s="165">
        <f t="shared" si="2"/>
        <v>5.1862147987802171E-2</v>
      </c>
      <c r="J29" s="125" t="s">
        <v>5</v>
      </c>
      <c r="K29" s="153">
        <v>0.11700000000000001</v>
      </c>
    </row>
    <row r="30" spans="1:11" ht="14" thickBot="1" x14ac:dyDescent="0.3">
      <c r="A30" s="95" t="s">
        <v>87</v>
      </c>
      <c r="B30" s="96" t="s">
        <v>153</v>
      </c>
      <c r="C30" s="96">
        <v>2013</v>
      </c>
      <c r="D30" s="98">
        <v>44785.19</v>
      </c>
      <c r="E30" s="245"/>
      <c r="F30" s="249"/>
      <c r="G30" s="250"/>
      <c r="H30" s="165">
        <f t="shared" si="2"/>
        <v>4.1309172659876436E-2</v>
      </c>
      <c r="J30" s="125" t="s">
        <v>18</v>
      </c>
      <c r="K30" s="153">
        <v>0.111</v>
      </c>
    </row>
    <row r="31" spans="1:11" ht="14" thickBot="1" x14ac:dyDescent="0.3">
      <c r="A31" s="95" t="s">
        <v>58</v>
      </c>
      <c r="B31" s="96" t="s">
        <v>160</v>
      </c>
      <c r="C31" s="96">
        <v>2013</v>
      </c>
      <c r="D31" s="98">
        <v>38551.47</v>
      </c>
      <c r="E31" s="245"/>
      <c r="F31" s="249"/>
      <c r="G31" s="250"/>
      <c r="H31" s="165">
        <f t="shared" si="2"/>
        <v>3.5559284900254895E-2</v>
      </c>
      <c r="J31" s="125" t="s">
        <v>87</v>
      </c>
      <c r="K31" s="153">
        <v>9.1999999999999998E-2</v>
      </c>
    </row>
    <row r="32" spans="1:11" ht="14" thickBot="1" x14ac:dyDescent="0.3">
      <c r="A32" s="95" t="s">
        <v>20</v>
      </c>
      <c r="B32" s="96" t="s">
        <v>131</v>
      </c>
      <c r="C32" s="96">
        <v>2013</v>
      </c>
      <c r="D32" s="98">
        <v>31415.48</v>
      </c>
      <c r="E32" s="245"/>
      <c r="F32" s="249"/>
      <c r="G32" s="250"/>
      <c r="H32" s="165">
        <f t="shared" si="2"/>
        <v>2.8977157125221413E-2</v>
      </c>
      <c r="J32" s="125" t="s">
        <v>84</v>
      </c>
      <c r="K32" s="153">
        <v>7.2999999999999995E-2</v>
      </c>
    </row>
    <row r="33" spans="1:11" ht="14" thickBot="1" x14ac:dyDescent="0.3">
      <c r="A33" s="95" t="s">
        <v>5</v>
      </c>
      <c r="B33" s="96" t="s">
        <v>6</v>
      </c>
      <c r="C33" s="96">
        <v>2013</v>
      </c>
      <c r="D33" s="98">
        <v>28961.69</v>
      </c>
      <c r="E33" s="245"/>
      <c r="F33" s="249"/>
      <c r="G33" s="250"/>
      <c r="H33" s="165">
        <f t="shared" si="2"/>
        <v>2.6713818847967745E-2</v>
      </c>
      <c r="J33" s="125" t="s">
        <v>20</v>
      </c>
      <c r="K33" s="153">
        <v>6.9000000000000006E-2</v>
      </c>
    </row>
    <row r="34" spans="1:11" ht="14" thickBot="1" x14ac:dyDescent="0.3">
      <c r="A34" s="95" t="s">
        <v>72</v>
      </c>
      <c r="B34" s="96" t="s">
        <v>154</v>
      </c>
      <c r="C34" s="96">
        <v>2013</v>
      </c>
      <c r="D34" s="98">
        <v>27109.51</v>
      </c>
      <c r="E34" s="245"/>
      <c r="F34" s="249"/>
      <c r="G34" s="250"/>
      <c r="H34" s="165">
        <f t="shared" si="2"/>
        <v>2.500539641150672E-2</v>
      </c>
      <c r="J34" s="136" t="s">
        <v>72</v>
      </c>
      <c r="K34" s="154">
        <v>6.8000000000000005E-2</v>
      </c>
    </row>
    <row r="35" spans="1:11" ht="14.5" thickBot="1" x14ac:dyDescent="0.35">
      <c r="A35" s="104" t="s">
        <v>24</v>
      </c>
      <c r="B35" s="105" t="s">
        <v>25</v>
      </c>
      <c r="C35" s="105">
        <v>2013</v>
      </c>
      <c r="D35" s="107">
        <v>332739.34999999998</v>
      </c>
      <c r="E35" s="246"/>
      <c r="F35" s="251"/>
      <c r="G35" s="252"/>
      <c r="H35" s="166">
        <f t="shared" si="2"/>
        <v>0.306913675254812</v>
      </c>
      <c r="J35" s="284" t="s">
        <v>166</v>
      </c>
      <c r="K35" s="285"/>
    </row>
    <row r="36" spans="1:11" ht="14.5" thickBot="1" x14ac:dyDescent="0.35">
      <c r="A36" s="10" t="s">
        <v>61</v>
      </c>
      <c r="B36" s="18" t="s">
        <v>157</v>
      </c>
      <c r="C36" s="18">
        <v>2013</v>
      </c>
      <c r="D36" s="25">
        <v>242377.74</v>
      </c>
      <c r="E36" s="253">
        <v>0.4</v>
      </c>
      <c r="F36" s="255">
        <f>SUM(D36:D46)</f>
        <v>1377932.2000000002</v>
      </c>
      <c r="G36" s="256"/>
      <c r="H36" s="167">
        <f>D36/$F$36</f>
        <v>0.17589961247730473</v>
      </c>
      <c r="J36" s="144" t="s">
        <v>81</v>
      </c>
      <c r="K36" s="145">
        <v>0.249</v>
      </c>
    </row>
    <row r="37" spans="1:11" ht="14.5" thickBot="1" x14ac:dyDescent="0.35">
      <c r="A37" s="10" t="s">
        <v>81</v>
      </c>
      <c r="B37" s="18" t="s">
        <v>135</v>
      </c>
      <c r="C37" s="18">
        <v>2013</v>
      </c>
      <c r="D37" s="25">
        <v>230613.81</v>
      </c>
      <c r="E37" s="253"/>
      <c r="F37" s="255"/>
      <c r="G37" s="256"/>
      <c r="H37" s="168">
        <f t="shared" ref="H37:H46" si="3">D37/$F$36</f>
        <v>0.16736223306197501</v>
      </c>
      <c r="J37" s="126" t="s">
        <v>61</v>
      </c>
      <c r="K37" s="131">
        <v>0.191</v>
      </c>
    </row>
    <row r="38" spans="1:11" ht="14.5" thickBot="1" x14ac:dyDescent="0.35">
      <c r="A38" s="10" t="s">
        <v>84</v>
      </c>
      <c r="B38" s="18" t="s">
        <v>151</v>
      </c>
      <c r="C38" s="18">
        <v>2013</v>
      </c>
      <c r="D38" s="25">
        <v>112300</v>
      </c>
      <c r="E38" s="253"/>
      <c r="F38" s="255"/>
      <c r="G38" s="256"/>
      <c r="H38" s="168">
        <f t="shared" si="3"/>
        <v>8.1498930063467548E-2</v>
      </c>
      <c r="J38" s="126" t="s">
        <v>96</v>
      </c>
      <c r="K38" s="131">
        <v>0.17599999999999999</v>
      </c>
    </row>
    <row r="39" spans="1:11" ht="14.5" thickBot="1" x14ac:dyDescent="0.35">
      <c r="A39" s="10" t="s">
        <v>18</v>
      </c>
      <c r="B39" s="18" t="s">
        <v>130</v>
      </c>
      <c r="C39" s="18">
        <v>2013</v>
      </c>
      <c r="D39" s="25">
        <v>88061.03</v>
      </c>
      <c r="E39" s="253"/>
      <c r="F39" s="255"/>
      <c r="G39" s="256"/>
      <c r="H39" s="168">
        <f t="shared" si="3"/>
        <v>6.3908100848503277E-2</v>
      </c>
      <c r="J39" s="126" t="s">
        <v>97</v>
      </c>
      <c r="K39" s="131">
        <v>0.17399999999999999</v>
      </c>
    </row>
    <row r="40" spans="1:11" ht="14.5" thickBot="1" x14ac:dyDescent="0.35">
      <c r="A40" s="10" t="s">
        <v>96</v>
      </c>
      <c r="B40" s="18" t="s">
        <v>106</v>
      </c>
      <c r="C40" s="18">
        <v>2013</v>
      </c>
      <c r="D40" s="25">
        <v>70931.03</v>
      </c>
      <c r="E40" s="253"/>
      <c r="F40" s="255"/>
      <c r="G40" s="256"/>
      <c r="H40" s="168">
        <f t="shared" si="3"/>
        <v>5.1476429682099006E-2</v>
      </c>
      <c r="J40" s="126" t="s">
        <v>5</v>
      </c>
      <c r="K40" s="131">
        <v>0.14299999999999999</v>
      </c>
    </row>
    <row r="41" spans="1:11" ht="14.5" thickBot="1" x14ac:dyDescent="0.35">
      <c r="A41" s="10" t="s">
        <v>87</v>
      </c>
      <c r="B41" s="18" t="s">
        <v>153</v>
      </c>
      <c r="C41" s="18">
        <v>2013</v>
      </c>
      <c r="D41" s="25">
        <v>56416.05</v>
      </c>
      <c r="E41" s="253"/>
      <c r="F41" s="255"/>
      <c r="G41" s="256"/>
      <c r="H41" s="168">
        <f t="shared" si="3"/>
        <v>4.0942544197747899E-2</v>
      </c>
      <c r="J41" s="126" t="s">
        <v>18</v>
      </c>
      <c r="K41" s="131">
        <v>0.13900000000000001</v>
      </c>
    </row>
    <row r="42" spans="1:11" ht="14.5" thickBot="1" x14ac:dyDescent="0.35">
      <c r="A42" s="10" t="s">
        <v>58</v>
      </c>
      <c r="B42" s="18" t="s">
        <v>160</v>
      </c>
      <c r="C42" s="18">
        <v>2013</v>
      </c>
      <c r="D42" s="25">
        <v>49214.3</v>
      </c>
      <c r="E42" s="253"/>
      <c r="F42" s="255"/>
      <c r="G42" s="256"/>
      <c r="H42" s="168">
        <f t="shared" si="3"/>
        <v>3.5716053373308208E-2</v>
      </c>
      <c r="J42" s="126" t="s">
        <v>87</v>
      </c>
      <c r="K42" s="131">
        <v>0.112</v>
      </c>
    </row>
    <row r="43" spans="1:11" ht="14.5" thickBot="1" x14ac:dyDescent="0.35">
      <c r="A43" s="10" t="s">
        <v>20</v>
      </c>
      <c r="B43" s="18" t="s">
        <v>131</v>
      </c>
      <c r="C43" s="18">
        <v>2013</v>
      </c>
      <c r="D43" s="25">
        <v>39279.22</v>
      </c>
      <c r="E43" s="253"/>
      <c r="F43" s="255"/>
      <c r="G43" s="256"/>
      <c r="H43" s="168">
        <f t="shared" si="3"/>
        <v>2.8505916328829529E-2</v>
      </c>
      <c r="J43" s="126" t="s">
        <v>84</v>
      </c>
      <c r="K43" s="131">
        <v>0.09</v>
      </c>
    </row>
    <row r="44" spans="1:11" ht="14.5" thickBot="1" x14ac:dyDescent="0.35">
      <c r="A44" s="10" t="s">
        <v>5</v>
      </c>
      <c r="B44" s="18" t="s">
        <v>6</v>
      </c>
      <c r="C44" s="18">
        <v>2013</v>
      </c>
      <c r="D44" s="25">
        <v>36514.129999999997</v>
      </c>
      <c r="E44" s="253"/>
      <c r="F44" s="255"/>
      <c r="G44" s="256"/>
      <c r="H44" s="168">
        <f t="shared" si="3"/>
        <v>2.6499221079237419E-2</v>
      </c>
      <c r="J44" s="126" t="s">
        <v>72</v>
      </c>
      <c r="K44" s="131">
        <v>8.5000000000000006E-2</v>
      </c>
    </row>
    <row r="45" spans="1:11" ht="14.5" thickBot="1" x14ac:dyDescent="0.35">
      <c r="A45" s="10" t="s">
        <v>72</v>
      </c>
      <c r="B45" s="18" t="s">
        <v>154</v>
      </c>
      <c r="C45" s="18">
        <v>2013</v>
      </c>
      <c r="D45" s="25">
        <v>34404.78</v>
      </c>
      <c r="E45" s="253"/>
      <c r="F45" s="255"/>
      <c r="G45" s="256"/>
      <c r="H45" s="168">
        <f t="shared" si="3"/>
        <v>2.4968412814505674E-2</v>
      </c>
      <c r="J45" s="138" t="s">
        <v>20</v>
      </c>
      <c r="K45" s="139">
        <v>8.3000000000000004E-2</v>
      </c>
    </row>
    <row r="46" spans="1:11" ht="14.5" thickBot="1" x14ac:dyDescent="0.35">
      <c r="A46" s="10" t="s">
        <v>24</v>
      </c>
      <c r="B46" s="18" t="s">
        <v>25</v>
      </c>
      <c r="C46" s="18">
        <v>2013</v>
      </c>
      <c r="D46" s="25">
        <v>417820.11</v>
      </c>
      <c r="E46" s="254"/>
      <c r="F46" s="257"/>
      <c r="G46" s="258"/>
      <c r="H46" s="169">
        <f t="shared" si="3"/>
        <v>0.30322254607302151</v>
      </c>
      <c r="J46" s="284" t="s">
        <v>166</v>
      </c>
      <c r="K46" s="285"/>
    </row>
  </sheetData>
  <mergeCells count="15">
    <mergeCell ref="A1:H1"/>
    <mergeCell ref="J1:K1"/>
    <mergeCell ref="F2:G2"/>
    <mergeCell ref="E3:E13"/>
    <mergeCell ref="F3:G13"/>
    <mergeCell ref="J13:K13"/>
    <mergeCell ref="E36:E46"/>
    <mergeCell ref="F36:G46"/>
    <mergeCell ref="J46:K46"/>
    <mergeCell ref="E14:E24"/>
    <mergeCell ref="F14:G24"/>
    <mergeCell ref="J24:K24"/>
    <mergeCell ref="E25:E35"/>
    <mergeCell ref="F25:G35"/>
    <mergeCell ref="J35:K3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0"/>
  <sheetViews>
    <sheetView topLeftCell="A171" workbookViewId="0">
      <selection activeCell="H303" sqref="H303"/>
    </sheetView>
  </sheetViews>
  <sheetFormatPr defaultRowHeight="13.5" x14ac:dyDescent="0.25"/>
  <cols>
    <col min="2" max="2" width="63" customWidth="1"/>
    <col min="3" max="3" width="10.92578125" customWidth="1"/>
    <col min="4" max="4" width="19.7109375" style="4" customWidth="1"/>
    <col min="5" max="5" width="13.640625" customWidth="1"/>
    <col min="6" max="6" width="14.7109375" customWidth="1"/>
  </cols>
  <sheetData>
    <row r="1" spans="1:7" ht="14" thickBot="1" x14ac:dyDescent="0.3">
      <c r="A1" s="182" t="s">
        <v>122</v>
      </c>
      <c r="B1" s="200" t="s">
        <v>114</v>
      </c>
      <c r="C1" s="183" t="s">
        <v>123</v>
      </c>
      <c r="D1" s="196" t="s">
        <v>125</v>
      </c>
      <c r="E1" s="183" t="s">
        <v>121</v>
      </c>
      <c r="F1" s="196" t="s">
        <v>124</v>
      </c>
    </row>
    <row r="2" spans="1:7" x14ac:dyDescent="0.25">
      <c r="A2" s="184" t="s">
        <v>111</v>
      </c>
      <c r="B2" s="174" t="s">
        <v>58</v>
      </c>
      <c r="C2" s="185">
        <v>9991</v>
      </c>
      <c r="D2" s="205">
        <f>+C2*1.564303</f>
        <v>15628.951273000001</v>
      </c>
      <c r="E2" s="201">
        <v>39642.105000000003</v>
      </c>
      <c r="F2" s="209">
        <f>E2</f>
        <v>39642.105000000003</v>
      </c>
      <c r="G2" s="1"/>
    </row>
    <row r="3" spans="1:7" x14ac:dyDescent="0.25">
      <c r="A3" s="186" t="s">
        <v>111</v>
      </c>
      <c r="B3" s="175" t="s">
        <v>59</v>
      </c>
      <c r="C3" s="187">
        <v>196</v>
      </c>
      <c r="D3" s="206">
        <f t="shared" ref="D3:D44" si="0">+C3*1.564303</f>
        <v>306.603388</v>
      </c>
      <c r="E3" s="117">
        <v>1849.204</v>
      </c>
      <c r="F3" s="210">
        <f t="shared" ref="F3:F66" si="1">E3</f>
        <v>1849.204</v>
      </c>
      <c r="G3" s="1"/>
    </row>
    <row r="4" spans="1:7" x14ac:dyDescent="0.25">
      <c r="A4" s="186" t="s">
        <v>111</v>
      </c>
      <c r="B4" s="175" t="s">
        <v>60</v>
      </c>
      <c r="C4" s="187">
        <v>547</v>
      </c>
      <c r="D4" s="206">
        <f t="shared" si="0"/>
        <v>855.67374099999995</v>
      </c>
      <c r="E4" s="117">
        <v>2615.7939999999999</v>
      </c>
      <c r="F4" s="210">
        <f t="shared" si="1"/>
        <v>2615.7939999999999</v>
      </c>
      <c r="G4" s="1"/>
    </row>
    <row r="5" spans="1:7" x14ac:dyDescent="0.25">
      <c r="A5" s="186" t="s">
        <v>111</v>
      </c>
      <c r="B5" s="175" t="s">
        <v>61</v>
      </c>
      <c r="C5" s="187">
        <v>29438</v>
      </c>
      <c r="D5" s="206">
        <f t="shared" si="0"/>
        <v>46049.951714000003</v>
      </c>
      <c r="E5" s="117">
        <v>76943.763999999996</v>
      </c>
      <c r="F5" s="210">
        <f t="shared" si="1"/>
        <v>76943.763999999996</v>
      </c>
      <c r="G5" s="1"/>
    </row>
    <row r="6" spans="1:7" x14ac:dyDescent="0.25">
      <c r="A6" s="186" t="s">
        <v>111</v>
      </c>
      <c r="B6" s="175" t="s">
        <v>62</v>
      </c>
      <c r="C6" s="187">
        <v>26795</v>
      </c>
      <c r="D6" s="206">
        <f t="shared" si="0"/>
        <v>41915.498885000001</v>
      </c>
      <c r="E6" s="117">
        <v>136689.30799999999</v>
      </c>
      <c r="F6" s="210">
        <f t="shared" si="1"/>
        <v>136689.30799999999</v>
      </c>
      <c r="G6" s="1"/>
    </row>
    <row r="7" spans="1:7" x14ac:dyDescent="0.25">
      <c r="A7" s="186" t="s">
        <v>111</v>
      </c>
      <c r="B7" s="175" t="s">
        <v>63</v>
      </c>
      <c r="C7" s="187">
        <v>6116</v>
      </c>
      <c r="D7" s="206">
        <f t="shared" si="0"/>
        <v>9567.2771479999992</v>
      </c>
      <c r="E7" s="117">
        <v>18930.087</v>
      </c>
      <c r="F7" s="210">
        <f t="shared" si="1"/>
        <v>18930.087</v>
      </c>
      <c r="G7" s="1"/>
    </row>
    <row r="8" spans="1:7" x14ac:dyDescent="0.25">
      <c r="A8" s="186" t="s">
        <v>111</v>
      </c>
      <c r="B8" s="175" t="s">
        <v>64</v>
      </c>
      <c r="C8" s="187">
        <v>2180</v>
      </c>
      <c r="D8" s="206">
        <f t="shared" si="0"/>
        <v>3410.1805399999998</v>
      </c>
      <c r="E8" s="117">
        <v>10533.576999999999</v>
      </c>
      <c r="F8" s="210">
        <f t="shared" si="1"/>
        <v>10533.576999999999</v>
      </c>
      <c r="G8" s="1"/>
    </row>
    <row r="9" spans="1:7" x14ac:dyDescent="0.25">
      <c r="A9" s="186" t="s">
        <v>111</v>
      </c>
      <c r="B9" s="175" t="s">
        <v>65</v>
      </c>
      <c r="C9" s="187">
        <v>4210</v>
      </c>
      <c r="D9" s="206">
        <f t="shared" si="0"/>
        <v>6585.7156299999997</v>
      </c>
      <c r="E9" s="117">
        <v>18596.855</v>
      </c>
      <c r="F9" s="210">
        <f t="shared" si="1"/>
        <v>18596.855</v>
      </c>
      <c r="G9" s="1"/>
    </row>
    <row r="10" spans="1:7" x14ac:dyDescent="0.25">
      <c r="A10" s="186" t="s">
        <v>111</v>
      </c>
      <c r="B10" s="175" t="s">
        <v>66</v>
      </c>
      <c r="C10" s="187">
        <v>5007</v>
      </c>
      <c r="D10" s="206">
        <f t="shared" si="0"/>
        <v>7832.4651210000002</v>
      </c>
      <c r="E10" s="117">
        <v>17764.557000000001</v>
      </c>
      <c r="F10" s="210">
        <f t="shared" si="1"/>
        <v>17764.557000000001</v>
      </c>
      <c r="G10" s="1"/>
    </row>
    <row r="11" spans="1:7" x14ac:dyDescent="0.25">
      <c r="A11" s="186" t="s">
        <v>111</v>
      </c>
      <c r="B11" s="175" t="s">
        <v>67</v>
      </c>
      <c r="C11" s="187">
        <v>2961</v>
      </c>
      <c r="D11" s="206">
        <f t="shared" si="0"/>
        <v>4631.9011829999999</v>
      </c>
      <c r="E11" s="117">
        <v>52328.392999999996</v>
      </c>
      <c r="F11" s="210">
        <f t="shared" si="1"/>
        <v>52328.392999999996</v>
      </c>
      <c r="G11" s="1"/>
    </row>
    <row r="12" spans="1:7" x14ac:dyDescent="0.25">
      <c r="A12" s="186" t="s">
        <v>111</v>
      </c>
      <c r="B12" s="175" t="s">
        <v>68</v>
      </c>
      <c r="C12" s="187">
        <v>9561</v>
      </c>
      <c r="D12" s="206">
        <f t="shared" si="0"/>
        <v>14956.300982999999</v>
      </c>
      <c r="E12" s="117">
        <v>57833.762000000002</v>
      </c>
      <c r="F12" s="210">
        <f t="shared" si="1"/>
        <v>57833.762000000002</v>
      </c>
      <c r="G12" s="1"/>
    </row>
    <row r="13" spans="1:7" x14ac:dyDescent="0.25">
      <c r="A13" s="186" t="s">
        <v>111</v>
      </c>
      <c r="B13" s="175" t="s">
        <v>69</v>
      </c>
      <c r="C13" s="187">
        <v>13653</v>
      </c>
      <c r="D13" s="206">
        <f t="shared" si="0"/>
        <v>21357.428859</v>
      </c>
      <c r="E13" s="202">
        <v>36250.334000000003</v>
      </c>
      <c r="F13" s="210">
        <f t="shared" si="1"/>
        <v>36250.334000000003</v>
      </c>
    </row>
    <row r="14" spans="1:7" x14ac:dyDescent="0.25">
      <c r="A14" s="186" t="s">
        <v>111</v>
      </c>
      <c r="B14" s="175" t="s">
        <v>70</v>
      </c>
      <c r="C14" s="187">
        <v>8604</v>
      </c>
      <c r="D14" s="206">
        <f t="shared" si="0"/>
        <v>13459.263011999999</v>
      </c>
      <c r="E14" s="202">
        <v>32102.923999999999</v>
      </c>
      <c r="F14" s="210">
        <f t="shared" si="1"/>
        <v>32102.923999999999</v>
      </c>
    </row>
    <row r="15" spans="1:7" x14ac:dyDescent="0.25">
      <c r="A15" s="186" t="s">
        <v>111</v>
      </c>
      <c r="B15" s="175" t="s">
        <v>71</v>
      </c>
      <c r="C15" s="187">
        <v>4176</v>
      </c>
      <c r="D15" s="206">
        <f t="shared" si="0"/>
        <v>6532.5293279999996</v>
      </c>
      <c r="E15" s="202">
        <v>22723.927</v>
      </c>
      <c r="F15" s="210">
        <f t="shared" si="1"/>
        <v>22723.927</v>
      </c>
    </row>
    <row r="16" spans="1:7" x14ac:dyDescent="0.25">
      <c r="A16" s="186" t="s">
        <v>111</v>
      </c>
      <c r="B16" s="175" t="s">
        <v>72</v>
      </c>
      <c r="C16" s="187">
        <v>4086</v>
      </c>
      <c r="D16" s="206">
        <f t="shared" si="0"/>
        <v>6391.7420579999998</v>
      </c>
      <c r="E16" s="202">
        <v>31804.111000000001</v>
      </c>
      <c r="F16" s="210">
        <f t="shared" si="1"/>
        <v>31804.111000000001</v>
      </c>
    </row>
    <row r="17" spans="1:6" x14ac:dyDescent="0.25">
      <c r="A17" s="186" t="s">
        <v>111</v>
      </c>
      <c r="B17" s="175" t="s">
        <v>73</v>
      </c>
      <c r="C17" s="187">
        <v>15424</v>
      </c>
      <c r="D17" s="206">
        <f>+C17*1.564303</f>
        <v>24127.809472000001</v>
      </c>
      <c r="E17" s="202">
        <v>50707.601999999999</v>
      </c>
      <c r="F17" s="210">
        <f t="shared" si="1"/>
        <v>50707.601999999999</v>
      </c>
    </row>
    <row r="18" spans="1:6" x14ac:dyDescent="0.25">
      <c r="A18" s="186" t="s">
        <v>111</v>
      </c>
      <c r="B18" s="175" t="s">
        <v>74</v>
      </c>
      <c r="C18" s="187">
        <v>10662</v>
      </c>
      <c r="D18" s="206">
        <f t="shared" si="0"/>
        <v>16678.598586</v>
      </c>
      <c r="E18" s="202">
        <v>35327.296999999999</v>
      </c>
      <c r="F18" s="210">
        <f t="shared" si="1"/>
        <v>35327.296999999999</v>
      </c>
    </row>
    <row r="19" spans="1:6" x14ac:dyDescent="0.25">
      <c r="A19" s="186" t="s">
        <v>111</v>
      </c>
      <c r="B19" s="175" t="s">
        <v>75</v>
      </c>
      <c r="C19" s="187">
        <v>5268</v>
      </c>
      <c r="D19" s="206">
        <f t="shared" si="0"/>
        <v>8240.7482039999995</v>
      </c>
      <c r="E19" s="202">
        <v>21544.315999999999</v>
      </c>
      <c r="F19" s="210">
        <f t="shared" si="1"/>
        <v>21544.315999999999</v>
      </c>
    </row>
    <row r="20" spans="1:6" x14ac:dyDescent="0.25">
      <c r="A20" s="186" t="s">
        <v>111</v>
      </c>
      <c r="B20" s="175" t="s">
        <v>76</v>
      </c>
      <c r="C20" s="187">
        <v>12083</v>
      </c>
      <c r="D20" s="206">
        <f t="shared" si="0"/>
        <v>18901.473149000001</v>
      </c>
      <c r="E20" s="202">
        <v>50160.036999999997</v>
      </c>
      <c r="F20" s="210">
        <f t="shared" si="1"/>
        <v>50160.036999999997</v>
      </c>
    </row>
    <row r="21" spans="1:6" x14ac:dyDescent="0.25">
      <c r="A21" s="186" t="s">
        <v>111</v>
      </c>
      <c r="B21" s="175" t="s">
        <v>77</v>
      </c>
      <c r="C21" s="187">
        <v>11126</v>
      </c>
      <c r="D21" s="206">
        <f t="shared" si="0"/>
        <v>17404.435178</v>
      </c>
      <c r="E21" s="202">
        <v>75734.428</v>
      </c>
      <c r="F21" s="210">
        <f t="shared" si="1"/>
        <v>75734.428</v>
      </c>
    </row>
    <row r="22" spans="1:6" x14ac:dyDescent="0.25">
      <c r="A22" s="186" t="s">
        <v>111</v>
      </c>
      <c r="B22" s="175" t="s">
        <v>78</v>
      </c>
      <c r="C22" s="187">
        <v>9823</v>
      </c>
      <c r="D22" s="206">
        <f t="shared" si="0"/>
        <v>15366.148369</v>
      </c>
      <c r="E22" s="202">
        <v>48614.341</v>
      </c>
      <c r="F22" s="210">
        <f t="shared" si="1"/>
        <v>48614.341</v>
      </c>
    </row>
    <row r="23" spans="1:6" x14ac:dyDescent="0.25">
      <c r="A23" s="186" t="s">
        <v>111</v>
      </c>
      <c r="B23" s="175" t="s">
        <v>79</v>
      </c>
      <c r="C23" s="187">
        <v>8911</v>
      </c>
      <c r="D23" s="206">
        <f t="shared" si="0"/>
        <v>13939.504032999999</v>
      </c>
      <c r="E23" s="202">
        <v>26813.451000000001</v>
      </c>
      <c r="F23" s="210">
        <f t="shared" si="1"/>
        <v>26813.451000000001</v>
      </c>
    </row>
    <row r="24" spans="1:6" x14ac:dyDescent="0.25">
      <c r="A24" s="186" t="s">
        <v>111</v>
      </c>
      <c r="B24" s="175" t="s">
        <v>80</v>
      </c>
      <c r="C24" s="187">
        <v>5698</v>
      </c>
      <c r="D24" s="206">
        <f t="shared" si="0"/>
        <v>8913.3984939999991</v>
      </c>
      <c r="E24" s="202">
        <v>20915.399000000001</v>
      </c>
      <c r="F24" s="210">
        <f t="shared" si="1"/>
        <v>20915.399000000001</v>
      </c>
    </row>
    <row r="25" spans="1:6" x14ac:dyDescent="0.25">
      <c r="A25" s="186" t="s">
        <v>111</v>
      </c>
      <c r="B25" s="175" t="s">
        <v>81</v>
      </c>
      <c r="C25" s="187">
        <v>25301</v>
      </c>
      <c r="D25" s="206">
        <f t="shared" si="0"/>
        <v>39578.430203000004</v>
      </c>
      <c r="E25" s="202">
        <v>168642.04399999999</v>
      </c>
      <c r="F25" s="210">
        <f t="shared" si="1"/>
        <v>168642.04399999999</v>
      </c>
    </row>
    <row r="26" spans="1:6" x14ac:dyDescent="0.25">
      <c r="A26" s="186" t="s">
        <v>111</v>
      </c>
      <c r="B26" s="175" t="s">
        <v>82</v>
      </c>
      <c r="C26" s="187">
        <v>5107</v>
      </c>
      <c r="D26" s="206">
        <f t="shared" si="0"/>
        <v>7988.8954210000002</v>
      </c>
      <c r="E26" s="202">
        <v>11259.491</v>
      </c>
      <c r="F26" s="210">
        <f t="shared" si="1"/>
        <v>11259.491</v>
      </c>
    </row>
    <row r="27" spans="1:6" x14ac:dyDescent="0.25">
      <c r="A27" s="186" t="s">
        <v>111</v>
      </c>
      <c r="B27" s="175" t="s">
        <v>83</v>
      </c>
      <c r="C27" s="187">
        <v>12010</v>
      </c>
      <c r="D27" s="206">
        <f t="shared" si="0"/>
        <v>18787.279030000002</v>
      </c>
      <c r="E27" s="202">
        <v>43939.703999999998</v>
      </c>
      <c r="F27" s="210">
        <f t="shared" si="1"/>
        <v>43939.703999999998</v>
      </c>
    </row>
    <row r="28" spans="1:6" x14ac:dyDescent="0.25">
      <c r="A28" s="186" t="s">
        <v>111</v>
      </c>
      <c r="B28" s="175" t="s">
        <v>84</v>
      </c>
      <c r="C28" s="187">
        <v>91030</v>
      </c>
      <c r="D28" s="206">
        <f t="shared" si="0"/>
        <v>142398.50208999999</v>
      </c>
      <c r="E28" s="202">
        <v>356547.40600000002</v>
      </c>
      <c r="F28" s="210">
        <f t="shared" si="1"/>
        <v>356547.40600000002</v>
      </c>
    </row>
    <row r="29" spans="1:6" x14ac:dyDescent="0.25">
      <c r="A29" s="186" t="s">
        <v>111</v>
      </c>
      <c r="B29" s="175" t="s">
        <v>85</v>
      </c>
      <c r="C29" s="187">
        <v>28178</v>
      </c>
      <c r="D29" s="206">
        <f t="shared" si="0"/>
        <v>44078.929934</v>
      </c>
      <c r="E29" s="202">
        <v>77544.52</v>
      </c>
      <c r="F29" s="210">
        <f t="shared" si="1"/>
        <v>77544.52</v>
      </c>
    </row>
    <row r="30" spans="1:6" x14ac:dyDescent="0.25">
      <c r="A30" s="186" t="s">
        <v>111</v>
      </c>
      <c r="B30" s="175" t="s">
        <v>18</v>
      </c>
      <c r="C30" s="187">
        <v>51287</v>
      </c>
      <c r="D30" s="206">
        <f>+C30*1.564303</f>
        <v>80228.407961000004</v>
      </c>
      <c r="E30" s="202">
        <v>172407.723</v>
      </c>
      <c r="F30" s="210">
        <f t="shared" si="1"/>
        <v>172407.723</v>
      </c>
    </row>
    <row r="31" spans="1:6" x14ac:dyDescent="0.25">
      <c r="A31" s="186" t="s">
        <v>111</v>
      </c>
      <c r="B31" s="175" t="s">
        <v>86</v>
      </c>
      <c r="C31" s="187">
        <v>87065</v>
      </c>
      <c r="D31" s="206">
        <f t="shared" si="0"/>
        <v>136196.040695</v>
      </c>
      <c r="E31" s="202">
        <v>229851.932</v>
      </c>
      <c r="F31" s="210">
        <f t="shared" si="1"/>
        <v>229851.932</v>
      </c>
    </row>
    <row r="32" spans="1:6" x14ac:dyDescent="0.25">
      <c r="A32" s="186" t="s">
        <v>111</v>
      </c>
      <c r="B32" s="175" t="s">
        <v>87</v>
      </c>
      <c r="C32" s="187">
        <v>27820</v>
      </c>
      <c r="D32" s="206">
        <f t="shared" si="0"/>
        <v>43518.909460000003</v>
      </c>
      <c r="E32" s="202">
        <v>91034.945000000007</v>
      </c>
      <c r="F32" s="210">
        <f t="shared" si="1"/>
        <v>91034.945000000007</v>
      </c>
    </row>
    <row r="33" spans="1:6" x14ac:dyDescent="0.25">
      <c r="A33" s="186" t="s">
        <v>111</v>
      </c>
      <c r="B33" s="175" t="s">
        <v>88</v>
      </c>
      <c r="C33" s="187">
        <v>6338</v>
      </c>
      <c r="D33" s="206">
        <f t="shared" si="0"/>
        <v>9914.5524139999998</v>
      </c>
      <c r="E33" s="202">
        <v>26323.772000000001</v>
      </c>
      <c r="F33" s="210">
        <f t="shared" si="1"/>
        <v>26323.772000000001</v>
      </c>
    </row>
    <row r="34" spans="1:6" x14ac:dyDescent="0.25">
      <c r="A34" s="186" t="s">
        <v>111</v>
      </c>
      <c r="B34" s="175" t="s">
        <v>89</v>
      </c>
      <c r="C34" s="187">
        <v>7231</v>
      </c>
      <c r="D34" s="206">
        <f t="shared" si="0"/>
        <v>11311.474993</v>
      </c>
      <c r="E34" s="202">
        <v>29067.852999999999</v>
      </c>
      <c r="F34" s="210">
        <f t="shared" si="1"/>
        <v>29067.852999999999</v>
      </c>
    </row>
    <row r="35" spans="1:6" x14ac:dyDescent="0.25">
      <c r="A35" s="186" t="s">
        <v>111</v>
      </c>
      <c r="B35" s="175" t="s">
        <v>90</v>
      </c>
      <c r="C35" s="187">
        <v>16254</v>
      </c>
      <c r="D35" s="206">
        <f t="shared" si="0"/>
        <v>25426.180961999999</v>
      </c>
      <c r="E35" s="202">
        <v>60703</v>
      </c>
      <c r="F35" s="210">
        <f t="shared" si="1"/>
        <v>60703</v>
      </c>
    </row>
    <row r="36" spans="1:6" x14ac:dyDescent="0.25">
      <c r="A36" s="186" t="s">
        <v>111</v>
      </c>
      <c r="B36" s="175" t="s">
        <v>91</v>
      </c>
      <c r="C36" s="187">
        <v>9853</v>
      </c>
      <c r="D36" s="206">
        <f t="shared" si="0"/>
        <v>15413.077459</v>
      </c>
      <c r="E36" s="202">
        <v>34183.67</v>
      </c>
      <c r="F36" s="210">
        <f t="shared" si="1"/>
        <v>34183.67</v>
      </c>
    </row>
    <row r="37" spans="1:6" x14ac:dyDescent="0.25">
      <c r="A37" s="186" t="s">
        <v>111</v>
      </c>
      <c r="B37" s="175" t="s">
        <v>92</v>
      </c>
      <c r="C37" s="187">
        <v>44047</v>
      </c>
      <c r="D37" s="206">
        <f t="shared" si="0"/>
        <v>68902.854240999994</v>
      </c>
      <c r="E37" s="202">
        <v>137175.859</v>
      </c>
      <c r="F37" s="210">
        <f t="shared" si="1"/>
        <v>137175.859</v>
      </c>
    </row>
    <row r="38" spans="1:6" x14ac:dyDescent="0.25">
      <c r="A38" s="186" t="s">
        <v>111</v>
      </c>
      <c r="B38" s="175" t="s">
        <v>93</v>
      </c>
      <c r="C38" s="187">
        <v>11244</v>
      </c>
      <c r="D38" s="206">
        <f t="shared" si="0"/>
        <v>17589.022932</v>
      </c>
      <c r="E38" s="202">
        <v>32905.498</v>
      </c>
      <c r="F38" s="210">
        <f t="shared" si="1"/>
        <v>32905.498</v>
      </c>
    </row>
    <row r="39" spans="1:6" x14ac:dyDescent="0.25">
      <c r="A39" s="186" t="s">
        <v>111</v>
      </c>
      <c r="B39" s="175" t="s">
        <v>3</v>
      </c>
      <c r="C39" s="187">
        <v>13990</v>
      </c>
      <c r="D39" s="206">
        <f t="shared" si="0"/>
        <v>21884.598969999999</v>
      </c>
      <c r="E39" s="202">
        <v>43606.472000000002</v>
      </c>
      <c r="F39" s="210">
        <f t="shared" si="1"/>
        <v>43606.472000000002</v>
      </c>
    </row>
    <row r="40" spans="1:6" x14ac:dyDescent="0.25">
      <c r="A40" s="186" t="s">
        <v>111</v>
      </c>
      <c r="B40" s="175" t="s">
        <v>94</v>
      </c>
      <c r="C40" s="187">
        <v>28482</v>
      </c>
      <c r="D40" s="206">
        <f t="shared" si="0"/>
        <v>44554.478045999997</v>
      </c>
      <c r="E40" s="202">
        <v>83983.879000000001</v>
      </c>
      <c r="F40" s="210">
        <f t="shared" si="1"/>
        <v>83983.879000000001</v>
      </c>
    </row>
    <row r="41" spans="1:6" x14ac:dyDescent="0.25">
      <c r="A41" s="186" t="s">
        <v>111</v>
      </c>
      <c r="B41" s="175" t="s">
        <v>95</v>
      </c>
      <c r="C41" s="187">
        <v>43635</v>
      </c>
      <c r="D41" s="206">
        <f t="shared" si="0"/>
        <v>68258.361405000003</v>
      </c>
      <c r="E41" s="202">
        <v>107541.66800000001</v>
      </c>
      <c r="F41" s="210">
        <f t="shared" si="1"/>
        <v>107541.66800000001</v>
      </c>
    </row>
    <row r="42" spans="1:6" x14ac:dyDescent="0.25">
      <c r="A42" s="186" t="s">
        <v>111</v>
      </c>
      <c r="B42" s="175" t="s">
        <v>96</v>
      </c>
      <c r="C42" s="187">
        <v>68114</v>
      </c>
      <c r="D42" s="206">
        <f t="shared" si="0"/>
        <v>106550.934542</v>
      </c>
      <c r="E42" s="202">
        <v>206502.21799999999</v>
      </c>
      <c r="F42" s="210">
        <f t="shared" si="1"/>
        <v>206502.21799999999</v>
      </c>
    </row>
    <row r="43" spans="1:6" x14ac:dyDescent="0.25">
      <c r="A43" s="186" t="s">
        <v>111</v>
      </c>
      <c r="B43" s="175" t="s">
        <v>97</v>
      </c>
      <c r="C43" s="187">
        <v>35820</v>
      </c>
      <c r="D43" s="206">
        <f t="shared" si="0"/>
        <v>56033.333460000002</v>
      </c>
      <c r="E43" s="202">
        <v>141268.51199999999</v>
      </c>
      <c r="F43" s="210">
        <f t="shared" si="1"/>
        <v>141268.51199999999</v>
      </c>
    </row>
    <row r="44" spans="1:6" x14ac:dyDescent="0.25">
      <c r="A44" s="186" t="s">
        <v>111</v>
      </c>
      <c r="B44" s="175" t="s">
        <v>11</v>
      </c>
      <c r="C44" s="187">
        <v>19291</v>
      </c>
      <c r="D44" s="206">
        <f t="shared" si="0"/>
        <v>30176.969173000001</v>
      </c>
      <c r="E44" s="202">
        <v>51619.688000000002</v>
      </c>
      <c r="F44" s="210">
        <f t="shared" si="1"/>
        <v>51619.688000000002</v>
      </c>
    </row>
    <row r="45" spans="1:6" x14ac:dyDescent="0.25">
      <c r="A45" s="186" t="s">
        <v>111</v>
      </c>
      <c r="B45" s="175" t="s">
        <v>20</v>
      </c>
      <c r="C45" s="187">
        <v>174532</v>
      </c>
      <c r="D45" s="206">
        <f>+C45*1.564303</f>
        <v>273020.93119600002</v>
      </c>
      <c r="E45" s="202">
        <v>377534.77100000001</v>
      </c>
      <c r="F45" s="210">
        <f t="shared" si="1"/>
        <v>377534.77100000001</v>
      </c>
    </row>
    <row r="46" spans="1:6" x14ac:dyDescent="0.25">
      <c r="A46" s="186" t="s">
        <v>111</v>
      </c>
      <c r="B46" s="175" t="s">
        <v>5</v>
      </c>
      <c r="C46" s="187">
        <v>56043</v>
      </c>
      <c r="D46" s="206">
        <f>+C46*1.564303</f>
        <v>87668.233028999995</v>
      </c>
      <c r="E46" s="202">
        <v>135910.20199999999</v>
      </c>
      <c r="F46" s="210">
        <f t="shared" si="1"/>
        <v>135910.20199999999</v>
      </c>
    </row>
    <row r="47" spans="1:6" x14ac:dyDescent="0.25">
      <c r="A47" s="186" t="s">
        <v>111</v>
      </c>
      <c r="B47" s="175" t="s">
        <v>14</v>
      </c>
      <c r="C47" s="187">
        <v>26078</v>
      </c>
      <c r="D47" s="206">
        <f t="shared" ref="D47:D58" si="2">+C47*1.564303</f>
        <v>40793.893634</v>
      </c>
      <c r="E47" s="202">
        <v>76482.244999999995</v>
      </c>
      <c r="F47" s="210">
        <f t="shared" si="1"/>
        <v>76482.244999999995</v>
      </c>
    </row>
    <row r="48" spans="1:6" x14ac:dyDescent="0.25">
      <c r="A48" s="186" t="s">
        <v>111</v>
      </c>
      <c r="B48" s="175" t="s">
        <v>98</v>
      </c>
      <c r="C48" s="187">
        <v>9040</v>
      </c>
      <c r="D48" s="206">
        <f t="shared" si="2"/>
        <v>14141.29912</v>
      </c>
      <c r="E48" s="202">
        <v>24810.93</v>
      </c>
      <c r="F48" s="210">
        <f t="shared" si="1"/>
        <v>24810.93</v>
      </c>
    </row>
    <row r="49" spans="1:6" x14ac:dyDescent="0.25">
      <c r="A49" s="186" t="s">
        <v>111</v>
      </c>
      <c r="B49" s="175" t="s">
        <v>22</v>
      </c>
      <c r="C49" s="187">
        <v>10043</v>
      </c>
      <c r="D49" s="206">
        <f t="shared" si="2"/>
        <v>15710.295029000001</v>
      </c>
      <c r="E49" s="202">
        <v>28398.258999999998</v>
      </c>
      <c r="F49" s="210">
        <f t="shared" si="1"/>
        <v>28398.258999999998</v>
      </c>
    </row>
    <row r="50" spans="1:6" x14ac:dyDescent="0.25">
      <c r="A50" s="186" t="s">
        <v>111</v>
      </c>
      <c r="B50" s="175" t="s">
        <v>99</v>
      </c>
      <c r="C50" s="187">
        <v>12006</v>
      </c>
      <c r="D50" s="206">
        <f t="shared" si="2"/>
        <v>18781.021818000001</v>
      </c>
      <c r="E50" s="202">
        <v>31772.821</v>
      </c>
      <c r="F50" s="210">
        <f t="shared" si="1"/>
        <v>31772.821</v>
      </c>
    </row>
    <row r="51" spans="1:6" x14ac:dyDescent="0.25">
      <c r="A51" s="186" t="s">
        <v>111</v>
      </c>
      <c r="B51" s="175" t="s">
        <v>8</v>
      </c>
      <c r="C51" s="187">
        <v>69932</v>
      </c>
      <c r="D51" s="206">
        <f t="shared" si="2"/>
        <v>109394.837396</v>
      </c>
      <c r="E51" s="202">
        <v>200031.57</v>
      </c>
      <c r="F51" s="210">
        <f t="shared" si="1"/>
        <v>200031.57</v>
      </c>
    </row>
    <row r="52" spans="1:6" x14ac:dyDescent="0.25">
      <c r="A52" s="186" t="s">
        <v>111</v>
      </c>
      <c r="B52" s="175" t="s">
        <v>16</v>
      </c>
      <c r="C52" s="187">
        <v>79261</v>
      </c>
      <c r="D52" s="206">
        <f t="shared" si="2"/>
        <v>123988.22008299999</v>
      </c>
      <c r="E52" s="202">
        <v>229024.32800000001</v>
      </c>
      <c r="F52" s="210">
        <f t="shared" si="1"/>
        <v>229024.32800000001</v>
      </c>
    </row>
    <row r="53" spans="1:6" x14ac:dyDescent="0.25">
      <c r="A53" s="186" t="s">
        <v>111</v>
      </c>
      <c r="B53" s="175" t="s">
        <v>100</v>
      </c>
      <c r="C53" s="187">
        <v>98498</v>
      </c>
      <c r="D53" s="206">
        <f t="shared" si="2"/>
        <v>154080.71689400001</v>
      </c>
      <c r="E53" s="202">
        <v>205270.98</v>
      </c>
      <c r="F53" s="210">
        <f t="shared" si="1"/>
        <v>205270.98</v>
      </c>
    </row>
    <row r="54" spans="1:6" x14ac:dyDescent="0.25">
      <c r="A54" s="186" t="s">
        <v>111</v>
      </c>
      <c r="B54" s="175" t="s">
        <v>101</v>
      </c>
      <c r="C54" s="187">
        <v>107737</v>
      </c>
      <c r="D54" s="206">
        <f t="shared" si="2"/>
        <v>168533.31231099999</v>
      </c>
      <c r="E54" s="202">
        <v>348416.85600000003</v>
      </c>
      <c r="F54" s="210">
        <f t="shared" si="1"/>
        <v>348416.85600000003</v>
      </c>
    </row>
    <row r="55" spans="1:6" x14ac:dyDescent="0.25">
      <c r="A55" s="186" t="s">
        <v>111</v>
      </c>
      <c r="B55" s="175" t="s">
        <v>102</v>
      </c>
      <c r="C55" s="187">
        <v>58691</v>
      </c>
      <c r="D55" s="206">
        <f t="shared" si="2"/>
        <v>91810.507373</v>
      </c>
      <c r="E55" s="202">
        <v>147883.09099999999</v>
      </c>
      <c r="F55" s="210">
        <f t="shared" si="1"/>
        <v>147883.09099999999</v>
      </c>
    </row>
    <row r="56" spans="1:6" x14ac:dyDescent="0.25">
      <c r="A56" s="186" t="s">
        <v>111</v>
      </c>
      <c r="B56" s="175" t="s">
        <v>103</v>
      </c>
      <c r="C56" s="187">
        <v>6440</v>
      </c>
      <c r="D56" s="206">
        <f t="shared" si="2"/>
        <v>10074.11132</v>
      </c>
      <c r="E56" s="202">
        <v>10075.187</v>
      </c>
      <c r="F56" s="210">
        <f t="shared" si="1"/>
        <v>10075.187</v>
      </c>
    </row>
    <row r="57" spans="1:6" x14ac:dyDescent="0.25">
      <c r="A57" s="186" t="s">
        <v>111</v>
      </c>
      <c r="B57" s="175" t="s">
        <v>104</v>
      </c>
      <c r="C57" s="187">
        <v>0</v>
      </c>
      <c r="D57" s="206">
        <f t="shared" si="2"/>
        <v>0</v>
      </c>
      <c r="E57" s="202">
        <v>0</v>
      </c>
      <c r="F57" s="210">
        <f t="shared" si="1"/>
        <v>0</v>
      </c>
    </row>
    <row r="58" spans="1:6" ht="14" thickBot="1" x14ac:dyDescent="0.3">
      <c r="A58" s="188" t="s">
        <v>111</v>
      </c>
      <c r="B58" s="176" t="s">
        <v>0</v>
      </c>
      <c r="C58" s="189">
        <f>+C40+C41</f>
        <v>72117</v>
      </c>
      <c r="D58" s="207">
        <f t="shared" si="2"/>
        <v>112812.83945100001</v>
      </c>
      <c r="E58" s="203">
        <f>+E40+E41</f>
        <v>191525.54700000002</v>
      </c>
      <c r="F58" s="211">
        <f t="shared" si="1"/>
        <v>191525.54700000002</v>
      </c>
    </row>
    <row r="59" spans="1:6" x14ac:dyDescent="0.25">
      <c r="A59" s="4" t="s">
        <v>127</v>
      </c>
      <c r="B59" s="175" t="s">
        <v>58</v>
      </c>
      <c r="C59" s="113">
        <v>189912</v>
      </c>
      <c r="D59" s="208">
        <f>C59</f>
        <v>189912</v>
      </c>
      <c r="E59" s="115">
        <v>433554</v>
      </c>
      <c r="F59" s="210">
        <f t="shared" si="1"/>
        <v>433554</v>
      </c>
    </row>
    <row r="60" spans="1:6" x14ac:dyDescent="0.25">
      <c r="A60" s="4" t="s">
        <v>127</v>
      </c>
      <c r="B60" s="175" t="s">
        <v>59</v>
      </c>
      <c r="C60" s="113">
        <v>22513.315999999999</v>
      </c>
      <c r="D60" s="208">
        <f t="shared" ref="D60:D115" si="3">C60</f>
        <v>22513.315999999999</v>
      </c>
      <c r="E60" s="115">
        <v>30847.919999999998</v>
      </c>
      <c r="F60" s="210">
        <f t="shared" si="1"/>
        <v>30847.919999999998</v>
      </c>
    </row>
    <row r="61" spans="1:6" x14ac:dyDescent="0.25">
      <c r="A61" s="4" t="s">
        <v>127</v>
      </c>
      <c r="B61" s="175" t="s">
        <v>60</v>
      </c>
      <c r="C61" s="113">
        <v>13012.683999999999</v>
      </c>
      <c r="D61" s="208">
        <f t="shared" si="3"/>
        <v>13012.683999999999</v>
      </c>
      <c r="E61" s="115">
        <v>17830.080000000002</v>
      </c>
      <c r="F61" s="210">
        <f t="shared" si="1"/>
        <v>17830.080000000002</v>
      </c>
    </row>
    <row r="62" spans="1:6" x14ac:dyDescent="0.25">
      <c r="A62" s="4" t="s">
        <v>127</v>
      </c>
      <c r="B62" s="175" t="s">
        <v>61</v>
      </c>
      <c r="C62" s="113">
        <v>441048</v>
      </c>
      <c r="D62" s="208">
        <f t="shared" si="3"/>
        <v>441048</v>
      </c>
      <c r="E62" s="115">
        <v>619910</v>
      </c>
      <c r="F62" s="210">
        <f t="shared" si="1"/>
        <v>619910</v>
      </c>
    </row>
    <row r="63" spans="1:6" x14ac:dyDescent="0.25">
      <c r="A63" s="4" t="s">
        <v>127</v>
      </c>
      <c r="B63" s="175" t="s">
        <v>62</v>
      </c>
      <c r="C63" s="113">
        <v>235995</v>
      </c>
      <c r="D63" s="208">
        <f t="shared" si="3"/>
        <v>235995</v>
      </c>
      <c r="E63" s="115">
        <v>927374</v>
      </c>
      <c r="F63" s="210">
        <f t="shared" si="1"/>
        <v>927374</v>
      </c>
    </row>
    <row r="64" spans="1:6" x14ac:dyDescent="0.25">
      <c r="A64" s="4" t="s">
        <v>127</v>
      </c>
      <c r="B64" s="175" t="s">
        <v>63</v>
      </c>
      <c r="C64" s="113">
        <v>27106</v>
      </c>
      <c r="D64" s="208">
        <f t="shared" si="3"/>
        <v>27106</v>
      </c>
      <c r="E64" s="115">
        <v>94179</v>
      </c>
      <c r="F64" s="210">
        <f t="shared" si="1"/>
        <v>94179</v>
      </c>
    </row>
    <row r="65" spans="1:6" x14ac:dyDescent="0.25">
      <c r="A65" s="4" t="s">
        <v>127</v>
      </c>
      <c r="B65" s="175" t="s">
        <v>64</v>
      </c>
      <c r="C65" s="113">
        <v>26398</v>
      </c>
      <c r="D65" s="208">
        <f t="shared" si="3"/>
        <v>26398</v>
      </c>
      <c r="E65" s="115">
        <v>89603</v>
      </c>
      <c r="F65" s="210">
        <f t="shared" si="1"/>
        <v>89603</v>
      </c>
    </row>
    <row r="66" spans="1:6" x14ac:dyDescent="0.25">
      <c r="A66" s="4" t="s">
        <v>127</v>
      </c>
      <c r="B66" s="175" t="s">
        <v>65</v>
      </c>
      <c r="C66" s="113">
        <v>54098</v>
      </c>
      <c r="D66" s="208">
        <f t="shared" si="3"/>
        <v>54098</v>
      </c>
      <c r="E66" s="115">
        <v>184610</v>
      </c>
      <c r="F66" s="210">
        <f t="shared" si="1"/>
        <v>184610</v>
      </c>
    </row>
    <row r="67" spans="1:6" x14ac:dyDescent="0.25">
      <c r="A67" s="4" t="s">
        <v>127</v>
      </c>
      <c r="B67" s="175" t="s">
        <v>66</v>
      </c>
      <c r="C67" s="113">
        <v>37658</v>
      </c>
      <c r="D67" s="208">
        <f t="shared" si="3"/>
        <v>37658</v>
      </c>
      <c r="E67" s="115">
        <v>84042</v>
      </c>
      <c r="F67" s="210">
        <f t="shared" ref="F67:F130" si="4">E67</f>
        <v>84042</v>
      </c>
    </row>
    <row r="68" spans="1:6" x14ac:dyDescent="0.25">
      <c r="A68" s="4" t="s">
        <v>127</v>
      </c>
      <c r="B68" s="175" t="s">
        <v>67</v>
      </c>
      <c r="C68" s="113">
        <v>163845.98000000001</v>
      </c>
      <c r="D68" s="208">
        <f t="shared" si="3"/>
        <v>163845.98000000001</v>
      </c>
      <c r="E68" s="115">
        <v>833229</v>
      </c>
      <c r="F68" s="210">
        <f t="shared" si="4"/>
        <v>833229</v>
      </c>
    </row>
    <row r="69" spans="1:6" x14ac:dyDescent="0.25">
      <c r="A69" s="4" t="s">
        <v>127</v>
      </c>
      <c r="B69" s="175" t="s">
        <v>68</v>
      </c>
      <c r="C69" s="113">
        <v>258946.52</v>
      </c>
      <c r="D69" s="208">
        <f t="shared" si="3"/>
        <v>258946.52</v>
      </c>
      <c r="E69" s="115">
        <v>597213</v>
      </c>
      <c r="F69" s="210">
        <f t="shared" si="4"/>
        <v>597213</v>
      </c>
    </row>
    <row r="70" spans="1:6" x14ac:dyDescent="0.25">
      <c r="A70" s="4" t="s">
        <v>127</v>
      </c>
      <c r="B70" s="175" t="s">
        <v>69</v>
      </c>
      <c r="C70" s="113">
        <v>92655.482999999993</v>
      </c>
      <c r="D70" s="208">
        <f t="shared" si="3"/>
        <v>92655.482999999993</v>
      </c>
      <c r="E70" s="115">
        <v>213693</v>
      </c>
      <c r="F70" s="210">
        <f t="shared" si="4"/>
        <v>213693</v>
      </c>
    </row>
    <row r="71" spans="1:6" x14ac:dyDescent="0.25">
      <c r="A71" s="4" t="s">
        <v>127</v>
      </c>
      <c r="B71" s="175" t="s">
        <v>70</v>
      </c>
      <c r="C71" s="113">
        <v>72338.001000000004</v>
      </c>
      <c r="D71" s="208">
        <f t="shared" si="3"/>
        <v>72338.001000000004</v>
      </c>
      <c r="E71" s="115">
        <v>224556</v>
      </c>
      <c r="F71" s="210">
        <f t="shared" si="4"/>
        <v>224556</v>
      </c>
    </row>
    <row r="72" spans="1:6" x14ac:dyDescent="0.25">
      <c r="A72" s="4" t="s">
        <v>127</v>
      </c>
      <c r="B72" s="175" t="s">
        <v>71</v>
      </c>
      <c r="C72" s="113">
        <v>43236</v>
      </c>
      <c r="D72" s="208">
        <f t="shared" si="3"/>
        <v>43236</v>
      </c>
      <c r="E72" s="115">
        <v>105238</v>
      </c>
      <c r="F72" s="210">
        <f t="shared" si="4"/>
        <v>105238</v>
      </c>
    </row>
    <row r="73" spans="1:6" x14ac:dyDescent="0.25">
      <c r="A73" s="4" t="s">
        <v>127</v>
      </c>
      <c r="B73" s="175" t="s">
        <v>72</v>
      </c>
      <c r="C73" s="113">
        <v>57444</v>
      </c>
      <c r="D73" s="208">
        <f t="shared" si="3"/>
        <v>57444</v>
      </c>
      <c r="E73" s="115">
        <v>263362</v>
      </c>
      <c r="F73" s="210">
        <f t="shared" si="4"/>
        <v>263362</v>
      </c>
    </row>
    <row r="74" spans="1:6" x14ac:dyDescent="0.25">
      <c r="A74" s="4" t="s">
        <v>127</v>
      </c>
      <c r="B74" s="175" t="s">
        <v>73</v>
      </c>
      <c r="C74" s="113">
        <v>140374</v>
      </c>
      <c r="D74" s="208">
        <f t="shared" si="3"/>
        <v>140374</v>
      </c>
      <c r="E74" s="115">
        <v>360715</v>
      </c>
      <c r="F74" s="210">
        <f t="shared" si="4"/>
        <v>360715</v>
      </c>
    </row>
    <row r="75" spans="1:6" x14ac:dyDescent="0.25">
      <c r="A75" s="4" t="s">
        <v>127</v>
      </c>
      <c r="B75" s="175" t="s">
        <v>74</v>
      </c>
      <c r="C75" s="113">
        <v>259746</v>
      </c>
      <c r="D75" s="208">
        <f t="shared" si="3"/>
        <v>259746</v>
      </c>
      <c r="E75" s="115">
        <v>369004</v>
      </c>
      <c r="F75" s="210">
        <f t="shared" si="4"/>
        <v>369004</v>
      </c>
    </row>
    <row r="76" spans="1:6" x14ac:dyDescent="0.25">
      <c r="A76" s="4" t="s">
        <v>127</v>
      </c>
      <c r="B76" s="175" t="s">
        <v>75</v>
      </c>
      <c r="C76" s="113">
        <v>52786</v>
      </c>
      <c r="D76" s="208">
        <f t="shared" si="3"/>
        <v>52786</v>
      </c>
      <c r="E76" s="115">
        <v>122194</v>
      </c>
      <c r="F76" s="210">
        <f t="shared" si="4"/>
        <v>122194</v>
      </c>
    </row>
    <row r="77" spans="1:6" x14ac:dyDescent="0.25">
      <c r="A77" s="4" t="s">
        <v>127</v>
      </c>
      <c r="B77" s="175" t="s">
        <v>76</v>
      </c>
      <c r="C77" s="113">
        <v>146035</v>
      </c>
      <c r="D77" s="208">
        <f t="shared" si="3"/>
        <v>146035</v>
      </c>
      <c r="E77" s="115">
        <v>390377</v>
      </c>
      <c r="F77" s="210">
        <f t="shared" si="4"/>
        <v>390377</v>
      </c>
    </row>
    <row r="78" spans="1:6" x14ac:dyDescent="0.25">
      <c r="A78" s="4" t="s">
        <v>127</v>
      </c>
      <c r="B78" s="175" t="s">
        <v>77</v>
      </c>
      <c r="C78" s="113">
        <v>133860</v>
      </c>
      <c r="D78" s="208">
        <f t="shared" si="3"/>
        <v>133860</v>
      </c>
      <c r="E78" s="115">
        <v>546950</v>
      </c>
      <c r="F78" s="210">
        <f t="shared" si="4"/>
        <v>546950</v>
      </c>
    </row>
    <row r="79" spans="1:6" x14ac:dyDescent="0.25">
      <c r="A79" s="4" t="s">
        <v>127</v>
      </c>
      <c r="B79" s="175" t="s">
        <v>78</v>
      </c>
      <c r="C79" s="113">
        <v>119832</v>
      </c>
      <c r="D79" s="208">
        <f t="shared" si="3"/>
        <v>119832</v>
      </c>
      <c r="E79" s="115">
        <v>305665</v>
      </c>
      <c r="F79" s="210">
        <f t="shared" si="4"/>
        <v>305665</v>
      </c>
    </row>
    <row r="80" spans="1:6" x14ac:dyDescent="0.25">
      <c r="A80" s="4" t="s">
        <v>127</v>
      </c>
      <c r="B80" s="175" t="s">
        <v>79</v>
      </c>
      <c r="C80" s="113">
        <v>102300</v>
      </c>
      <c r="D80" s="208">
        <f t="shared" si="3"/>
        <v>102300</v>
      </c>
      <c r="E80" s="115">
        <v>230474</v>
      </c>
      <c r="F80" s="210">
        <f t="shared" si="4"/>
        <v>230474</v>
      </c>
    </row>
    <row r="81" spans="1:6" x14ac:dyDescent="0.25">
      <c r="A81" s="4" t="s">
        <v>127</v>
      </c>
      <c r="B81" s="175" t="s">
        <v>80</v>
      </c>
      <c r="C81" s="113">
        <v>21348.491999999998</v>
      </c>
      <c r="D81" s="208">
        <f t="shared" si="3"/>
        <v>21348.491999999998</v>
      </c>
      <c r="E81" s="115">
        <v>35399.94</v>
      </c>
      <c r="F81" s="210">
        <f t="shared" si="4"/>
        <v>35399.94</v>
      </c>
    </row>
    <row r="82" spans="1:6" x14ac:dyDescent="0.25">
      <c r="A82" s="4" t="s">
        <v>127</v>
      </c>
      <c r="B82" s="175" t="s">
        <v>81</v>
      </c>
      <c r="C82" s="113">
        <v>261797.82</v>
      </c>
      <c r="D82" s="208">
        <f t="shared" si="3"/>
        <v>261797.82</v>
      </c>
      <c r="E82" s="115">
        <v>379768</v>
      </c>
      <c r="F82" s="210">
        <f t="shared" si="4"/>
        <v>379768</v>
      </c>
    </row>
    <row r="83" spans="1:6" x14ac:dyDescent="0.25">
      <c r="A83" s="4" t="s">
        <v>127</v>
      </c>
      <c r="B83" s="175" t="s">
        <v>82</v>
      </c>
      <c r="C83" s="113">
        <v>8743.1849999999995</v>
      </c>
      <c r="D83" s="208">
        <f t="shared" si="3"/>
        <v>8743.1849999999995</v>
      </c>
      <c r="E83" s="115">
        <v>12683</v>
      </c>
      <c r="F83" s="210">
        <f t="shared" si="4"/>
        <v>12683</v>
      </c>
    </row>
    <row r="84" spans="1:6" x14ac:dyDescent="0.25">
      <c r="A84" s="4" t="s">
        <v>127</v>
      </c>
      <c r="B84" s="175" t="s">
        <v>83</v>
      </c>
      <c r="C84" s="113">
        <v>40884</v>
      </c>
      <c r="D84" s="208">
        <f t="shared" si="3"/>
        <v>40884</v>
      </c>
      <c r="E84" s="115">
        <v>87529</v>
      </c>
      <c r="F84" s="210">
        <f t="shared" si="4"/>
        <v>87529</v>
      </c>
    </row>
    <row r="85" spans="1:6" x14ac:dyDescent="0.25">
      <c r="A85" s="4" t="s">
        <v>127</v>
      </c>
      <c r="B85" s="175" t="s">
        <v>84</v>
      </c>
      <c r="C85" s="113">
        <v>619869</v>
      </c>
      <c r="D85" s="208">
        <f t="shared" si="3"/>
        <v>619869</v>
      </c>
      <c r="E85" s="115">
        <v>1128331</v>
      </c>
      <c r="F85" s="210">
        <f t="shared" si="4"/>
        <v>1128331</v>
      </c>
    </row>
    <row r="86" spans="1:6" x14ac:dyDescent="0.25">
      <c r="A86" s="4" t="s">
        <v>127</v>
      </c>
      <c r="B86" s="175" t="s">
        <v>85</v>
      </c>
      <c r="C86" s="113">
        <v>244585.92</v>
      </c>
      <c r="D86" s="208">
        <f t="shared" si="3"/>
        <v>244585.92</v>
      </c>
      <c r="E86" s="115">
        <v>363622.81</v>
      </c>
      <c r="F86" s="210">
        <f t="shared" si="4"/>
        <v>363622.81</v>
      </c>
    </row>
    <row r="87" spans="1:6" x14ac:dyDescent="0.25">
      <c r="A87" s="4" t="s">
        <v>127</v>
      </c>
      <c r="B87" s="175" t="s">
        <v>18</v>
      </c>
      <c r="C87" s="113">
        <v>1002223</v>
      </c>
      <c r="D87" s="208">
        <f t="shared" si="3"/>
        <v>1002223</v>
      </c>
      <c r="E87" s="115">
        <v>1495019</v>
      </c>
      <c r="F87" s="210">
        <f t="shared" si="4"/>
        <v>1495019</v>
      </c>
    </row>
    <row r="88" spans="1:6" x14ac:dyDescent="0.25">
      <c r="A88" s="4" t="s">
        <v>127</v>
      </c>
      <c r="B88" s="175" t="s">
        <v>86</v>
      </c>
      <c r="C88" s="113">
        <v>792633</v>
      </c>
      <c r="D88" s="208">
        <f t="shared" si="3"/>
        <v>792633</v>
      </c>
      <c r="E88" s="115">
        <v>1264218</v>
      </c>
      <c r="F88" s="210">
        <f t="shared" si="4"/>
        <v>1264218</v>
      </c>
    </row>
    <row r="89" spans="1:6" x14ac:dyDescent="0.25">
      <c r="A89" s="4" t="s">
        <v>127</v>
      </c>
      <c r="B89" s="175" t="s">
        <v>87</v>
      </c>
      <c r="C89" s="113">
        <v>227672</v>
      </c>
      <c r="D89" s="208">
        <f t="shared" si="3"/>
        <v>227672</v>
      </c>
      <c r="E89" s="115">
        <v>475388</v>
      </c>
      <c r="F89" s="210">
        <f t="shared" si="4"/>
        <v>475388</v>
      </c>
    </row>
    <row r="90" spans="1:6" x14ac:dyDescent="0.25">
      <c r="A90" s="4" t="s">
        <v>127</v>
      </c>
      <c r="B90" s="175" t="s">
        <v>88</v>
      </c>
      <c r="C90" s="113">
        <v>17144</v>
      </c>
      <c r="D90" s="208">
        <f t="shared" si="3"/>
        <v>17144</v>
      </c>
      <c r="E90" s="115">
        <v>60550</v>
      </c>
      <c r="F90" s="210">
        <f t="shared" si="4"/>
        <v>60550</v>
      </c>
    </row>
    <row r="91" spans="1:6" x14ac:dyDescent="0.25">
      <c r="A91" s="4" t="s">
        <v>127</v>
      </c>
      <c r="B91" s="175" t="s">
        <v>89</v>
      </c>
      <c r="C91" s="113">
        <v>81792.998999999996</v>
      </c>
      <c r="D91" s="208">
        <f t="shared" si="3"/>
        <v>81792.998999999996</v>
      </c>
      <c r="E91" s="115">
        <v>181418</v>
      </c>
      <c r="F91" s="210">
        <f t="shared" si="4"/>
        <v>181418</v>
      </c>
    </row>
    <row r="92" spans="1:6" x14ac:dyDescent="0.25">
      <c r="A92" s="4" t="s">
        <v>127</v>
      </c>
      <c r="B92" s="175" t="s">
        <v>90</v>
      </c>
      <c r="C92" s="113">
        <v>102270.25</v>
      </c>
      <c r="D92" s="208">
        <f t="shared" si="3"/>
        <v>102270.25</v>
      </c>
      <c r="E92" s="115">
        <v>186613.01</v>
      </c>
      <c r="F92" s="210">
        <f t="shared" si="4"/>
        <v>186613.01</v>
      </c>
    </row>
    <row r="93" spans="1:6" x14ac:dyDescent="0.25">
      <c r="A93" s="4" t="s">
        <v>127</v>
      </c>
      <c r="B93" s="175" t="s">
        <v>91</v>
      </c>
      <c r="C93" s="113">
        <v>54648.754000000001</v>
      </c>
      <c r="D93" s="208">
        <f t="shared" si="3"/>
        <v>54648.754000000001</v>
      </c>
      <c r="E93" s="115">
        <v>102593.99</v>
      </c>
      <c r="F93" s="210">
        <f t="shared" si="4"/>
        <v>102593.99</v>
      </c>
    </row>
    <row r="94" spans="1:6" x14ac:dyDescent="0.25">
      <c r="A94" s="4" t="s">
        <v>127</v>
      </c>
      <c r="B94" s="175" t="s">
        <v>92</v>
      </c>
      <c r="C94" s="113">
        <v>461356</v>
      </c>
      <c r="D94" s="208">
        <f t="shared" si="3"/>
        <v>461356</v>
      </c>
      <c r="E94" s="115">
        <v>838696</v>
      </c>
      <c r="F94" s="210">
        <f t="shared" si="4"/>
        <v>838696</v>
      </c>
    </row>
    <row r="95" spans="1:6" x14ac:dyDescent="0.25">
      <c r="A95" s="4" t="s">
        <v>127</v>
      </c>
      <c r="B95" s="175" t="s">
        <v>93</v>
      </c>
      <c r="C95" s="113">
        <v>200821</v>
      </c>
      <c r="D95" s="208">
        <f t="shared" si="3"/>
        <v>200821</v>
      </c>
      <c r="E95" s="115">
        <v>313416</v>
      </c>
      <c r="F95" s="210">
        <f t="shared" si="4"/>
        <v>313416</v>
      </c>
    </row>
    <row r="96" spans="1:6" x14ac:dyDescent="0.25">
      <c r="A96" s="4" t="s">
        <v>127</v>
      </c>
      <c r="B96" s="175" t="s">
        <v>3</v>
      </c>
      <c r="C96" s="113">
        <v>195907.55</v>
      </c>
      <c r="D96" s="208">
        <f t="shared" si="3"/>
        <v>195907.55</v>
      </c>
      <c r="E96" s="115">
        <v>309198.59000000003</v>
      </c>
      <c r="F96" s="210">
        <f t="shared" si="4"/>
        <v>309198.59000000003</v>
      </c>
    </row>
    <row r="97" spans="1:6" x14ac:dyDescent="0.25">
      <c r="A97" s="4" t="s">
        <v>127</v>
      </c>
      <c r="B97" s="175" t="s">
        <v>94</v>
      </c>
      <c r="C97" s="113">
        <v>316088.45</v>
      </c>
      <c r="D97" s="208">
        <f t="shared" si="3"/>
        <v>316088.45</v>
      </c>
      <c r="E97" s="115">
        <v>614683.41</v>
      </c>
      <c r="F97" s="210">
        <f t="shared" si="4"/>
        <v>614683.41</v>
      </c>
    </row>
    <row r="98" spans="1:6" x14ac:dyDescent="0.25">
      <c r="A98" s="4" t="s">
        <v>127</v>
      </c>
      <c r="B98" s="175" t="s">
        <v>95</v>
      </c>
      <c r="C98" s="113">
        <v>313199</v>
      </c>
      <c r="D98" s="208">
        <f t="shared" si="3"/>
        <v>313199</v>
      </c>
      <c r="E98" s="115">
        <v>527453</v>
      </c>
      <c r="F98" s="210">
        <f t="shared" si="4"/>
        <v>527453</v>
      </c>
    </row>
    <row r="99" spans="1:6" x14ac:dyDescent="0.25">
      <c r="A99" s="4" t="s">
        <v>127</v>
      </c>
      <c r="B99" s="175" t="s">
        <v>96</v>
      </c>
      <c r="C99" s="113">
        <v>483174</v>
      </c>
      <c r="D99" s="208">
        <f t="shared" si="3"/>
        <v>483174</v>
      </c>
      <c r="E99" s="115">
        <v>676343</v>
      </c>
      <c r="F99" s="210">
        <f t="shared" si="4"/>
        <v>676343</v>
      </c>
    </row>
    <row r="100" spans="1:6" x14ac:dyDescent="0.25">
      <c r="A100" s="4" t="s">
        <v>127</v>
      </c>
      <c r="B100" s="175" t="s">
        <v>97</v>
      </c>
      <c r="C100" s="113">
        <v>447270</v>
      </c>
      <c r="D100" s="208">
        <f t="shared" si="3"/>
        <v>447270</v>
      </c>
      <c r="E100" s="115">
        <v>954657</v>
      </c>
      <c r="F100" s="210">
        <f t="shared" si="4"/>
        <v>954657</v>
      </c>
    </row>
    <row r="101" spans="1:6" x14ac:dyDescent="0.25">
      <c r="A101" s="4" t="s">
        <v>127</v>
      </c>
      <c r="B101" s="175" t="s">
        <v>11</v>
      </c>
      <c r="C101" s="113">
        <v>219734</v>
      </c>
      <c r="D101" s="208">
        <f t="shared" si="3"/>
        <v>219734</v>
      </c>
      <c r="E101" s="115">
        <v>449116</v>
      </c>
      <c r="F101" s="210">
        <f t="shared" si="4"/>
        <v>449116</v>
      </c>
    </row>
    <row r="102" spans="1:6" x14ac:dyDescent="0.25">
      <c r="A102" s="4" t="s">
        <v>127</v>
      </c>
      <c r="B102" s="175" t="s">
        <v>20</v>
      </c>
      <c r="C102" s="113">
        <v>1965474</v>
      </c>
      <c r="D102" s="208">
        <f t="shared" si="3"/>
        <v>1965474</v>
      </c>
      <c r="E102" s="115">
        <v>2622251</v>
      </c>
      <c r="F102" s="210">
        <f t="shared" si="4"/>
        <v>2622251</v>
      </c>
    </row>
    <row r="103" spans="1:6" x14ac:dyDescent="0.25">
      <c r="A103" s="4" t="s">
        <v>127</v>
      </c>
      <c r="B103" s="175" t="s">
        <v>5</v>
      </c>
      <c r="C103" s="113">
        <v>670005.62</v>
      </c>
      <c r="D103" s="208">
        <f t="shared" si="3"/>
        <v>670005.62</v>
      </c>
      <c r="E103" s="115">
        <v>1080400.6200000001</v>
      </c>
      <c r="F103" s="210">
        <f t="shared" si="4"/>
        <v>1080400.6200000001</v>
      </c>
    </row>
    <row r="104" spans="1:6" x14ac:dyDescent="0.25">
      <c r="A104" s="4" t="s">
        <v>127</v>
      </c>
      <c r="B104" s="175" t="s">
        <v>14</v>
      </c>
      <c r="C104" s="113">
        <v>238422.79</v>
      </c>
      <c r="D104" s="208">
        <f t="shared" si="3"/>
        <v>238422.79</v>
      </c>
      <c r="E104" s="115">
        <v>404515.3</v>
      </c>
      <c r="F104" s="210">
        <f t="shared" si="4"/>
        <v>404515.3</v>
      </c>
    </row>
    <row r="105" spans="1:6" x14ac:dyDescent="0.25">
      <c r="A105" s="4" t="s">
        <v>127</v>
      </c>
      <c r="B105" s="175" t="s">
        <v>98</v>
      </c>
      <c r="C105" s="113">
        <v>140062.69</v>
      </c>
      <c r="D105" s="208">
        <f t="shared" si="3"/>
        <v>140062.69</v>
      </c>
      <c r="E105" s="115">
        <v>237634.59</v>
      </c>
      <c r="F105" s="210">
        <f t="shared" si="4"/>
        <v>237634.59</v>
      </c>
    </row>
    <row r="106" spans="1:6" x14ac:dyDescent="0.25">
      <c r="A106" s="4" t="s">
        <v>127</v>
      </c>
      <c r="B106" s="175" t="s">
        <v>22</v>
      </c>
      <c r="C106" s="113">
        <v>135023.29999999999</v>
      </c>
      <c r="D106" s="208">
        <f t="shared" si="3"/>
        <v>135023.29999999999</v>
      </c>
      <c r="E106" s="115">
        <v>229084.61</v>
      </c>
      <c r="F106" s="210">
        <f t="shared" si="4"/>
        <v>229084.61</v>
      </c>
    </row>
    <row r="107" spans="1:6" x14ac:dyDescent="0.25">
      <c r="A107" s="4" t="s">
        <v>127</v>
      </c>
      <c r="B107" s="175" t="s">
        <v>99</v>
      </c>
      <c r="C107" s="113">
        <v>42925.603000000003</v>
      </c>
      <c r="D107" s="208">
        <f t="shared" si="3"/>
        <v>42925.603000000003</v>
      </c>
      <c r="E107" s="115">
        <v>72828.87</v>
      </c>
      <c r="F107" s="210">
        <f t="shared" si="4"/>
        <v>72828.87</v>
      </c>
    </row>
    <row r="108" spans="1:6" x14ac:dyDescent="0.25">
      <c r="A108" s="4" t="s">
        <v>127</v>
      </c>
      <c r="B108" s="175" t="s">
        <v>8</v>
      </c>
      <c r="C108" s="113">
        <v>632770</v>
      </c>
      <c r="D108" s="208">
        <f t="shared" si="3"/>
        <v>632770</v>
      </c>
      <c r="E108" s="115">
        <v>1006683</v>
      </c>
      <c r="F108" s="210">
        <f t="shared" si="4"/>
        <v>1006683</v>
      </c>
    </row>
    <row r="109" spans="1:6" x14ac:dyDescent="0.25">
      <c r="A109" s="4" t="s">
        <v>127</v>
      </c>
      <c r="B109" s="175" t="s">
        <v>16</v>
      </c>
      <c r="C109" s="113">
        <v>2224553</v>
      </c>
      <c r="D109" s="208">
        <f t="shared" si="3"/>
        <v>2224553</v>
      </c>
      <c r="E109" s="115">
        <v>3384499</v>
      </c>
      <c r="F109" s="210">
        <f t="shared" si="4"/>
        <v>3384499</v>
      </c>
    </row>
    <row r="110" spans="1:6" x14ac:dyDescent="0.25">
      <c r="A110" s="4" t="s">
        <v>127</v>
      </c>
      <c r="B110" s="175" t="s">
        <v>100</v>
      </c>
      <c r="C110" s="113">
        <v>184696</v>
      </c>
      <c r="D110" s="208">
        <f t="shared" si="3"/>
        <v>184696</v>
      </c>
      <c r="E110" s="115">
        <v>307786</v>
      </c>
      <c r="F110" s="210">
        <f t="shared" si="4"/>
        <v>307786</v>
      </c>
    </row>
    <row r="111" spans="1:6" x14ac:dyDescent="0.25">
      <c r="A111" s="4" t="s">
        <v>127</v>
      </c>
      <c r="B111" s="175" t="s">
        <v>101</v>
      </c>
      <c r="C111" s="113">
        <v>1188527</v>
      </c>
      <c r="D111" s="208">
        <f t="shared" si="3"/>
        <v>1188527</v>
      </c>
      <c r="E111" s="115">
        <v>1993482</v>
      </c>
      <c r="F111" s="210">
        <f t="shared" si="4"/>
        <v>1993482</v>
      </c>
    </row>
    <row r="112" spans="1:6" x14ac:dyDescent="0.25">
      <c r="A112" s="4" t="s">
        <v>127</v>
      </c>
      <c r="B112" s="175" t="s">
        <v>102</v>
      </c>
      <c r="C112" s="113">
        <v>425382.8</v>
      </c>
      <c r="D112" s="208">
        <f t="shared" si="3"/>
        <v>425382.8</v>
      </c>
      <c r="E112" s="115">
        <v>712800.28</v>
      </c>
      <c r="F112" s="210">
        <f t="shared" si="4"/>
        <v>712800.28</v>
      </c>
    </row>
    <row r="113" spans="1:6" x14ac:dyDescent="0.25">
      <c r="A113" s="4" t="s">
        <v>127</v>
      </c>
      <c r="B113" s="175" t="s">
        <v>103</v>
      </c>
      <c r="C113" s="113">
        <v>11016.787</v>
      </c>
      <c r="D113" s="208">
        <f t="shared" si="3"/>
        <v>11016.787</v>
      </c>
      <c r="E113" s="115">
        <v>18267.97</v>
      </c>
      <c r="F113" s="210">
        <f t="shared" si="4"/>
        <v>18267.97</v>
      </c>
    </row>
    <row r="114" spans="1:6" x14ac:dyDescent="0.25">
      <c r="A114" s="4" t="s">
        <v>127</v>
      </c>
      <c r="B114" s="175" t="s">
        <v>104</v>
      </c>
      <c r="C114" s="113">
        <v>0</v>
      </c>
      <c r="D114" s="208">
        <f t="shared" si="3"/>
        <v>0</v>
      </c>
      <c r="E114" s="115">
        <v>0</v>
      </c>
      <c r="F114" s="210">
        <f t="shared" si="4"/>
        <v>0</v>
      </c>
    </row>
    <row r="115" spans="1:6" ht="14" thickBot="1" x14ac:dyDescent="0.3">
      <c r="A115" s="4" t="s">
        <v>127</v>
      </c>
      <c r="B115" s="175" t="s">
        <v>0</v>
      </c>
      <c r="C115" s="113">
        <f>C97+C98</f>
        <v>629287.44999999995</v>
      </c>
      <c r="D115" s="208">
        <f t="shared" si="3"/>
        <v>629287.44999999995</v>
      </c>
      <c r="E115" s="4">
        <f>E97+E98</f>
        <v>1142136.4100000001</v>
      </c>
      <c r="F115" s="210">
        <f t="shared" si="4"/>
        <v>1142136.4100000001</v>
      </c>
    </row>
    <row r="116" spans="1:6" x14ac:dyDescent="0.25">
      <c r="A116" s="184" t="s">
        <v>132</v>
      </c>
      <c r="B116" s="174" t="s">
        <v>58</v>
      </c>
      <c r="C116" s="185">
        <v>17425</v>
      </c>
      <c r="D116" s="174">
        <f>C116*1.328805</f>
        <v>23154.427125000002</v>
      </c>
      <c r="E116" s="204">
        <v>63997.154699999999</v>
      </c>
      <c r="F116" s="209">
        <f t="shared" si="4"/>
        <v>63997.154699999999</v>
      </c>
    </row>
    <row r="117" spans="1:6" x14ac:dyDescent="0.25">
      <c r="A117" s="186" t="s">
        <v>132</v>
      </c>
      <c r="B117" s="175" t="s">
        <v>59</v>
      </c>
      <c r="C117" s="187">
        <v>2402</v>
      </c>
      <c r="D117" s="175">
        <f t="shared" ref="D117:D180" si="5">C117*1.328805</f>
        <v>3191.7896099999998</v>
      </c>
      <c r="E117" s="118">
        <v>6511.6742999999997</v>
      </c>
      <c r="F117" s="210">
        <f t="shared" si="4"/>
        <v>6511.6742999999997</v>
      </c>
    </row>
    <row r="118" spans="1:6" x14ac:dyDescent="0.25">
      <c r="A118" s="186" t="s">
        <v>132</v>
      </c>
      <c r="B118" s="175" t="s">
        <v>60</v>
      </c>
      <c r="C118" s="187">
        <v>213</v>
      </c>
      <c r="D118" s="175">
        <f t="shared" si="5"/>
        <v>283.03546499999999</v>
      </c>
      <c r="E118" s="118">
        <v>495.38130000000001</v>
      </c>
      <c r="F118" s="210">
        <f t="shared" si="4"/>
        <v>495.38130000000001</v>
      </c>
    </row>
    <row r="119" spans="1:6" x14ac:dyDescent="0.25">
      <c r="A119" s="186" t="s">
        <v>132</v>
      </c>
      <c r="B119" s="175" t="s">
        <v>61</v>
      </c>
      <c r="C119" s="187">
        <v>5240</v>
      </c>
      <c r="D119" s="175">
        <f t="shared" si="5"/>
        <v>6962.9382000000005</v>
      </c>
      <c r="E119" s="118">
        <v>15739.313099999999</v>
      </c>
      <c r="F119" s="210">
        <f t="shared" si="4"/>
        <v>15739.313099999999</v>
      </c>
    </row>
    <row r="120" spans="1:6" x14ac:dyDescent="0.25">
      <c r="A120" s="186" t="s">
        <v>132</v>
      </c>
      <c r="B120" s="175" t="s">
        <v>62</v>
      </c>
      <c r="C120" s="187">
        <v>40827</v>
      </c>
      <c r="D120" s="175">
        <f t="shared" si="5"/>
        <v>54251.121735000001</v>
      </c>
      <c r="E120" s="118">
        <v>241719.51240000001</v>
      </c>
      <c r="F120" s="210">
        <f t="shared" si="4"/>
        <v>241719.51240000001</v>
      </c>
    </row>
    <row r="121" spans="1:6" x14ac:dyDescent="0.25">
      <c r="A121" s="186" t="s">
        <v>132</v>
      </c>
      <c r="B121" s="175" t="s">
        <v>63</v>
      </c>
      <c r="C121" s="187">
        <v>7309</v>
      </c>
      <c r="D121" s="175">
        <f t="shared" si="5"/>
        <v>9712.235745</v>
      </c>
      <c r="E121" s="118">
        <v>29356.322400000001</v>
      </c>
      <c r="F121" s="210">
        <f t="shared" si="4"/>
        <v>29356.322400000001</v>
      </c>
    </row>
    <row r="122" spans="1:6" x14ac:dyDescent="0.25">
      <c r="A122" s="186" t="s">
        <v>132</v>
      </c>
      <c r="B122" s="175" t="s">
        <v>64</v>
      </c>
      <c r="C122" s="187">
        <v>6307</v>
      </c>
      <c r="D122" s="175">
        <f t="shared" si="5"/>
        <v>8380.7731349999995</v>
      </c>
      <c r="E122" s="118">
        <v>31481.2824</v>
      </c>
      <c r="F122" s="210">
        <f t="shared" si="4"/>
        <v>31481.2824</v>
      </c>
    </row>
    <row r="123" spans="1:6" x14ac:dyDescent="0.25">
      <c r="A123" s="186" t="s">
        <v>132</v>
      </c>
      <c r="B123" s="175" t="s">
        <v>65</v>
      </c>
      <c r="C123" s="187">
        <v>10380</v>
      </c>
      <c r="D123" s="175">
        <f t="shared" si="5"/>
        <v>13792.9959</v>
      </c>
      <c r="E123" s="118">
        <v>50103.900600000001</v>
      </c>
      <c r="F123" s="210">
        <f t="shared" si="4"/>
        <v>50103.900600000001</v>
      </c>
    </row>
    <row r="124" spans="1:6" x14ac:dyDescent="0.25">
      <c r="A124" s="186" t="s">
        <v>132</v>
      </c>
      <c r="B124" s="175" t="s">
        <v>66</v>
      </c>
      <c r="C124" s="187">
        <v>8010</v>
      </c>
      <c r="D124" s="175">
        <f t="shared" si="5"/>
        <v>10643.72805</v>
      </c>
      <c r="E124" s="118">
        <v>26806.3704</v>
      </c>
      <c r="F124" s="210">
        <f t="shared" si="4"/>
        <v>26806.3704</v>
      </c>
    </row>
    <row r="125" spans="1:6" x14ac:dyDescent="0.25">
      <c r="A125" s="186" t="s">
        <v>132</v>
      </c>
      <c r="B125" s="175" t="s">
        <v>67</v>
      </c>
      <c r="C125" s="187">
        <v>4718</v>
      </c>
      <c r="D125" s="175">
        <f t="shared" si="5"/>
        <v>6269.3019899999999</v>
      </c>
      <c r="E125" s="118">
        <v>103525.395</v>
      </c>
      <c r="F125" s="210">
        <f t="shared" si="4"/>
        <v>103525.395</v>
      </c>
    </row>
    <row r="126" spans="1:6" x14ac:dyDescent="0.25">
      <c r="A126" s="186" t="s">
        <v>132</v>
      </c>
      <c r="B126" s="175" t="s">
        <v>68</v>
      </c>
      <c r="C126" s="187">
        <v>40788</v>
      </c>
      <c r="D126" s="175">
        <f t="shared" si="5"/>
        <v>54199.298340000001</v>
      </c>
      <c r="E126" s="118">
        <v>180486.13380000001</v>
      </c>
      <c r="F126" s="210">
        <f t="shared" si="4"/>
        <v>180486.13380000001</v>
      </c>
    </row>
    <row r="127" spans="1:6" x14ac:dyDescent="0.25">
      <c r="A127" s="186" t="s">
        <v>132</v>
      </c>
      <c r="B127" s="175" t="s">
        <v>69</v>
      </c>
      <c r="C127" s="187">
        <v>22646</v>
      </c>
      <c r="D127" s="175">
        <f t="shared" si="5"/>
        <v>30092.118030000001</v>
      </c>
      <c r="E127" s="118">
        <v>59958.402600000001</v>
      </c>
      <c r="F127" s="210">
        <f t="shared" si="4"/>
        <v>59958.402600000001</v>
      </c>
    </row>
    <row r="128" spans="1:6" x14ac:dyDescent="0.25">
      <c r="A128" s="186" t="s">
        <v>132</v>
      </c>
      <c r="B128" s="175" t="s">
        <v>70</v>
      </c>
      <c r="C128" s="187">
        <v>26316</v>
      </c>
      <c r="D128" s="175">
        <f t="shared" si="5"/>
        <v>34968.83238</v>
      </c>
      <c r="E128" s="118">
        <v>98764.156499999997</v>
      </c>
      <c r="F128" s="210">
        <f t="shared" si="4"/>
        <v>98764.156499999997</v>
      </c>
    </row>
    <row r="129" spans="1:6" x14ac:dyDescent="0.25">
      <c r="A129" s="186" t="s">
        <v>132</v>
      </c>
      <c r="B129" s="175" t="s">
        <v>71</v>
      </c>
      <c r="C129" s="187">
        <v>15976</v>
      </c>
      <c r="D129" s="175">
        <f t="shared" si="5"/>
        <v>21228.988679999999</v>
      </c>
      <c r="E129" s="118">
        <v>58760.456400000003</v>
      </c>
      <c r="F129" s="210">
        <f t="shared" si="4"/>
        <v>58760.456400000003</v>
      </c>
    </row>
    <row r="130" spans="1:6" x14ac:dyDescent="0.25">
      <c r="A130" s="186" t="s">
        <v>132</v>
      </c>
      <c r="B130" s="175" t="s">
        <v>72</v>
      </c>
      <c r="C130" s="187">
        <v>20768</v>
      </c>
      <c r="D130" s="175">
        <f t="shared" si="5"/>
        <v>27596.622240000001</v>
      </c>
      <c r="E130" s="118">
        <v>131577.5232</v>
      </c>
      <c r="F130" s="210">
        <f t="shared" si="4"/>
        <v>131577.5232</v>
      </c>
    </row>
    <row r="131" spans="1:6" x14ac:dyDescent="0.25">
      <c r="A131" s="186" t="s">
        <v>132</v>
      </c>
      <c r="B131" s="175" t="s">
        <v>73</v>
      </c>
      <c r="C131" s="187">
        <v>51732</v>
      </c>
      <c r="D131" s="175">
        <f t="shared" si="5"/>
        <v>68741.740260000006</v>
      </c>
      <c r="E131" s="118">
        <v>164822.52239999999</v>
      </c>
      <c r="F131" s="210">
        <f t="shared" ref="F131:F194" si="6">E131</f>
        <v>164822.52239999999</v>
      </c>
    </row>
    <row r="132" spans="1:6" x14ac:dyDescent="0.25">
      <c r="A132" s="186" t="s">
        <v>132</v>
      </c>
      <c r="B132" s="175" t="s">
        <v>74</v>
      </c>
      <c r="C132" s="187">
        <v>32970</v>
      </c>
      <c r="D132" s="175">
        <f t="shared" si="5"/>
        <v>43810.700850000001</v>
      </c>
      <c r="E132" s="118">
        <v>95544.842099999994</v>
      </c>
      <c r="F132" s="210">
        <f t="shared" si="6"/>
        <v>95544.842099999994</v>
      </c>
    </row>
    <row r="133" spans="1:6" x14ac:dyDescent="0.25">
      <c r="A133" s="186" t="s">
        <v>132</v>
      </c>
      <c r="B133" s="175" t="s">
        <v>75</v>
      </c>
      <c r="C133" s="187">
        <v>41880</v>
      </c>
      <c r="D133" s="175">
        <f t="shared" si="5"/>
        <v>55650.3534</v>
      </c>
      <c r="E133" s="118">
        <v>135033.23939999999</v>
      </c>
      <c r="F133" s="210">
        <f t="shared" si="6"/>
        <v>135033.23939999999</v>
      </c>
    </row>
    <row r="134" spans="1:6" x14ac:dyDescent="0.25">
      <c r="A134" s="186" t="s">
        <v>132</v>
      </c>
      <c r="B134" s="175" t="s">
        <v>76</v>
      </c>
      <c r="C134" s="187">
        <v>89712</v>
      </c>
      <c r="D134" s="175">
        <f t="shared" si="5"/>
        <v>119209.75416</v>
      </c>
      <c r="E134" s="118">
        <v>310779.38429999998</v>
      </c>
      <c r="F134" s="210">
        <f t="shared" si="6"/>
        <v>310779.38429999998</v>
      </c>
    </row>
    <row r="135" spans="1:6" x14ac:dyDescent="0.25">
      <c r="A135" s="186" t="s">
        <v>132</v>
      </c>
      <c r="B135" s="175" t="s">
        <v>77</v>
      </c>
      <c r="C135" s="187">
        <v>101887</v>
      </c>
      <c r="D135" s="175">
        <f t="shared" si="5"/>
        <v>135387.95503499999</v>
      </c>
      <c r="E135" s="118">
        <v>437976.83370000002</v>
      </c>
      <c r="F135" s="210">
        <f t="shared" si="6"/>
        <v>437976.83370000002</v>
      </c>
    </row>
    <row r="136" spans="1:6" x14ac:dyDescent="0.25">
      <c r="A136" s="186" t="s">
        <v>132</v>
      </c>
      <c r="B136" s="175" t="s">
        <v>78</v>
      </c>
      <c r="C136" s="187">
        <v>12981</v>
      </c>
      <c r="D136" s="175">
        <f t="shared" si="5"/>
        <v>17249.217704999999</v>
      </c>
      <c r="E136" s="118">
        <v>52525.026899999997</v>
      </c>
      <c r="F136" s="210">
        <f t="shared" si="6"/>
        <v>52525.026899999997</v>
      </c>
    </row>
    <row r="137" spans="1:6" x14ac:dyDescent="0.25">
      <c r="A137" s="186" t="s">
        <v>132</v>
      </c>
      <c r="B137" s="175" t="s">
        <v>79</v>
      </c>
      <c r="C137" s="187">
        <v>22360</v>
      </c>
      <c r="D137" s="175">
        <f t="shared" si="5"/>
        <v>29712.0798</v>
      </c>
      <c r="E137" s="118">
        <v>65856.494699999996</v>
      </c>
      <c r="F137" s="210">
        <f t="shared" si="6"/>
        <v>65856.494699999996</v>
      </c>
    </row>
    <row r="138" spans="1:6" x14ac:dyDescent="0.25">
      <c r="A138" s="186" t="s">
        <v>132</v>
      </c>
      <c r="B138" s="175" t="s">
        <v>80</v>
      </c>
      <c r="C138" s="187">
        <v>15027</v>
      </c>
      <c r="D138" s="175">
        <f t="shared" si="5"/>
        <v>19967.952734999999</v>
      </c>
      <c r="E138" s="118">
        <v>50866.23</v>
      </c>
      <c r="F138" s="210">
        <f t="shared" si="6"/>
        <v>50866.23</v>
      </c>
    </row>
    <row r="139" spans="1:6" x14ac:dyDescent="0.25">
      <c r="A139" s="186" t="s">
        <v>132</v>
      </c>
      <c r="B139" s="175" t="s">
        <v>81</v>
      </c>
      <c r="C139" s="187">
        <v>50844</v>
      </c>
      <c r="D139" s="175">
        <f t="shared" si="5"/>
        <v>67561.761419999995</v>
      </c>
      <c r="E139" s="118">
        <v>177095.4945</v>
      </c>
      <c r="F139" s="210">
        <f t="shared" si="6"/>
        <v>177095.4945</v>
      </c>
    </row>
    <row r="140" spans="1:6" x14ac:dyDescent="0.25">
      <c r="A140" s="186" t="s">
        <v>132</v>
      </c>
      <c r="B140" s="175" t="s">
        <v>82</v>
      </c>
      <c r="C140" s="187">
        <v>5407</v>
      </c>
      <c r="D140" s="175">
        <f t="shared" si="5"/>
        <v>7184.8486350000003</v>
      </c>
      <c r="E140" s="118">
        <v>11950.2438</v>
      </c>
      <c r="F140" s="210">
        <f t="shared" si="6"/>
        <v>11950.2438</v>
      </c>
    </row>
    <row r="141" spans="1:6" x14ac:dyDescent="0.25">
      <c r="A141" s="186" t="s">
        <v>132</v>
      </c>
      <c r="B141" s="175" t="s">
        <v>83</v>
      </c>
      <c r="C141" s="187">
        <v>21440</v>
      </c>
      <c r="D141" s="175">
        <f t="shared" si="5"/>
        <v>28489.5792</v>
      </c>
      <c r="E141" s="118">
        <v>63131.233500000002</v>
      </c>
      <c r="F141" s="210">
        <f t="shared" si="6"/>
        <v>63131.233500000002</v>
      </c>
    </row>
    <row r="142" spans="1:6" x14ac:dyDescent="0.25">
      <c r="A142" s="186" t="s">
        <v>132</v>
      </c>
      <c r="B142" s="175" t="s">
        <v>84</v>
      </c>
      <c r="C142" s="187">
        <v>113329</v>
      </c>
      <c r="D142" s="175">
        <f t="shared" si="5"/>
        <v>150592.14184500001</v>
      </c>
      <c r="E142" s="118">
        <v>351229.326</v>
      </c>
      <c r="F142" s="210">
        <f t="shared" si="6"/>
        <v>351229.326</v>
      </c>
    </row>
    <row r="143" spans="1:6" x14ac:dyDescent="0.25">
      <c r="A143" s="186" t="s">
        <v>132</v>
      </c>
      <c r="B143" s="175" t="s">
        <v>85</v>
      </c>
      <c r="C143" s="187">
        <v>39512</v>
      </c>
      <c r="D143" s="175">
        <f t="shared" si="5"/>
        <v>52503.743159999998</v>
      </c>
      <c r="E143" s="118">
        <v>77997.984899999996</v>
      </c>
      <c r="F143" s="210">
        <f t="shared" si="6"/>
        <v>77997.984899999996</v>
      </c>
    </row>
    <row r="144" spans="1:6" x14ac:dyDescent="0.25">
      <c r="A144" s="186" t="s">
        <v>132</v>
      </c>
      <c r="B144" s="175" t="s">
        <v>18</v>
      </c>
      <c r="C144" s="187">
        <v>116537</v>
      </c>
      <c r="D144" s="175">
        <f t="shared" si="5"/>
        <v>154854.94828499999</v>
      </c>
      <c r="E144" s="118">
        <v>268958.84340000001</v>
      </c>
      <c r="F144" s="210">
        <f t="shared" si="6"/>
        <v>268958.84340000001</v>
      </c>
    </row>
    <row r="145" spans="1:6" x14ac:dyDescent="0.25">
      <c r="A145" s="186" t="s">
        <v>132</v>
      </c>
      <c r="B145" s="175" t="s">
        <v>86</v>
      </c>
      <c r="C145" s="187">
        <v>82842</v>
      </c>
      <c r="D145" s="175">
        <f t="shared" si="5"/>
        <v>110080.86381</v>
      </c>
      <c r="E145" s="118">
        <v>210380.33670000001</v>
      </c>
      <c r="F145" s="210">
        <f t="shared" si="6"/>
        <v>210380.33670000001</v>
      </c>
    </row>
    <row r="146" spans="1:6" x14ac:dyDescent="0.25">
      <c r="A146" s="186" t="s">
        <v>132</v>
      </c>
      <c r="B146" s="175" t="s">
        <v>87</v>
      </c>
      <c r="C146" s="187">
        <v>47178</v>
      </c>
      <c r="D146" s="175">
        <f t="shared" si="5"/>
        <v>62690.362289999997</v>
      </c>
      <c r="E146" s="118">
        <v>127625.09759999999</v>
      </c>
      <c r="F146" s="210">
        <f t="shared" si="6"/>
        <v>127625.09759999999</v>
      </c>
    </row>
    <row r="147" spans="1:6" x14ac:dyDescent="0.25">
      <c r="A147" s="186" t="s">
        <v>132</v>
      </c>
      <c r="B147" s="175" t="s">
        <v>88</v>
      </c>
      <c r="C147" s="187">
        <v>7691</v>
      </c>
      <c r="D147" s="175">
        <f t="shared" si="5"/>
        <v>10219.839255000001</v>
      </c>
      <c r="E147" s="118">
        <v>34113.5766</v>
      </c>
      <c r="F147" s="210">
        <f t="shared" si="6"/>
        <v>34113.5766</v>
      </c>
    </row>
    <row r="148" spans="1:6" x14ac:dyDescent="0.25">
      <c r="A148" s="186" t="s">
        <v>132</v>
      </c>
      <c r="B148" s="175" t="s">
        <v>89</v>
      </c>
      <c r="C148" s="187">
        <v>6273</v>
      </c>
      <c r="D148" s="175">
        <f t="shared" si="5"/>
        <v>8335.5937649999996</v>
      </c>
      <c r="E148" s="118">
        <v>33667.334999999999</v>
      </c>
      <c r="F148" s="210">
        <f t="shared" si="6"/>
        <v>33667.334999999999</v>
      </c>
    </row>
    <row r="149" spans="1:6" x14ac:dyDescent="0.25">
      <c r="A149" s="186" t="s">
        <v>132</v>
      </c>
      <c r="B149" s="175" t="s">
        <v>90</v>
      </c>
      <c r="C149" s="187">
        <v>45471</v>
      </c>
      <c r="D149" s="175">
        <f t="shared" si="5"/>
        <v>60422.092154999998</v>
      </c>
      <c r="E149" s="118">
        <v>159287.00159999999</v>
      </c>
      <c r="F149" s="210">
        <f t="shared" si="6"/>
        <v>159287.00159999999</v>
      </c>
    </row>
    <row r="150" spans="1:6" x14ac:dyDescent="0.25">
      <c r="A150" s="186" t="s">
        <v>132</v>
      </c>
      <c r="B150" s="175" t="s">
        <v>91</v>
      </c>
      <c r="C150" s="187">
        <v>13510</v>
      </c>
      <c r="D150" s="175">
        <f t="shared" si="5"/>
        <v>17952.155549999999</v>
      </c>
      <c r="E150" s="118">
        <v>38593.257899999997</v>
      </c>
      <c r="F150" s="210">
        <f t="shared" si="6"/>
        <v>38593.257899999997</v>
      </c>
    </row>
    <row r="151" spans="1:6" x14ac:dyDescent="0.25">
      <c r="A151" s="186" t="s">
        <v>132</v>
      </c>
      <c r="B151" s="175" t="s">
        <v>92</v>
      </c>
      <c r="C151" s="187">
        <v>37237</v>
      </c>
      <c r="D151" s="175">
        <f t="shared" si="5"/>
        <v>49480.711785</v>
      </c>
      <c r="E151" s="118">
        <v>106297.1397</v>
      </c>
      <c r="F151" s="210">
        <f t="shared" si="6"/>
        <v>106297.1397</v>
      </c>
    </row>
    <row r="152" spans="1:6" x14ac:dyDescent="0.25">
      <c r="A152" s="186" t="s">
        <v>132</v>
      </c>
      <c r="B152" s="175" t="s">
        <v>93</v>
      </c>
      <c r="C152" s="187">
        <v>14609</v>
      </c>
      <c r="D152" s="175">
        <f t="shared" si="5"/>
        <v>19412.512245000002</v>
      </c>
      <c r="E152" s="118">
        <v>42495.215700000001</v>
      </c>
      <c r="F152" s="210">
        <f t="shared" si="6"/>
        <v>42495.215700000001</v>
      </c>
    </row>
    <row r="153" spans="1:6" x14ac:dyDescent="0.25">
      <c r="A153" s="186" t="s">
        <v>132</v>
      </c>
      <c r="B153" s="175" t="s">
        <v>3</v>
      </c>
      <c r="C153" s="187">
        <v>17245</v>
      </c>
      <c r="D153" s="175">
        <f t="shared" si="5"/>
        <v>22915.242225000002</v>
      </c>
      <c r="E153" s="118">
        <v>41683.746599999999</v>
      </c>
      <c r="F153" s="210">
        <f t="shared" si="6"/>
        <v>41683.746599999999</v>
      </c>
    </row>
    <row r="154" spans="1:6" x14ac:dyDescent="0.25">
      <c r="A154" s="186" t="s">
        <v>132</v>
      </c>
      <c r="B154" s="175" t="s">
        <v>94</v>
      </c>
      <c r="C154" s="187">
        <v>25088</v>
      </c>
      <c r="D154" s="175">
        <f t="shared" si="5"/>
        <v>33337.059840000002</v>
      </c>
      <c r="E154" s="118">
        <v>82243.920599999998</v>
      </c>
      <c r="F154" s="210">
        <f t="shared" si="6"/>
        <v>82243.920599999998</v>
      </c>
    </row>
    <row r="155" spans="1:6" x14ac:dyDescent="0.25">
      <c r="A155" s="186" t="s">
        <v>132</v>
      </c>
      <c r="B155" s="175" t="s">
        <v>95</v>
      </c>
      <c r="C155" s="187">
        <v>65945</v>
      </c>
      <c r="D155" s="175">
        <f t="shared" si="5"/>
        <v>87628.045725000004</v>
      </c>
      <c r="E155" s="118">
        <v>145867.8792</v>
      </c>
      <c r="F155" s="210">
        <f t="shared" si="6"/>
        <v>145867.8792</v>
      </c>
    </row>
    <row r="156" spans="1:6" x14ac:dyDescent="0.25">
      <c r="A156" s="186" t="s">
        <v>132</v>
      </c>
      <c r="B156" s="175" t="s">
        <v>96</v>
      </c>
      <c r="C156" s="187">
        <v>64776</v>
      </c>
      <c r="D156" s="175">
        <f t="shared" si="5"/>
        <v>86074.672680000003</v>
      </c>
      <c r="E156" s="118">
        <v>191061.7941</v>
      </c>
      <c r="F156" s="210">
        <f t="shared" si="6"/>
        <v>191061.7941</v>
      </c>
    </row>
    <row r="157" spans="1:6" x14ac:dyDescent="0.25">
      <c r="A157" s="186" t="s">
        <v>132</v>
      </c>
      <c r="B157" s="175" t="s">
        <v>97</v>
      </c>
      <c r="C157" s="187">
        <v>25391</v>
      </c>
      <c r="D157" s="175">
        <f t="shared" si="5"/>
        <v>33739.687754999999</v>
      </c>
      <c r="E157" s="118">
        <v>97869.017099999997</v>
      </c>
      <c r="F157" s="210">
        <f t="shared" si="6"/>
        <v>97869.017099999997</v>
      </c>
    </row>
    <row r="158" spans="1:6" x14ac:dyDescent="0.25">
      <c r="A158" s="186" t="s">
        <v>132</v>
      </c>
      <c r="B158" s="175" t="s">
        <v>11</v>
      </c>
      <c r="C158" s="187">
        <v>14578</v>
      </c>
      <c r="D158" s="175">
        <f t="shared" si="5"/>
        <v>19371.319289999999</v>
      </c>
      <c r="E158" s="118">
        <v>43269.498</v>
      </c>
      <c r="F158" s="210">
        <f t="shared" si="6"/>
        <v>43269.498</v>
      </c>
    </row>
    <row r="159" spans="1:6" x14ac:dyDescent="0.25">
      <c r="A159" s="186" t="s">
        <v>132</v>
      </c>
      <c r="B159" s="175" t="s">
        <v>20</v>
      </c>
      <c r="C159" s="187">
        <v>283599</v>
      </c>
      <c r="D159" s="175">
        <f t="shared" si="5"/>
        <v>376847.769195</v>
      </c>
      <c r="E159" s="118">
        <v>496176.83189999999</v>
      </c>
      <c r="F159" s="210">
        <f t="shared" si="6"/>
        <v>496176.83189999999</v>
      </c>
    </row>
    <row r="160" spans="1:6" x14ac:dyDescent="0.25">
      <c r="A160" s="186" t="s">
        <v>132</v>
      </c>
      <c r="B160" s="175" t="s">
        <v>5</v>
      </c>
      <c r="C160" s="187">
        <v>73719</v>
      </c>
      <c r="D160" s="175">
        <f t="shared" si="5"/>
        <v>97958.175795000003</v>
      </c>
      <c r="E160" s="118">
        <v>168773.61989999999</v>
      </c>
      <c r="F160" s="210">
        <f t="shared" si="6"/>
        <v>168773.61989999999</v>
      </c>
    </row>
    <row r="161" spans="1:6" x14ac:dyDescent="0.25">
      <c r="A161" s="186" t="s">
        <v>132</v>
      </c>
      <c r="B161" s="175" t="s">
        <v>14</v>
      </c>
      <c r="C161" s="187">
        <v>36301</v>
      </c>
      <c r="D161" s="175">
        <f t="shared" si="5"/>
        <v>48236.950304999998</v>
      </c>
      <c r="E161" s="118">
        <v>81547.996199999994</v>
      </c>
      <c r="F161" s="210">
        <f t="shared" si="6"/>
        <v>81547.996199999994</v>
      </c>
    </row>
    <row r="162" spans="1:6" x14ac:dyDescent="0.25">
      <c r="A162" s="186" t="s">
        <v>132</v>
      </c>
      <c r="B162" s="175" t="s">
        <v>98</v>
      </c>
      <c r="C162" s="187">
        <v>19144</v>
      </c>
      <c r="D162" s="175">
        <f t="shared" si="5"/>
        <v>25438.642920000002</v>
      </c>
      <c r="E162" s="118">
        <v>39746.048699999999</v>
      </c>
      <c r="F162" s="210">
        <f t="shared" si="6"/>
        <v>39746.048699999999</v>
      </c>
    </row>
    <row r="163" spans="1:6" x14ac:dyDescent="0.25">
      <c r="A163" s="186" t="s">
        <v>132</v>
      </c>
      <c r="B163" s="175" t="s">
        <v>22</v>
      </c>
      <c r="C163" s="187">
        <v>12830</v>
      </c>
      <c r="D163" s="175">
        <f t="shared" si="5"/>
        <v>17048.568149999999</v>
      </c>
      <c r="E163" s="118">
        <v>30400.208999999999</v>
      </c>
      <c r="F163" s="210">
        <f t="shared" si="6"/>
        <v>30400.208999999999</v>
      </c>
    </row>
    <row r="164" spans="1:6" x14ac:dyDescent="0.25">
      <c r="A164" s="186" t="s">
        <v>132</v>
      </c>
      <c r="B164" s="175" t="s">
        <v>99</v>
      </c>
      <c r="C164" s="187">
        <v>11928</v>
      </c>
      <c r="D164" s="175">
        <f t="shared" si="5"/>
        <v>15849.98604</v>
      </c>
      <c r="E164" s="118">
        <v>29424.055499999999</v>
      </c>
      <c r="F164" s="210">
        <f t="shared" si="6"/>
        <v>29424.055499999999</v>
      </c>
    </row>
    <row r="165" spans="1:6" x14ac:dyDescent="0.25">
      <c r="A165" s="186" t="s">
        <v>132</v>
      </c>
      <c r="B165" s="175" t="s">
        <v>8</v>
      </c>
      <c r="C165" s="187">
        <v>122472</v>
      </c>
      <c r="D165" s="175">
        <f t="shared" si="5"/>
        <v>162741.40596</v>
      </c>
      <c r="E165" s="118">
        <v>269513.98920000001</v>
      </c>
      <c r="F165" s="210">
        <f t="shared" si="6"/>
        <v>269513.98920000001</v>
      </c>
    </row>
    <row r="166" spans="1:6" x14ac:dyDescent="0.25">
      <c r="A166" s="186" t="s">
        <v>132</v>
      </c>
      <c r="B166" s="175" t="s">
        <v>16</v>
      </c>
      <c r="C166" s="187">
        <v>157367</v>
      </c>
      <c r="D166" s="175">
        <f t="shared" si="5"/>
        <v>209110.05643500001</v>
      </c>
      <c r="E166" s="118">
        <v>317874.09450000001</v>
      </c>
      <c r="F166" s="210">
        <f t="shared" si="6"/>
        <v>317874.09450000001</v>
      </c>
    </row>
    <row r="167" spans="1:6" x14ac:dyDescent="0.25">
      <c r="A167" s="186" t="s">
        <v>132</v>
      </c>
      <c r="B167" s="175" t="s">
        <v>100</v>
      </c>
      <c r="C167" s="187">
        <v>115052</v>
      </c>
      <c r="D167" s="175">
        <f t="shared" si="5"/>
        <v>152881.67285999999</v>
      </c>
      <c r="E167" s="118">
        <v>199365.0753</v>
      </c>
      <c r="F167" s="210">
        <f t="shared" si="6"/>
        <v>199365.0753</v>
      </c>
    </row>
    <row r="168" spans="1:6" x14ac:dyDescent="0.25">
      <c r="A168" s="186" t="s">
        <v>132</v>
      </c>
      <c r="B168" s="175" t="s">
        <v>101</v>
      </c>
      <c r="C168" s="187">
        <v>188220</v>
      </c>
      <c r="D168" s="175">
        <f t="shared" si="5"/>
        <v>250107.6771</v>
      </c>
      <c r="E168" s="118">
        <v>365327.10749999998</v>
      </c>
      <c r="F168" s="210">
        <f t="shared" si="6"/>
        <v>365327.10749999998</v>
      </c>
    </row>
    <row r="169" spans="1:6" x14ac:dyDescent="0.25">
      <c r="A169" s="186" t="s">
        <v>132</v>
      </c>
      <c r="B169" s="175" t="s">
        <v>102</v>
      </c>
      <c r="C169" s="187">
        <v>96204</v>
      </c>
      <c r="D169" s="175">
        <f t="shared" si="5"/>
        <v>127836.35622</v>
      </c>
      <c r="E169" s="118">
        <v>189716.42879999999</v>
      </c>
      <c r="F169" s="210">
        <f t="shared" si="6"/>
        <v>189716.42879999999</v>
      </c>
    </row>
    <row r="170" spans="1:6" x14ac:dyDescent="0.25">
      <c r="A170" s="186" t="s">
        <v>132</v>
      </c>
      <c r="B170" s="175" t="s">
        <v>103</v>
      </c>
      <c r="C170" s="187">
        <v>7247</v>
      </c>
      <c r="D170" s="175">
        <f t="shared" si="5"/>
        <v>9629.8498350000009</v>
      </c>
      <c r="E170" s="118">
        <v>9624.7407000000003</v>
      </c>
      <c r="F170" s="210">
        <f t="shared" si="6"/>
        <v>9624.7407000000003</v>
      </c>
    </row>
    <row r="171" spans="1:6" x14ac:dyDescent="0.25">
      <c r="A171" s="186" t="s">
        <v>132</v>
      </c>
      <c r="B171" s="175" t="s">
        <v>104</v>
      </c>
      <c r="C171" s="187">
        <v>0</v>
      </c>
      <c r="D171" s="175">
        <f t="shared" si="5"/>
        <v>0</v>
      </c>
      <c r="E171" s="118">
        <v>0</v>
      </c>
      <c r="F171" s="210">
        <f t="shared" si="6"/>
        <v>0</v>
      </c>
    </row>
    <row r="172" spans="1:6" ht="14" thickBot="1" x14ac:dyDescent="0.3">
      <c r="A172" s="188" t="s">
        <v>132</v>
      </c>
      <c r="B172" s="176" t="s">
        <v>0</v>
      </c>
      <c r="C172" s="189">
        <f>C154+C155</f>
        <v>91033</v>
      </c>
      <c r="D172" s="176">
        <f t="shared" si="5"/>
        <v>120965.10556500001</v>
      </c>
      <c r="E172" s="189">
        <f>E154+E155</f>
        <v>228111.79979999998</v>
      </c>
      <c r="F172" s="211">
        <f t="shared" si="6"/>
        <v>228111.79979999998</v>
      </c>
    </row>
    <row r="173" spans="1:6" x14ac:dyDescent="0.25">
      <c r="A173" s="4" t="s">
        <v>134</v>
      </c>
      <c r="B173" s="175" t="s">
        <v>58</v>
      </c>
      <c r="C173" s="4">
        <v>31385.7</v>
      </c>
      <c r="D173" s="175">
        <f t="shared" si="5"/>
        <v>41705.475088500003</v>
      </c>
      <c r="E173" s="118">
        <v>74855.7</v>
      </c>
      <c r="F173" s="210">
        <f t="shared" si="6"/>
        <v>74855.7</v>
      </c>
    </row>
    <row r="174" spans="1:6" x14ac:dyDescent="0.25">
      <c r="A174" s="4" t="s">
        <v>134</v>
      </c>
      <c r="B174" s="175" t="s">
        <v>59</v>
      </c>
      <c r="C174" s="4">
        <v>1263.7</v>
      </c>
      <c r="D174" s="175">
        <f t="shared" si="5"/>
        <v>1679.2108785</v>
      </c>
      <c r="E174" s="118">
        <v>2079.5390000000002</v>
      </c>
      <c r="F174" s="210">
        <f t="shared" si="6"/>
        <v>2079.5390000000002</v>
      </c>
    </row>
    <row r="175" spans="1:6" x14ac:dyDescent="0.25">
      <c r="A175" s="4" t="s">
        <v>134</v>
      </c>
      <c r="B175" s="175" t="s">
        <v>60</v>
      </c>
      <c r="C175" s="4">
        <v>930.6</v>
      </c>
      <c r="D175" s="175">
        <f t="shared" si="5"/>
        <v>1236.5859330000001</v>
      </c>
      <c r="E175" s="118">
        <v>2279.9490000000001</v>
      </c>
      <c r="F175" s="210">
        <f t="shared" si="6"/>
        <v>2279.9490000000001</v>
      </c>
    </row>
    <row r="176" spans="1:6" x14ac:dyDescent="0.25">
      <c r="A176" s="4" t="s">
        <v>134</v>
      </c>
      <c r="B176" s="175" t="s">
        <v>61</v>
      </c>
      <c r="C176" s="4">
        <v>6552.7</v>
      </c>
      <c r="D176" s="175">
        <f t="shared" si="5"/>
        <v>8707.2605234999992</v>
      </c>
      <c r="E176" s="118">
        <v>14381.861999999999</v>
      </c>
      <c r="F176" s="210">
        <f t="shared" si="6"/>
        <v>14381.861999999999</v>
      </c>
    </row>
    <row r="177" spans="1:6" x14ac:dyDescent="0.25">
      <c r="A177" s="4" t="s">
        <v>134</v>
      </c>
      <c r="B177" s="175" t="s">
        <v>62</v>
      </c>
      <c r="C177" s="4">
        <v>24172.2</v>
      </c>
      <c r="D177" s="175">
        <f t="shared" si="5"/>
        <v>32120.140221000001</v>
      </c>
      <c r="E177" s="118">
        <v>170663.50599999999</v>
      </c>
      <c r="F177" s="210">
        <f t="shared" si="6"/>
        <v>170663.50599999999</v>
      </c>
    </row>
    <row r="178" spans="1:6" x14ac:dyDescent="0.25">
      <c r="A178" s="4" t="s">
        <v>134</v>
      </c>
      <c r="B178" s="175" t="s">
        <v>63</v>
      </c>
      <c r="C178" s="4">
        <v>22451.200000000001</v>
      </c>
      <c r="D178" s="175">
        <f t="shared" si="5"/>
        <v>29833.266816000003</v>
      </c>
      <c r="E178" s="118">
        <v>106421.981</v>
      </c>
      <c r="F178" s="210">
        <f t="shared" si="6"/>
        <v>106421.981</v>
      </c>
    </row>
    <row r="179" spans="1:6" x14ac:dyDescent="0.25">
      <c r="A179" s="4" t="s">
        <v>134</v>
      </c>
      <c r="B179" s="175" t="s">
        <v>64</v>
      </c>
      <c r="C179" s="4">
        <v>4632.1000000000004</v>
      </c>
      <c r="D179" s="175">
        <f t="shared" si="5"/>
        <v>6155.1576405000005</v>
      </c>
      <c r="E179" s="118">
        <v>19023.97</v>
      </c>
      <c r="F179" s="210">
        <f t="shared" si="6"/>
        <v>19023.97</v>
      </c>
    </row>
    <row r="180" spans="1:6" x14ac:dyDescent="0.25">
      <c r="A180" s="4" t="s">
        <v>134</v>
      </c>
      <c r="B180" s="175" t="s">
        <v>65</v>
      </c>
      <c r="C180" s="4">
        <v>4755.3999999999996</v>
      </c>
      <c r="D180" s="175">
        <f t="shared" si="5"/>
        <v>6318.9992969999994</v>
      </c>
      <c r="E180" s="118">
        <v>28018.526999999998</v>
      </c>
      <c r="F180" s="210">
        <f t="shared" si="6"/>
        <v>28018.526999999998</v>
      </c>
    </row>
    <row r="181" spans="1:6" x14ac:dyDescent="0.25">
      <c r="A181" s="4" t="s">
        <v>134</v>
      </c>
      <c r="B181" s="175" t="s">
        <v>66</v>
      </c>
      <c r="C181" s="4">
        <v>4326.8</v>
      </c>
      <c r="D181" s="175">
        <f t="shared" ref="D181:D244" si="7">C181*1.328805</f>
        <v>5749.4734740000004</v>
      </c>
      <c r="E181" s="118">
        <v>15088.278</v>
      </c>
      <c r="F181" s="210">
        <f t="shared" si="6"/>
        <v>15088.278</v>
      </c>
    </row>
    <row r="182" spans="1:6" x14ac:dyDescent="0.25">
      <c r="A182" s="4" t="s">
        <v>134</v>
      </c>
      <c r="B182" s="175" t="s">
        <v>67</v>
      </c>
      <c r="C182" s="4">
        <v>1019.8</v>
      </c>
      <c r="D182" s="175">
        <f t="shared" si="7"/>
        <v>1355.1153389999999</v>
      </c>
      <c r="E182" s="118">
        <v>76798.179000000004</v>
      </c>
      <c r="F182" s="210">
        <f t="shared" si="6"/>
        <v>76798.179000000004</v>
      </c>
    </row>
    <row r="183" spans="1:6" x14ac:dyDescent="0.25">
      <c r="A183" s="4" t="s">
        <v>134</v>
      </c>
      <c r="B183" s="175" t="s">
        <v>68</v>
      </c>
      <c r="C183" s="4">
        <v>9845.1</v>
      </c>
      <c r="D183" s="175">
        <f t="shared" si="7"/>
        <v>13082.2181055</v>
      </c>
      <c r="E183" s="118">
        <v>68087.835999999996</v>
      </c>
      <c r="F183" s="210">
        <f t="shared" si="6"/>
        <v>68087.835999999996</v>
      </c>
    </row>
    <row r="184" spans="1:6" x14ac:dyDescent="0.25">
      <c r="A184" s="4" t="s">
        <v>134</v>
      </c>
      <c r="B184" s="175" t="s">
        <v>69</v>
      </c>
      <c r="C184" s="4">
        <v>8569.7000000000007</v>
      </c>
      <c r="D184" s="175">
        <f t="shared" si="7"/>
        <v>11387.460208500001</v>
      </c>
      <c r="E184" s="118">
        <v>33044.987000000001</v>
      </c>
      <c r="F184" s="210">
        <f t="shared" si="6"/>
        <v>33044.987000000001</v>
      </c>
    </row>
    <row r="185" spans="1:6" x14ac:dyDescent="0.25">
      <c r="A185" s="4" t="s">
        <v>134</v>
      </c>
      <c r="B185" s="175" t="s">
        <v>70</v>
      </c>
      <c r="C185" s="4">
        <v>10900.8</v>
      </c>
      <c r="D185" s="175">
        <f t="shared" si="7"/>
        <v>14485.037543999999</v>
      </c>
      <c r="E185" s="118">
        <v>52606.838000000003</v>
      </c>
      <c r="F185" s="210">
        <f t="shared" si="6"/>
        <v>52606.838000000003</v>
      </c>
    </row>
    <row r="186" spans="1:6" x14ac:dyDescent="0.25">
      <c r="A186" s="4" t="s">
        <v>134</v>
      </c>
      <c r="B186" s="175" t="s">
        <v>71</v>
      </c>
      <c r="C186" s="4">
        <v>9412.2999999999993</v>
      </c>
      <c r="D186" s="175">
        <f t="shared" si="7"/>
        <v>12507.111301499999</v>
      </c>
      <c r="E186" s="118">
        <v>40475.175999999999</v>
      </c>
      <c r="F186" s="210">
        <f t="shared" si="6"/>
        <v>40475.175999999999</v>
      </c>
    </row>
    <row r="187" spans="1:6" x14ac:dyDescent="0.25">
      <c r="A187" s="4" t="s">
        <v>134</v>
      </c>
      <c r="B187" s="175" t="s">
        <v>72</v>
      </c>
      <c r="C187" s="4">
        <v>7012.1</v>
      </c>
      <c r="D187" s="175">
        <f t="shared" si="7"/>
        <v>9317.7135405000008</v>
      </c>
      <c r="E187" s="118">
        <v>72858.370999999999</v>
      </c>
      <c r="F187" s="210">
        <f t="shared" si="6"/>
        <v>72858.370999999999</v>
      </c>
    </row>
    <row r="188" spans="1:6" x14ac:dyDescent="0.25">
      <c r="A188" s="4" t="s">
        <v>134</v>
      </c>
      <c r="B188" s="175" t="s">
        <v>73</v>
      </c>
      <c r="C188" s="4">
        <v>27241.9</v>
      </c>
      <c r="D188" s="175">
        <f t="shared" si="7"/>
        <v>36199.172929500004</v>
      </c>
      <c r="E188" s="118">
        <v>104903.963</v>
      </c>
      <c r="F188" s="210">
        <f t="shared" si="6"/>
        <v>104903.963</v>
      </c>
    </row>
    <row r="189" spans="1:6" x14ac:dyDescent="0.25">
      <c r="A189" s="4" t="s">
        <v>134</v>
      </c>
      <c r="B189" s="175" t="s">
        <v>74</v>
      </c>
      <c r="C189" s="4">
        <v>7807.1</v>
      </c>
      <c r="D189" s="175">
        <f t="shared" si="7"/>
        <v>10374.113515500001</v>
      </c>
      <c r="E189" s="118">
        <v>28433.559000000001</v>
      </c>
      <c r="F189" s="210">
        <f t="shared" si="6"/>
        <v>28433.559000000001</v>
      </c>
    </row>
    <row r="190" spans="1:6" x14ac:dyDescent="0.25">
      <c r="A190" s="4" t="s">
        <v>134</v>
      </c>
      <c r="B190" s="175" t="s">
        <v>75</v>
      </c>
      <c r="C190" s="4">
        <v>10743.5</v>
      </c>
      <c r="D190" s="175">
        <f t="shared" si="7"/>
        <v>14276.0165175</v>
      </c>
      <c r="E190" s="118">
        <v>50326.889000000003</v>
      </c>
      <c r="F190" s="210">
        <f t="shared" si="6"/>
        <v>50326.889000000003</v>
      </c>
    </row>
    <row r="191" spans="1:6" x14ac:dyDescent="0.25">
      <c r="A191" s="4" t="s">
        <v>134</v>
      </c>
      <c r="B191" s="175" t="s">
        <v>76</v>
      </c>
      <c r="C191" s="4">
        <v>32892.9</v>
      </c>
      <c r="D191" s="175">
        <f t="shared" si="7"/>
        <v>43708.249984500006</v>
      </c>
      <c r="E191" s="118">
        <v>146673.505</v>
      </c>
      <c r="F191" s="210">
        <f t="shared" si="6"/>
        <v>146673.505</v>
      </c>
    </row>
    <row r="192" spans="1:6" x14ac:dyDescent="0.25">
      <c r="A192" s="4" t="s">
        <v>134</v>
      </c>
      <c r="B192" s="175" t="s">
        <v>77</v>
      </c>
      <c r="C192" s="4">
        <v>10244.299999999999</v>
      </c>
      <c r="D192" s="175">
        <f t="shared" si="7"/>
        <v>13612.677061499999</v>
      </c>
      <c r="E192" s="118">
        <v>62777.692999999999</v>
      </c>
      <c r="F192" s="210">
        <f t="shared" si="6"/>
        <v>62777.692999999999</v>
      </c>
    </row>
    <row r="193" spans="1:6" x14ac:dyDescent="0.25">
      <c r="A193" s="4" t="s">
        <v>134</v>
      </c>
      <c r="B193" s="175" t="s">
        <v>78</v>
      </c>
      <c r="C193" s="4">
        <v>5600.5</v>
      </c>
      <c r="D193" s="175">
        <f t="shared" si="7"/>
        <v>7441.9724025000005</v>
      </c>
      <c r="E193" s="118">
        <v>29127.756000000001</v>
      </c>
      <c r="F193" s="210">
        <f t="shared" si="6"/>
        <v>29127.756000000001</v>
      </c>
    </row>
    <row r="194" spans="1:6" x14ac:dyDescent="0.25">
      <c r="A194" s="4" t="s">
        <v>134</v>
      </c>
      <c r="B194" s="175" t="s">
        <v>79</v>
      </c>
      <c r="C194" s="4">
        <v>11538.7</v>
      </c>
      <c r="D194" s="175">
        <f t="shared" si="7"/>
        <v>15332.682253500001</v>
      </c>
      <c r="E194" s="118">
        <v>48984.178999999996</v>
      </c>
      <c r="F194" s="210">
        <f t="shared" si="6"/>
        <v>48984.178999999996</v>
      </c>
    </row>
    <row r="195" spans="1:6" x14ac:dyDescent="0.25">
      <c r="A195" s="4" t="s">
        <v>134</v>
      </c>
      <c r="B195" s="175" t="s">
        <v>80</v>
      </c>
      <c r="C195" s="4">
        <v>8316.2999999999993</v>
      </c>
      <c r="D195" s="175">
        <f t="shared" si="7"/>
        <v>11050.7410215</v>
      </c>
      <c r="E195" s="118">
        <v>25034.287</v>
      </c>
      <c r="F195" s="210">
        <f t="shared" ref="F195:F258" si="8">E195</f>
        <v>25034.287</v>
      </c>
    </row>
    <row r="196" spans="1:6" x14ac:dyDescent="0.25">
      <c r="A196" s="4" t="s">
        <v>134</v>
      </c>
      <c r="B196" s="175" t="s">
        <v>81</v>
      </c>
      <c r="C196" s="4">
        <v>26346.5</v>
      </c>
      <c r="D196" s="175">
        <f t="shared" si="7"/>
        <v>35009.3609325</v>
      </c>
      <c r="E196" s="118">
        <v>125245.674</v>
      </c>
      <c r="F196" s="210">
        <f t="shared" si="8"/>
        <v>125245.674</v>
      </c>
    </row>
    <row r="197" spans="1:6" x14ac:dyDescent="0.25">
      <c r="A197" s="4" t="s">
        <v>134</v>
      </c>
      <c r="B197" s="175" t="s">
        <v>82</v>
      </c>
      <c r="C197" s="4">
        <v>3457.8</v>
      </c>
      <c r="D197" s="175">
        <f t="shared" si="7"/>
        <v>4594.7419290000007</v>
      </c>
      <c r="E197" s="118">
        <v>11026.285</v>
      </c>
      <c r="F197" s="210">
        <f t="shared" si="8"/>
        <v>11026.285</v>
      </c>
    </row>
    <row r="198" spans="1:6" x14ac:dyDescent="0.25">
      <c r="A198" s="4" t="s">
        <v>134</v>
      </c>
      <c r="B198" s="175" t="s">
        <v>83</v>
      </c>
      <c r="C198" s="4">
        <v>9621.6</v>
      </c>
      <c r="D198" s="175">
        <f t="shared" si="7"/>
        <v>12785.230188000001</v>
      </c>
      <c r="E198" s="118">
        <v>48294.099000000002</v>
      </c>
      <c r="F198" s="210">
        <f t="shared" si="8"/>
        <v>48294.099000000002</v>
      </c>
    </row>
    <row r="199" spans="1:6" x14ac:dyDescent="0.25">
      <c r="A199" s="4" t="s">
        <v>134</v>
      </c>
      <c r="B199" s="175" t="s">
        <v>84</v>
      </c>
      <c r="C199" s="4">
        <v>74171.399999999994</v>
      </c>
      <c r="D199" s="175">
        <f t="shared" si="7"/>
        <v>98559.327176999999</v>
      </c>
      <c r="E199" s="118">
        <v>282743.72499999998</v>
      </c>
      <c r="F199" s="210">
        <f t="shared" si="8"/>
        <v>282743.72499999998</v>
      </c>
    </row>
    <row r="200" spans="1:6" x14ac:dyDescent="0.25">
      <c r="A200" s="4" t="s">
        <v>134</v>
      </c>
      <c r="B200" s="175" t="s">
        <v>85</v>
      </c>
      <c r="C200" s="4">
        <v>15426.5</v>
      </c>
      <c r="D200" s="175">
        <f t="shared" si="7"/>
        <v>20498.810332500001</v>
      </c>
      <c r="E200" s="118">
        <v>45397.512999999999</v>
      </c>
      <c r="F200" s="210">
        <f t="shared" si="8"/>
        <v>45397.512999999999</v>
      </c>
    </row>
    <row r="201" spans="1:6" x14ac:dyDescent="0.25">
      <c r="A201" s="4" t="s">
        <v>134</v>
      </c>
      <c r="B201" s="175" t="s">
        <v>18</v>
      </c>
      <c r="C201" s="4">
        <v>74365.5</v>
      </c>
      <c r="D201" s="175">
        <f t="shared" si="7"/>
        <v>98817.248227500007</v>
      </c>
      <c r="E201" s="118">
        <v>214794.67499999999</v>
      </c>
      <c r="F201" s="210">
        <f t="shared" si="8"/>
        <v>214794.67499999999</v>
      </c>
    </row>
    <row r="202" spans="1:6" x14ac:dyDescent="0.25">
      <c r="A202" s="4" t="s">
        <v>134</v>
      </c>
      <c r="B202" s="175" t="s">
        <v>86</v>
      </c>
      <c r="C202" s="4">
        <v>70628.2</v>
      </c>
      <c r="D202" s="175">
        <f t="shared" si="7"/>
        <v>93851.105301000003</v>
      </c>
      <c r="E202" s="118">
        <v>157315.43700000001</v>
      </c>
      <c r="F202" s="210">
        <f t="shared" si="8"/>
        <v>157315.43700000001</v>
      </c>
    </row>
    <row r="203" spans="1:6" x14ac:dyDescent="0.25">
      <c r="A203" s="4" t="s">
        <v>134</v>
      </c>
      <c r="B203" s="175" t="s">
        <v>87</v>
      </c>
      <c r="C203" s="4">
        <v>44240.7</v>
      </c>
      <c r="D203" s="175">
        <f t="shared" si="7"/>
        <v>58787.263363499995</v>
      </c>
      <c r="E203" s="118">
        <v>118881.68399999999</v>
      </c>
      <c r="F203" s="210">
        <f t="shared" si="8"/>
        <v>118881.68399999999</v>
      </c>
    </row>
    <row r="204" spans="1:6" x14ac:dyDescent="0.25">
      <c r="A204" s="4" t="s">
        <v>134</v>
      </c>
      <c r="B204" s="175" t="s">
        <v>88</v>
      </c>
      <c r="C204" s="4">
        <v>2665</v>
      </c>
      <c r="D204" s="175">
        <f t="shared" si="7"/>
        <v>3541.2653249999998</v>
      </c>
      <c r="E204" s="118">
        <v>16347.981</v>
      </c>
      <c r="F204" s="210">
        <f t="shared" si="8"/>
        <v>16347.981</v>
      </c>
    </row>
    <row r="205" spans="1:6" x14ac:dyDescent="0.25">
      <c r="A205" s="4" t="s">
        <v>134</v>
      </c>
      <c r="B205" s="175" t="s">
        <v>89</v>
      </c>
      <c r="C205" s="4">
        <v>587.9</v>
      </c>
      <c r="D205" s="175">
        <f t="shared" si="7"/>
        <v>781.20445949999998</v>
      </c>
      <c r="E205" s="118">
        <v>14962.906000000001</v>
      </c>
      <c r="F205" s="210">
        <f t="shared" si="8"/>
        <v>14962.906000000001</v>
      </c>
    </row>
    <row r="206" spans="1:6" x14ac:dyDescent="0.25">
      <c r="A206" s="4" t="s">
        <v>134</v>
      </c>
      <c r="B206" s="175" t="s">
        <v>90</v>
      </c>
      <c r="C206" s="4">
        <v>27157.7</v>
      </c>
      <c r="D206" s="175">
        <f t="shared" si="7"/>
        <v>36087.287548500004</v>
      </c>
      <c r="E206" s="118">
        <v>83753.572</v>
      </c>
      <c r="F206" s="210">
        <f t="shared" si="8"/>
        <v>83753.572</v>
      </c>
    </row>
    <row r="207" spans="1:6" x14ac:dyDescent="0.25">
      <c r="A207" s="4" t="s">
        <v>134</v>
      </c>
      <c r="B207" s="175" t="s">
        <v>91</v>
      </c>
      <c r="C207" s="4">
        <v>4002.8</v>
      </c>
      <c r="D207" s="175">
        <f t="shared" si="7"/>
        <v>5318.940654</v>
      </c>
      <c r="E207" s="118">
        <v>9061.8919999999998</v>
      </c>
      <c r="F207" s="210">
        <f t="shared" si="8"/>
        <v>9061.8919999999998</v>
      </c>
    </row>
    <row r="208" spans="1:6" x14ac:dyDescent="0.25">
      <c r="A208" s="4" t="s">
        <v>134</v>
      </c>
      <c r="B208" s="175" t="s">
        <v>92</v>
      </c>
      <c r="C208" s="4">
        <v>51721.5</v>
      </c>
      <c r="D208" s="175">
        <f t="shared" si="7"/>
        <v>68727.787807500004</v>
      </c>
      <c r="E208" s="118">
        <v>133205.24299999999</v>
      </c>
      <c r="F208" s="210">
        <f t="shared" si="8"/>
        <v>133205.24299999999</v>
      </c>
    </row>
    <row r="209" spans="1:6" x14ac:dyDescent="0.25">
      <c r="A209" s="4" t="s">
        <v>134</v>
      </c>
      <c r="B209" s="175" t="s">
        <v>93</v>
      </c>
      <c r="C209" s="4">
        <v>3064.7</v>
      </c>
      <c r="D209" s="175">
        <f t="shared" si="7"/>
        <v>4072.3886834999998</v>
      </c>
      <c r="E209" s="118">
        <v>12604.599</v>
      </c>
      <c r="F209" s="210">
        <f t="shared" si="8"/>
        <v>12604.599</v>
      </c>
    </row>
    <row r="210" spans="1:6" x14ac:dyDescent="0.25">
      <c r="A210" s="4" t="s">
        <v>134</v>
      </c>
      <c r="B210" s="175" t="s">
        <v>3</v>
      </c>
      <c r="C210" s="4">
        <v>5760.9</v>
      </c>
      <c r="D210" s="175">
        <f t="shared" si="7"/>
        <v>7655.1127244999998</v>
      </c>
      <c r="E210" s="118">
        <v>20082.066999999999</v>
      </c>
      <c r="F210" s="210">
        <f t="shared" si="8"/>
        <v>20082.066999999999</v>
      </c>
    </row>
    <row r="211" spans="1:6" x14ac:dyDescent="0.25">
      <c r="A211" s="4" t="s">
        <v>134</v>
      </c>
      <c r="B211" s="175" t="s">
        <v>94</v>
      </c>
      <c r="C211" s="4">
        <v>19846</v>
      </c>
      <c r="D211" s="175">
        <f t="shared" si="7"/>
        <v>26371.464029999999</v>
      </c>
      <c r="E211" s="118">
        <v>55529.055999999997</v>
      </c>
      <c r="F211" s="210">
        <f t="shared" si="8"/>
        <v>55529.055999999997</v>
      </c>
    </row>
    <row r="212" spans="1:6" x14ac:dyDescent="0.25">
      <c r="A212" s="4" t="s">
        <v>134</v>
      </c>
      <c r="B212" s="175" t="s">
        <v>95</v>
      </c>
      <c r="C212" s="4">
        <v>25846.9</v>
      </c>
      <c r="D212" s="175">
        <f t="shared" si="7"/>
        <v>34345.489954500001</v>
      </c>
      <c r="E212" s="118">
        <v>65918.251000000004</v>
      </c>
      <c r="F212" s="210">
        <f t="shared" si="8"/>
        <v>65918.251000000004</v>
      </c>
    </row>
    <row r="213" spans="1:6" x14ac:dyDescent="0.25">
      <c r="A213" s="4" t="s">
        <v>134</v>
      </c>
      <c r="B213" s="175" t="s">
        <v>96</v>
      </c>
      <c r="C213" s="4">
        <v>54863</v>
      </c>
      <c r="D213" s="175">
        <f t="shared" si="7"/>
        <v>72902.228715000005</v>
      </c>
      <c r="E213" s="118">
        <v>114043.283</v>
      </c>
      <c r="F213" s="210">
        <f t="shared" si="8"/>
        <v>114043.283</v>
      </c>
    </row>
    <row r="214" spans="1:6" x14ac:dyDescent="0.25">
      <c r="A214" s="4" t="s">
        <v>134</v>
      </c>
      <c r="B214" s="175" t="s">
        <v>97</v>
      </c>
      <c r="C214" s="4">
        <v>8755.9</v>
      </c>
      <c r="D214" s="175">
        <f t="shared" si="7"/>
        <v>11634.8836995</v>
      </c>
      <c r="E214" s="118">
        <v>29431.226999999999</v>
      </c>
      <c r="F214" s="210">
        <f t="shared" si="8"/>
        <v>29431.226999999999</v>
      </c>
    </row>
    <row r="215" spans="1:6" x14ac:dyDescent="0.25">
      <c r="A215" s="4" t="s">
        <v>134</v>
      </c>
      <c r="B215" s="175" t="s">
        <v>11</v>
      </c>
      <c r="C215" s="4">
        <v>16981.7</v>
      </c>
      <c r="D215" s="175">
        <f t="shared" si="7"/>
        <v>22565.367868500001</v>
      </c>
      <c r="E215" s="118">
        <v>37549.902999999998</v>
      </c>
      <c r="F215" s="210">
        <f t="shared" si="8"/>
        <v>37549.902999999998</v>
      </c>
    </row>
    <row r="216" spans="1:6" x14ac:dyDescent="0.25">
      <c r="A216" s="4" t="s">
        <v>134</v>
      </c>
      <c r="B216" s="175" t="s">
        <v>20</v>
      </c>
      <c r="C216" s="4">
        <v>202890.9</v>
      </c>
      <c r="D216" s="175">
        <f t="shared" si="7"/>
        <v>269602.44237449998</v>
      </c>
      <c r="E216" s="118">
        <v>302552.07</v>
      </c>
      <c r="F216" s="210">
        <f t="shared" si="8"/>
        <v>302552.07</v>
      </c>
    </row>
    <row r="217" spans="1:6" x14ac:dyDescent="0.25">
      <c r="A217" s="4" t="s">
        <v>134</v>
      </c>
      <c r="B217" s="175" t="s">
        <v>5</v>
      </c>
      <c r="C217" s="4">
        <v>47143.6</v>
      </c>
      <c r="D217" s="175">
        <f t="shared" si="7"/>
        <v>62644.651398000002</v>
      </c>
      <c r="E217" s="118">
        <v>97086.633000000002</v>
      </c>
      <c r="F217" s="210">
        <f t="shared" si="8"/>
        <v>97086.633000000002</v>
      </c>
    </row>
    <row r="218" spans="1:6" x14ac:dyDescent="0.25">
      <c r="A218" s="4" t="s">
        <v>134</v>
      </c>
      <c r="B218" s="175" t="s">
        <v>14</v>
      </c>
      <c r="C218" s="4">
        <v>19647.400000000001</v>
      </c>
      <c r="D218" s="175">
        <f t="shared" si="7"/>
        <v>26107.563357000003</v>
      </c>
      <c r="E218" s="118">
        <v>41159.546000000002</v>
      </c>
      <c r="F218" s="210">
        <f t="shared" si="8"/>
        <v>41159.546000000002</v>
      </c>
    </row>
    <row r="219" spans="1:6" x14ac:dyDescent="0.25">
      <c r="A219" s="4" t="s">
        <v>134</v>
      </c>
      <c r="B219" s="175" t="s">
        <v>98</v>
      </c>
      <c r="C219" s="4">
        <v>8743.4</v>
      </c>
      <c r="D219" s="175">
        <f t="shared" si="7"/>
        <v>11618.273637</v>
      </c>
      <c r="E219" s="118">
        <v>17751.384999999998</v>
      </c>
      <c r="F219" s="210">
        <f t="shared" si="8"/>
        <v>17751.384999999998</v>
      </c>
    </row>
    <row r="220" spans="1:6" x14ac:dyDescent="0.25">
      <c r="A220" s="4" t="s">
        <v>134</v>
      </c>
      <c r="B220" s="175" t="s">
        <v>22</v>
      </c>
      <c r="C220" s="4">
        <v>3492.1</v>
      </c>
      <c r="D220" s="175">
        <f t="shared" si="7"/>
        <v>4640.3199404999996</v>
      </c>
      <c r="E220" s="118">
        <v>20715.969000000001</v>
      </c>
      <c r="F220" s="210">
        <f t="shared" si="8"/>
        <v>20715.969000000001</v>
      </c>
    </row>
    <row r="221" spans="1:6" x14ac:dyDescent="0.25">
      <c r="A221" s="4" t="s">
        <v>134</v>
      </c>
      <c r="B221" s="175" t="s">
        <v>99</v>
      </c>
      <c r="C221" s="4">
        <v>13652.2</v>
      </c>
      <c r="D221" s="175">
        <f t="shared" si="7"/>
        <v>18141.111621</v>
      </c>
      <c r="E221" s="118">
        <v>29860.204000000002</v>
      </c>
      <c r="F221" s="210">
        <f t="shared" si="8"/>
        <v>29860.204000000002</v>
      </c>
    </row>
    <row r="222" spans="1:6" x14ac:dyDescent="0.25">
      <c r="A222" s="4" t="s">
        <v>134</v>
      </c>
      <c r="B222" s="175" t="s">
        <v>8</v>
      </c>
      <c r="C222" s="4">
        <v>42777.599999999999</v>
      </c>
      <c r="D222" s="175">
        <f t="shared" si="7"/>
        <v>56843.088768000001</v>
      </c>
      <c r="E222" s="118">
        <v>123534.151</v>
      </c>
      <c r="F222" s="210">
        <f t="shared" si="8"/>
        <v>123534.151</v>
      </c>
    </row>
    <row r="223" spans="1:6" x14ac:dyDescent="0.25">
      <c r="A223" s="4" t="s">
        <v>134</v>
      </c>
      <c r="B223" s="175" t="s">
        <v>16</v>
      </c>
      <c r="C223" s="4">
        <v>100205.7</v>
      </c>
      <c r="D223" s="175">
        <f t="shared" si="7"/>
        <v>133153.8351885</v>
      </c>
      <c r="E223" s="118">
        <v>173483.19500000001</v>
      </c>
      <c r="F223" s="210">
        <f t="shared" si="8"/>
        <v>173483.19500000001</v>
      </c>
    </row>
    <row r="224" spans="1:6" x14ac:dyDescent="0.25">
      <c r="A224" s="4" t="s">
        <v>134</v>
      </c>
      <c r="B224" s="175" t="s">
        <v>100</v>
      </c>
      <c r="C224" s="4">
        <v>61733.5</v>
      </c>
      <c r="D224" s="175">
        <f t="shared" si="7"/>
        <v>82031.783467500005</v>
      </c>
      <c r="E224" s="118">
        <v>96502.269</v>
      </c>
      <c r="F224" s="210">
        <f t="shared" si="8"/>
        <v>96502.269</v>
      </c>
    </row>
    <row r="225" spans="1:6" x14ac:dyDescent="0.25">
      <c r="A225" s="4" t="s">
        <v>134</v>
      </c>
      <c r="B225" s="175" t="s">
        <v>101</v>
      </c>
      <c r="C225" s="4">
        <v>87338.1</v>
      </c>
      <c r="D225" s="175">
        <f t="shared" si="7"/>
        <v>116055.30397050001</v>
      </c>
      <c r="E225" s="118">
        <v>193237.22200000001</v>
      </c>
      <c r="F225" s="210">
        <f t="shared" si="8"/>
        <v>193237.22200000001</v>
      </c>
    </row>
    <row r="226" spans="1:6" x14ac:dyDescent="0.25">
      <c r="A226" s="4" t="s">
        <v>134</v>
      </c>
      <c r="B226" s="175" t="s">
        <v>102</v>
      </c>
      <c r="C226" s="4">
        <v>38904.800000000003</v>
      </c>
      <c r="D226" s="175">
        <f t="shared" si="7"/>
        <v>51696.892764000004</v>
      </c>
      <c r="E226" s="118">
        <v>108271.89200000001</v>
      </c>
      <c r="F226" s="210">
        <f t="shared" si="8"/>
        <v>108271.89200000001</v>
      </c>
    </row>
    <row r="227" spans="1:6" x14ac:dyDescent="0.25">
      <c r="A227" s="4" t="s">
        <v>134</v>
      </c>
      <c r="B227" s="175" t="s">
        <v>103</v>
      </c>
      <c r="C227" s="4">
        <v>18762.8</v>
      </c>
      <c r="D227" s="175">
        <f t="shared" si="7"/>
        <v>24932.102454</v>
      </c>
      <c r="E227" s="118">
        <v>24918.875</v>
      </c>
      <c r="F227" s="210">
        <f t="shared" si="8"/>
        <v>24918.875</v>
      </c>
    </row>
    <row r="228" spans="1:6" x14ac:dyDescent="0.25">
      <c r="A228" s="4" t="s">
        <v>134</v>
      </c>
      <c r="B228" s="175" t="s">
        <v>104</v>
      </c>
      <c r="C228" s="4">
        <v>0</v>
      </c>
      <c r="D228" s="175">
        <f t="shared" si="7"/>
        <v>0</v>
      </c>
      <c r="E228" s="118">
        <v>0</v>
      </c>
      <c r="F228" s="210">
        <f t="shared" si="8"/>
        <v>0</v>
      </c>
    </row>
    <row r="229" spans="1:6" ht="14" thickBot="1" x14ac:dyDescent="0.3">
      <c r="A229" s="4" t="s">
        <v>134</v>
      </c>
      <c r="B229" s="175" t="s">
        <v>0</v>
      </c>
      <c r="C229" s="4">
        <f>C211+C212</f>
        <v>45692.9</v>
      </c>
      <c r="D229" s="175">
        <f t="shared" si="7"/>
        <v>60716.953984500004</v>
      </c>
      <c r="E229" s="118">
        <f>E211+E212</f>
        <v>121447.307</v>
      </c>
      <c r="F229" s="210">
        <f t="shared" si="8"/>
        <v>121447.307</v>
      </c>
    </row>
    <row r="230" spans="1:6" x14ac:dyDescent="0.25">
      <c r="A230" s="184" t="s">
        <v>136</v>
      </c>
      <c r="B230" s="174" t="s">
        <v>58</v>
      </c>
      <c r="C230" s="185">
        <v>27470</v>
      </c>
      <c r="D230" s="174">
        <f t="shared" si="7"/>
        <v>36502.273350000003</v>
      </c>
      <c r="E230" s="204">
        <v>104352.80100000001</v>
      </c>
      <c r="F230" s="209">
        <f t="shared" si="8"/>
        <v>104352.80100000001</v>
      </c>
    </row>
    <row r="231" spans="1:6" x14ac:dyDescent="0.25">
      <c r="A231" s="186" t="s">
        <v>136</v>
      </c>
      <c r="B231" s="175" t="s">
        <v>59</v>
      </c>
      <c r="C231" s="187">
        <v>2231</v>
      </c>
      <c r="D231" s="175">
        <f t="shared" si="7"/>
        <v>2964.5639550000001</v>
      </c>
      <c r="E231" s="118">
        <v>6648.4690000000001</v>
      </c>
      <c r="F231" s="210">
        <f t="shared" si="8"/>
        <v>6648.4690000000001</v>
      </c>
    </row>
    <row r="232" spans="1:6" x14ac:dyDescent="0.25">
      <c r="A232" s="186" t="s">
        <v>136</v>
      </c>
      <c r="B232" s="175" t="s">
        <v>60</v>
      </c>
      <c r="C232" s="187">
        <v>686</v>
      </c>
      <c r="D232" s="175">
        <f t="shared" si="7"/>
        <v>911.56023000000005</v>
      </c>
      <c r="E232" s="118">
        <v>3021.4279999999999</v>
      </c>
      <c r="F232" s="210">
        <f t="shared" si="8"/>
        <v>3021.4279999999999</v>
      </c>
    </row>
    <row r="233" spans="1:6" x14ac:dyDescent="0.25">
      <c r="A233" s="186" t="s">
        <v>136</v>
      </c>
      <c r="B233" s="175" t="s">
        <v>61</v>
      </c>
      <c r="C233" s="187">
        <v>2358</v>
      </c>
      <c r="D233" s="175">
        <f t="shared" si="7"/>
        <v>3133.3221899999999</v>
      </c>
      <c r="E233" s="118">
        <v>7536.9679999999998</v>
      </c>
      <c r="F233" s="210">
        <f t="shared" si="8"/>
        <v>7536.9679999999998</v>
      </c>
    </row>
    <row r="234" spans="1:6" x14ac:dyDescent="0.25">
      <c r="A234" s="186" t="s">
        <v>136</v>
      </c>
      <c r="B234" s="175" t="s">
        <v>62</v>
      </c>
      <c r="C234" s="187">
        <v>43267</v>
      </c>
      <c r="D234" s="175">
        <f t="shared" si="7"/>
        <v>57493.405935000003</v>
      </c>
      <c r="E234" s="118">
        <v>208102.64499999999</v>
      </c>
      <c r="F234" s="210">
        <f t="shared" si="8"/>
        <v>208102.64499999999</v>
      </c>
    </row>
    <row r="235" spans="1:6" x14ac:dyDescent="0.25">
      <c r="A235" s="186" t="s">
        <v>136</v>
      </c>
      <c r="B235" s="175" t="s">
        <v>63</v>
      </c>
      <c r="C235" s="187">
        <v>5023</v>
      </c>
      <c r="D235" s="175">
        <f t="shared" si="7"/>
        <v>6674.5875150000002</v>
      </c>
      <c r="E235" s="118">
        <v>21118.117999999999</v>
      </c>
      <c r="F235" s="210">
        <f t="shared" si="8"/>
        <v>21118.117999999999</v>
      </c>
    </row>
    <row r="236" spans="1:6" x14ac:dyDescent="0.25">
      <c r="A236" s="186" t="s">
        <v>136</v>
      </c>
      <c r="B236" s="175" t="s">
        <v>64</v>
      </c>
      <c r="C236" s="187">
        <v>2946</v>
      </c>
      <c r="D236" s="175">
        <f t="shared" si="7"/>
        <v>3914.6595299999999</v>
      </c>
      <c r="E236" s="118">
        <v>13648.884</v>
      </c>
      <c r="F236" s="210">
        <f t="shared" si="8"/>
        <v>13648.884</v>
      </c>
    </row>
    <row r="237" spans="1:6" x14ac:dyDescent="0.25">
      <c r="A237" s="186" t="s">
        <v>136</v>
      </c>
      <c r="B237" s="175" t="s">
        <v>65</v>
      </c>
      <c r="C237" s="187">
        <v>4291</v>
      </c>
      <c r="D237" s="175">
        <f t="shared" si="7"/>
        <v>5701.902255</v>
      </c>
      <c r="E237" s="118">
        <v>21582.953000000001</v>
      </c>
      <c r="F237" s="210">
        <f t="shared" si="8"/>
        <v>21582.953000000001</v>
      </c>
    </row>
    <row r="238" spans="1:6" x14ac:dyDescent="0.25">
      <c r="A238" s="186" t="s">
        <v>136</v>
      </c>
      <c r="B238" s="175" t="s">
        <v>66</v>
      </c>
      <c r="C238" s="187">
        <v>4000</v>
      </c>
      <c r="D238" s="175">
        <f t="shared" si="7"/>
        <v>5315.22</v>
      </c>
      <c r="E238" s="118">
        <v>12604.996999999999</v>
      </c>
      <c r="F238" s="210">
        <f t="shared" si="8"/>
        <v>12604.996999999999</v>
      </c>
    </row>
    <row r="239" spans="1:6" x14ac:dyDescent="0.25">
      <c r="A239" s="186" t="s">
        <v>136</v>
      </c>
      <c r="B239" s="175" t="s">
        <v>67</v>
      </c>
      <c r="C239" s="187">
        <v>1896</v>
      </c>
      <c r="D239" s="175">
        <f t="shared" si="7"/>
        <v>2519.41428</v>
      </c>
      <c r="E239" s="118">
        <v>72176.922999999995</v>
      </c>
      <c r="F239" s="210">
        <f t="shared" si="8"/>
        <v>72176.922999999995</v>
      </c>
    </row>
    <row r="240" spans="1:6" x14ac:dyDescent="0.25">
      <c r="A240" s="186" t="s">
        <v>136</v>
      </c>
      <c r="B240" s="175" t="s">
        <v>68</v>
      </c>
      <c r="C240" s="187">
        <v>15658</v>
      </c>
      <c r="D240" s="175">
        <f t="shared" si="7"/>
        <v>20806.428690000001</v>
      </c>
      <c r="E240" s="118">
        <v>89022.543000000005</v>
      </c>
      <c r="F240" s="210">
        <f t="shared" si="8"/>
        <v>89022.543000000005</v>
      </c>
    </row>
    <row r="241" spans="1:6" x14ac:dyDescent="0.25">
      <c r="A241" s="186" t="s">
        <v>136</v>
      </c>
      <c r="B241" s="175" t="s">
        <v>69</v>
      </c>
      <c r="C241" s="187">
        <v>12475</v>
      </c>
      <c r="D241" s="175">
        <f t="shared" si="7"/>
        <v>16576.842375</v>
      </c>
      <c r="E241" s="118">
        <v>33659.366000000002</v>
      </c>
      <c r="F241" s="210">
        <f t="shared" si="8"/>
        <v>33659.366000000002</v>
      </c>
    </row>
    <row r="242" spans="1:6" x14ac:dyDescent="0.25">
      <c r="A242" s="186" t="s">
        <v>136</v>
      </c>
      <c r="B242" s="175" t="s">
        <v>70</v>
      </c>
      <c r="C242" s="187">
        <v>11293</v>
      </c>
      <c r="D242" s="175">
        <f t="shared" si="7"/>
        <v>15006.194864999999</v>
      </c>
      <c r="E242" s="118">
        <v>40182.993999999999</v>
      </c>
      <c r="F242" s="210">
        <f t="shared" si="8"/>
        <v>40182.993999999999</v>
      </c>
    </row>
    <row r="243" spans="1:6" x14ac:dyDescent="0.25">
      <c r="A243" s="186" t="s">
        <v>136</v>
      </c>
      <c r="B243" s="175" t="s">
        <v>71</v>
      </c>
      <c r="C243" s="187">
        <v>7619</v>
      </c>
      <c r="D243" s="175">
        <f t="shared" si="7"/>
        <v>10124.165295000001</v>
      </c>
      <c r="E243" s="118">
        <v>31610.108</v>
      </c>
      <c r="F243" s="210">
        <f t="shared" si="8"/>
        <v>31610.108</v>
      </c>
    </row>
    <row r="244" spans="1:6" x14ac:dyDescent="0.25">
      <c r="A244" s="186" t="s">
        <v>136</v>
      </c>
      <c r="B244" s="175" t="s">
        <v>72</v>
      </c>
      <c r="C244" s="187">
        <v>4648</v>
      </c>
      <c r="D244" s="175">
        <f t="shared" si="7"/>
        <v>6176.2856400000001</v>
      </c>
      <c r="E244" s="118">
        <v>42873.724000000002</v>
      </c>
      <c r="F244" s="210">
        <f t="shared" si="8"/>
        <v>42873.724000000002</v>
      </c>
    </row>
    <row r="245" spans="1:6" x14ac:dyDescent="0.25">
      <c r="A245" s="186" t="s">
        <v>136</v>
      </c>
      <c r="B245" s="175" t="s">
        <v>73</v>
      </c>
      <c r="C245" s="187">
        <v>19393</v>
      </c>
      <c r="D245" s="175">
        <f t="shared" ref="D245:D286" si="9">C245*1.328805</f>
        <v>25769.515364999999</v>
      </c>
      <c r="E245" s="118">
        <v>64714.328999999998</v>
      </c>
      <c r="F245" s="210">
        <f t="shared" si="8"/>
        <v>64714.328999999998</v>
      </c>
    </row>
    <row r="246" spans="1:6" x14ac:dyDescent="0.25">
      <c r="A246" s="186" t="s">
        <v>136</v>
      </c>
      <c r="B246" s="175" t="s">
        <v>74</v>
      </c>
      <c r="C246" s="187">
        <v>10692</v>
      </c>
      <c r="D246" s="175">
        <f t="shared" si="9"/>
        <v>14207.583060000001</v>
      </c>
      <c r="E246" s="118">
        <v>31866.431</v>
      </c>
      <c r="F246" s="210">
        <f t="shared" si="8"/>
        <v>31866.431</v>
      </c>
    </row>
    <row r="247" spans="1:6" x14ac:dyDescent="0.25">
      <c r="A247" s="186" t="s">
        <v>136</v>
      </c>
      <c r="B247" s="175" t="s">
        <v>75</v>
      </c>
      <c r="C247" s="187">
        <v>6578</v>
      </c>
      <c r="D247" s="175">
        <f t="shared" si="9"/>
        <v>8740.8792900000008</v>
      </c>
      <c r="E247" s="118">
        <v>28130.486000000001</v>
      </c>
      <c r="F247" s="210">
        <f t="shared" si="8"/>
        <v>28130.486000000001</v>
      </c>
    </row>
    <row r="248" spans="1:6" x14ac:dyDescent="0.25">
      <c r="A248" s="186" t="s">
        <v>136</v>
      </c>
      <c r="B248" s="175" t="s">
        <v>76</v>
      </c>
      <c r="C248" s="187">
        <v>11890</v>
      </c>
      <c r="D248" s="175">
        <f t="shared" si="9"/>
        <v>15799.49145</v>
      </c>
      <c r="E248" s="118">
        <v>48613.771999999997</v>
      </c>
      <c r="F248" s="210">
        <f t="shared" si="8"/>
        <v>48613.771999999997</v>
      </c>
    </row>
    <row r="249" spans="1:6" x14ac:dyDescent="0.25">
      <c r="A249" s="186" t="s">
        <v>136</v>
      </c>
      <c r="B249" s="175" t="s">
        <v>77</v>
      </c>
      <c r="C249" s="187">
        <v>9828</v>
      </c>
      <c r="D249" s="175">
        <f t="shared" si="9"/>
        <v>13059.49554</v>
      </c>
      <c r="E249" s="118">
        <v>69949.698999999993</v>
      </c>
      <c r="F249" s="210">
        <f t="shared" si="8"/>
        <v>69949.698999999993</v>
      </c>
    </row>
    <row r="250" spans="1:6" x14ac:dyDescent="0.25">
      <c r="A250" s="186" t="s">
        <v>136</v>
      </c>
      <c r="B250" s="175" t="s">
        <v>78</v>
      </c>
      <c r="C250" s="187">
        <v>13212</v>
      </c>
      <c r="D250" s="175">
        <f t="shared" si="9"/>
        <v>17556.17166</v>
      </c>
      <c r="E250" s="118">
        <v>77616.820000000007</v>
      </c>
      <c r="F250" s="210">
        <f t="shared" si="8"/>
        <v>77616.820000000007</v>
      </c>
    </row>
    <row r="251" spans="1:6" x14ac:dyDescent="0.25">
      <c r="A251" s="186" t="s">
        <v>136</v>
      </c>
      <c r="B251" s="175" t="s">
        <v>79</v>
      </c>
      <c r="C251" s="187">
        <v>6840</v>
      </c>
      <c r="D251" s="175">
        <f t="shared" si="9"/>
        <v>9089.0262000000002</v>
      </c>
      <c r="E251" s="118">
        <v>21552.406999999999</v>
      </c>
      <c r="F251" s="210">
        <f t="shared" si="8"/>
        <v>21552.406999999999</v>
      </c>
    </row>
    <row r="252" spans="1:6" x14ac:dyDescent="0.25">
      <c r="A252" s="186" t="s">
        <v>136</v>
      </c>
      <c r="B252" s="175" t="s">
        <v>80</v>
      </c>
      <c r="C252" s="187">
        <v>23354</v>
      </c>
      <c r="D252" s="175">
        <f t="shared" si="9"/>
        <v>31032.911970000001</v>
      </c>
      <c r="E252" s="118">
        <v>67883.175000000003</v>
      </c>
      <c r="F252" s="210">
        <f t="shared" si="8"/>
        <v>67883.175000000003</v>
      </c>
    </row>
    <row r="253" spans="1:6" x14ac:dyDescent="0.25">
      <c r="A253" s="186" t="s">
        <v>136</v>
      </c>
      <c r="B253" s="175" t="s">
        <v>81</v>
      </c>
      <c r="C253" s="187">
        <v>31886</v>
      </c>
      <c r="D253" s="175">
        <f t="shared" si="9"/>
        <v>42370.276230000003</v>
      </c>
      <c r="E253" s="118">
        <v>149506.87299999999</v>
      </c>
      <c r="F253" s="210">
        <f t="shared" si="8"/>
        <v>149506.87299999999</v>
      </c>
    </row>
    <row r="254" spans="1:6" x14ac:dyDescent="0.25">
      <c r="A254" s="186" t="s">
        <v>136</v>
      </c>
      <c r="B254" s="175" t="s">
        <v>82</v>
      </c>
      <c r="C254" s="187">
        <v>3225</v>
      </c>
      <c r="D254" s="175">
        <f t="shared" si="9"/>
        <v>4285.3961250000002</v>
      </c>
      <c r="E254" s="118">
        <v>12893.195</v>
      </c>
      <c r="F254" s="210">
        <f t="shared" si="8"/>
        <v>12893.195</v>
      </c>
    </row>
    <row r="255" spans="1:6" x14ac:dyDescent="0.25">
      <c r="A255" s="186" t="s">
        <v>136</v>
      </c>
      <c r="B255" s="175" t="s">
        <v>83</v>
      </c>
      <c r="C255" s="187">
        <v>10801</v>
      </c>
      <c r="D255" s="175">
        <f t="shared" si="9"/>
        <v>14352.422805</v>
      </c>
      <c r="E255" s="118">
        <v>37522.809000000001</v>
      </c>
      <c r="F255" s="210">
        <f t="shared" si="8"/>
        <v>37522.809000000001</v>
      </c>
    </row>
    <row r="256" spans="1:6" x14ac:dyDescent="0.25">
      <c r="A256" s="186" t="s">
        <v>136</v>
      </c>
      <c r="B256" s="175" t="s">
        <v>84</v>
      </c>
      <c r="C256" s="187">
        <v>111887</v>
      </c>
      <c r="D256" s="175">
        <f t="shared" si="9"/>
        <v>148676.00503500001</v>
      </c>
      <c r="E256" s="118">
        <v>371603.70799999998</v>
      </c>
      <c r="F256" s="210">
        <f t="shared" si="8"/>
        <v>371603.70799999998</v>
      </c>
    </row>
    <row r="257" spans="1:6" x14ac:dyDescent="0.25">
      <c r="A257" s="186" t="s">
        <v>136</v>
      </c>
      <c r="B257" s="175" t="s">
        <v>85</v>
      </c>
      <c r="C257" s="187">
        <v>25440</v>
      </c>
      <c r="D257" s="175">
        <f t="shared" si="9"/>
        <v>33804.799200000001</v>
      </c>
      <c r="E257" s="118">
        <v>60456.44</v>
      </c>
      <c r="F257" s="210">
        <f t="shared" si="8"/>
        <v>60456.44</v>
      </c>
    </row>
    <row r="258" spans="1:6" x14ac:dyDescent="0.25">
      <c r="A258" s="186" t="s">
        <v>136</v>
      </c>
      <c r="B258" s="175" t="s">
        <v>18</v>
      </c>
      <c r="C258" s="187">
        <v>90969</v>
      </c>
      <c r="D258" s="175">
        <f t="shared" si="9"/>
        <v>120880.062045</v>
      </c>
      <c r="E258" s="118">
        <v>273762.58100000001</v>
      </c>
      <c r="F258" s="210">
        <f t="shared" si="8"/>
        <v>273762.58100000001</v>
      </c>
    </row>
    <row r="259" spans="1:6" x14ac:dyDescent="0.25">
      <c r="A259" s="186" t="s">
        <v>136</v>
      </c>
      <c r="B259" s="175" t="s">
        <v>86</v>
      </c>
      <c r="C259" s="187">
        <v>80967</v>
      </c>
      <c r="D259" s="175">
        <f t="shared" si="9"/>
        <v>107589.354435</v>
      </c>
      <c r="E259" s="118">
        <v>181112.997</v>
      </c>
      <c r="F259" s="210">
        <f t="shared" ref="F259:F322" si="10">E259</f>
        <v>181112.997</v>
      </c>
    </row>
    <row r="260" spans="1:6" x14ac:dyDescent="0.25">
      <c r="A260" s="186" t="s">
        <v>136</v>
      </c>
      <c r="B260" s="175" t="s">
        <v>87</v>
      </c>
      <c r="C260" s="187">
        <v>39114</v>
      </c>
      <c r="D260" s="175">
        <f t="shared" si="9"/>
        <v>51974.878770000003</v>
      </c>
      <c r="E260" s="118">
        <v>108492.489</v>
      </c>
      <c r="F260" s="210">
        <f t="shared" si="10"/>
        <v>108492.489</v>
      </c>
    </row>
    <row r="261" spans="1:6" x14ac:dyDescent="0.25">
      <c r="A261" s="186" t="s">
        <v>136</v>
      </c>
      <c r="B261" s="175" t="s">
        <v>88</v>
      </c>
      <c r="C261" s="187">
        <v>1611</v>
      </c>
      <c r="D261" s="175">
        <f t="shared" si="9"/>
        <v>2140.704855</v>
      </c>
      <c r="E261" s="118">
        <v>19038.313999999998</v>
      </c>
      <c r="F261" s="210">
        <f t="shared" si="10"/>
        <v>19038.313999999998</v>
      </c>
    </row>
    <row r="262" spans="1:6" x14ac:dyDescent="0.25">
      <c r="A262" s="186" t="s">
        <v>136</v>
      </c>
      <c r="B262" s="175" t="s">
        <v>89</v>
      </c>
      <c r="C262" s="187">
        <v>7539</v>
      </c>
      <c r="D262" s="175">
        <f t="shared" si="9"/>
        <v>10017.860895</v>
      </c>
      <c r="E262" s="118">
        <v>25952.401999999998</v>
      </c>
      <c r="F262" s="210">
        <f t="shared" si="10"/>
        <v>25952.401999999998</v>
      </c>
    </row>
    <row r="263" spans="1:6" x14ac:dyDescent="0.25">
      <c r="A263" s="186" t="s">
        <v>136</v>
      </c>
      <c r="B263" s="175" t="s">
        <v>90</v>
      </c>
      <c r="C263" s="187">
        <v>31610</v>
      </c>
      <c r="D263" s="175">
        <f t="shared" si="9"/>
        <v>42003.52605</v>
      </c>
      <c r="E263" s="118">
        <v>77263.546000000002</v>
      </c>
      <c r="F263" s="210">
        <f t="shared" si="10"/>
        <v>77263.546000000002</v>
      </c>
    </row>
    <row r="264" spans="1:6" x14ac:dyDescent="0.25">
      <c r="A264" s="186" t="s">
        <v>136</v>
      </c>
      <c r="B264" s="175" t="s">
        <v>91</v>
      </c>
      <c r="C264" s="187">
        <v>8225</v>
      </c>
      <c r="D264" s="175">
        <f t="shared" si="9"/>
        <v>10929.421125000001</v>
      </c>
      <c r="E264" s="118">
        <v>16368.833000000001</v>
      </c>
      <c r="F264" s="210">
        <f t="shared" si="10"/>
        <v>16368.833000000001</v>
      </c>
    </row>
    <row r="265" spans="1:6" x14ac:dyDescent="0.25">
      <c r="A265" s="186" t="s">
        <v>136</v>
      </c>
      <c r="B265" s="175" t="s">
        <v>92</v>
      </c>
      <c r="C265" s="187">
        <v>52567</v>
      </c>
      <c r="D265" s="175">
        <f t="shared" si="9"/>
        <v>69851.292434999996</v>
      </c>
      <c r="E265" s="118">
        <v>126982.29700000001</v>
      </c>
      <c r="F265" s="210">
        <f t="shared" si="10"/>
        <v>126982.29700000001</v>
      </c>
    </row>
    <row r="266" spans="1:6" x14ac:dyDescent="0.25">
      <c r="A266" s="186" t="s">
        <v>136</v>
      </c>
      <c r="B266" s="175" t="s">
        <v>93</v>
      </c>
      <c r="C266" s="187">
        <v>12244</v>
      </c>
      <c r="D266" s="175">
        <f t="shared" si="9"/>
        <v>16269.888419999999</v>
      </c>
      <c r="E266" s="118">
        <v>32517.200000000001</v>
      </c>
      <c r="F266" s="210">
        <f t="shared" si="10"/>
        <v>32517.200000000001</v>
      </c>
    </row>
    <row r="267" spans="1:6" x14ac:dyDescent="0.25">
      <c r="A267" s="186" t="s">
        <v>136</v>
      </c>
      <c r="B267" s="175" t="s">
        <v>3</v>
      </c>
      <c r="C267" s="187">
        <v>11271</v>
      </c>
      <c r="D267" s="175">
        <f t="shared" si="9"/>
        <v>14976.961155000001</v>
      </c>
      <c r="E267" s="118">
        <v>34525.288</v>
      </c>
      <c r="F267" s="210">
        <f t="shared" si="10"/>
        <v>34525.288</v>
      </c>
    </row>
    <row r="268" spans="1:6" x14ac:dyDescent="0.25">
      <c r="A268" s="186" t="s">
        <v>136</v>
      </c>
      <c r="B268" s="175" t="s">
        <v>94</v>
      </c>
      <c r="C268" s="187">
        <v>25058</v>
      </c>
      <c r="D268" s="175">
        <f t="shared" si="9"/>
        <v>33297.19569</v>
      </c>
      <c r="E268" s="118">
        <v>80583.796000000002</v>
      </c>
      <c r="F268" s="210">
        <f t="shared" si="10"/>
        <v>80583.796000000002</v>
      </c>
    </row>
    <row r="269" spans="1:6" x14ac:dyDescent="0.25">
      <c r="A269" s="186" t="s">
        <v>136</v>
      </c>
      <c r="B269" s="175" t="s">
        <v>95</v>
      </c>
      <c r="C269" s="187">
        <v>44441</v>
      </c>
      <c r="D269" s="175">
        <f t="shared" si="9"/>
        <v>59053.423005000004</v>
      </c>
      <c r="E269" s="118">
        <v>95263.285000000003</v>
      </c>
      <c r="F269" s="210">
        <f t="shared" si="10"/>
        <v>95263.285000000003</v>
      </c>
    </row>
    <row r="270" spans="1:6" x14ac:dyDescent="0.25">
      <c r="A270" s="186" t="s">
        <v>136</v>
      </c>
      <c r="B270" s="175" t="s">
        <v>96</v>
      </c>
      <c r="C270" s="187">
        <v>56142</v>
      </c>
      <c r="D270" s="175">
        <f t="shared" si="9"/>
        <v>74601.770310000007</v>
      </c>
      <c r="E270" s="118">
        <v>151213.48199999999</v>
      </c>
      <c r="F270" s="210">
        <f t="shared" si="10"/>
        <v>151213.48199999999</v>
      </c>
    </row>
    <row r="271" spans="1:6" x14ac:dyDescent="0.25">
      <c r="A271" s="186" t="s">
        <v>136</v>
      </c>
      <c r="B271" s="175" t="s">
        <v>97</v>
      </c>
      <c r="C271" s="187">
        <v>13595</v>
      </c>
      <c r="D271" s="175">
        <f t="shared" si="9"/>
        <v>18065.103975000002</v>
      </c>
      <c r="E271" s="118">
        <v>75809.275999999998</v>
      </c>
      <c r="F271" s="210">
        <f t="shared" si="10"/>
        <v>75809.275999999998</v>
      </c>
    </row>
    <row r="272" spans="1:6" x14ac:dyDescent="0.25">
      <c r="A272" s="186" t="s">
        <v>136</v>
      </c>
      <c r="B272" s="175" t="s">
        <v>11</v>
      </c>
      <c r="C272" s="187">
        <v>15805</v>
      </c>
      <c r="D272" s="175">
        <f t="shared" si="9"/>
        <v>21001.763025</v>
      </c>
      <c r="E272" s="118">
        <v>48862.127</v>
      </c>
      <c r="F272" s="210">
        <f t="shared" si="10"/>
        <v>48862.127</v>
      </c>
    </row>
    <row r="273" spans="1:6" x14ac:dyDescent="0.25">
      <c r="A273" s="186" t="s">
        <v>136</v>
      </c>
      <c r="B273" s="175" t="s">
        <v>20</v>
      </c>
      <c r="C273" s="187">
        <v>243246</v>
      </c>
      <c r="D273" s="175">
        <f t="shared" si="9"/>
        <v>323226.50102999998</v>
      </c>
      <c r="E273" s="118">
        <v>396162.93300000002</v>
      </c>
      <c r="F273" s="210">
        <f t="shared" si="10"/>
        <v>396162.93300000002</v>
      </c>
    </row>
    <row r="274" spans="1:6" x14ac:dyDescent="0.25">
      <c r="A274" s="186" t="s">
        <v>136</v>
      </c>
      <c r="B274" s="175" t="s">
        <v>5</v>
      </c>
      <c r="C274" s="187">
        <v>66204</v>
      </c>
      <c r="D274" s="175">
        <f t="shared" si="9"/>
        <v>87972.206220000007</v>
      </c>
      <c r="E274" s="118">
        <v>199396.95</v>
      </c>
      <c r="F274" s="210">
        <f t="shared" si="10"/>
        <v>199396.95</v>
      </c>
    </row>
    <row r="275" spans="1:6" x14ac:dyDescent="0.25">
      <c r="A275" s="186" t="s">
        <v>136</v>
      </c>
      <c r="B275" s="175" t="s">
        <v>14</v>
      </c>
      <c r="C275" s="187">
        <v>26646</v>
      </c>
      <c r="D275" s="175">
        <f t="shared" si="9"/>
        <v>35407.338029999999</v>
      </c>
      <c r="E275" s="118">
        <v>80401.846000000005</v>
      </c>
      <c r="F275" s="210">
        <f t="shared" si="10"/>
        <v>80401.846000000005</v>
      </c>
    </row>
    <row r="276" spans="1:6" x14ac:dyDescent="0.25">
      <c r="A276" s="186" t="s">
        <v>136</v>
      </c>
      <c r="B276" s="175" t="s">
        <v>98</v>
      </c>
      <c r="C276" s="187">
        <v>32563</v>
      </c>
      <c r="D276" s="175">
        <f t="shared" si="9"/>
        <v>43269.877215</v>
      </c>
      <c r="E276" s="118">
        <v>79542.565000000002</v>
      </c>
      <c r="F276" s="210">
        <f t="shared" si="10"/>
        <v>79542.565000000002</v>
      </c>
    </row>
    <row r="277" spans="1:6" x14ac:dyDescent="0.25">
      <c r="A277" s="186" t="s">
        <v>136</v>
      </c>
      <c r="B277" s="175" t="s">
        <v>22</v>
      </c>
      <c r="C277" s="187">
        <v>8955</v>
      </c>
      <c r="D277" s="175">
        <f t="shared" si="9"/>
        <v>11899.448775000001</v>
      </c>
      <c r="E277" s="118">
        <v>24500.789000000001</v>
      </c>
      <c r="F277" s="210">
        <f t="shared" si="10"/>
        <v>24500.789000000001</v>
      </c>
    </row>
    <row r="278" spans="1:6" x14ac:dyDescent="0.25">
      <c r="A278" s="186" t="s">
        <v>136</v>
      </c>
      <c r="B278" s="175" t="s">
        <v>99</v>
      </c>
      <c r="C278" s="187">
        <v>6172</v>
      </c>
      <c r="D278" s="175">
        <f t="shared" si="9"/>
        <v>8201.3844599999993</v>
      </c>
      <c r="E278" s="118">
        <v>16605.234</v>
      </c>
      <c r="F278" s="210">
        <f t="shared" si="10"/>
        <v>16605.234</v>
      </c>
    </row>
    <row r="279" spans="1:6" x14ac:dyDescent="0.25">
      <c r="A279" s="186" t="s">
        <v>136</v>
      </c>
      <c r="B279" s="175" t="s">
        <v>8</v>
      </c>
      <c r="C279" s="187">
        <v>100631</v>
      </c>
      <c r="D279" s="175">
        <f t="shared" si="9"/>
        <v>133718.975955</v>
      </c>
      <c r="E279" s="118">
        <v>232583.51300000001</v>
      </c>
      <c r="F279" s="210">
        <f t="shared" si="10"/>
        <v>232583.51300000001</v>
      </c>
    </row>
    <row r="280" spans="1:6" x14ac:dyDescent="0.25">
      <c r="A280" s="186" t="s">
        <v>136</v>
      </c>
      <c r="B280" s="175" t="s">
        <v>16</v>
      </c>
      <c r="C280" s="187">
        <v>156644</v>
      </c>
      <c r="D280" s="175">
        <f t="shared" si="9"/>
        <v>208149.33042000001</v>
      </c>
      <c r="E280" s="118">
        <v>284683.54700000002</v>
      </c>
      <c r="F280" s="210">
        <f t="shared" si="10"/>
        <v>284683.54700000002</v>
      </c>
    </row>
    <row r="281" spans="1:6" x14ac:dyDescent="0.25">
      <c r="A281" s="186" t="s">
        <v>136</v>
      </c>
      <c r="B281" s="175" t="s">
        <v>100</v>
      </c>
      <c r="C281" s="187">
        <v>102059</v>
      </c>
      <c r="D281" s="175">
        <f t="shared" si="9"/>
        <v>135616.50949500001</v>
      </c>
      <c r="E281" s="118">
        <v>165919.533</v>
      </c>
      <c r="F281" s="210">
        <f t="shared" si="10"/>
        <v>165919.533</v>
      </c>
    </row>
    <row r="282" spans="1:6" x14ac:dyDescent="0.25">
      <c r="A282" s="186" t="s">
        <v>136</v>
      </c>
      <c r="B282" s="175" t="s">
        <v>101</v>
      </c>
      <c r="C282" s="187">
        <v>176684</v>
      </c>
      <c r="D282" s="175">
        <f t="shared" si="9"/>
        <v>234778.58262</v>
      </c>
      <c r="E282" s="118">
        <v>302466.80599999998</v>
      </c>
      <c r="F282" s="210">
        <f t="shared" si="10"/>
        <v>302466.80599999998</v>
      </c>
    </row>
    <row r="283" spans="1:6" x14ac:dyDescent="0.25">
      <c r="A283" s="186" t="s">
        <v>136</v>
      </c>
      <c r="B283" s="175" t="s">
        <v>102</v>
      </c>
      <c r="C283" s="187">
        <v>53762</v>
      </c>
      <c r="D283" s="175">
        <f t="shared" si="9"/>
        <v>71439.21441</v>
      </c>
      <c r="E283" s="118">
        <v>119070.806</v>
      </c>
      <c r="F283" s="210">
        <f t="shared" si="10"/>
        <v>119070.806</v>
      </c>
    </row>
    <row r="284" spans="1:6" x14ac:dyDescent="0.25">
      <c r="A284" s="186" t="s">
        <v>136</v>
      </c>
      <c r="B284" s="175" t="s">
        <v>103</v>
      </c>
      <c r="C284" s="187">
        <v>3710</v>
      </c>
      <c r="D284" s="175">
        <f t="shared" si="9"/>
        <v>4929.8665499999997</v>
      </c>
      <c r="E284" s="118">
        <v>4927.2510000000002</v>
      </c>
      <c r="F284" s="210">
        <f t="shared" si="10"/>
        <v>4927.2510000000002</v>
      </c>
    </row>
    <row r="285" spans="1:6" x14ac:dyDescent="0.25">
      <c r="A285" s="186" t="s">
        <v>136</v>
      </c>
      <c r="B285" s="175" t="s">
        <v>104</v>
      </c>
      <c r="C285" s="187">
        <v>0</v>
      </c>
      <c r="D285" s="175">
        <f t="shared" si="9"/>
        <v>0</v>
      </c>
      <c r="E285" s="118">
        <v>0</v>
      </c>
      <c r="F285" s="210">
        <f t="shared" si="10"/>
        <v>0</v>
      </c>
    </row>
    <row r="286" spans="1:6" x14ac:dyDescent="0.25">
      <c r="A286" s="186" t="s">
        <v>136</v>
      </c>
      <c r="B286" s="175" t="s">
        <v>0</v>
      </c>
      <c r="C286" s="187">
        <f>C268+C269</f>
        <v>69499</v>
      </c>
      <c r="D286" s="175">
        <f t="shared" si="9"/>
        <v>92350.618694999997</v>
      </c>
      <c r="E286" s="119">
        <f>E268+E269</f>
        <v>175847.08100000001</v>
      </c>
      <c r="F286" s="210">
        <f t="shared" si="10"/>
        <v>175847.08100000001</v>
      </c>
    </row>
    <row r="287" spans="1:6" x14ac:dyDescent="0.25">
      <c r="A287" s="186" t="s">
        <v>137</v>
      </c>
      <c r="B287" s="175" t="s">
        <v>58</v>
      </c>
      <c r="C287" s="187">
        <v>4886738.8</v>
      </c>
      <c r="D287" s="175">
        <f>C287*0.162665</f>
        <v>794901.36690200004</v>
      </c>
      <c r="E287" s="118">
        <v>1311872.31</v>
      </c>
      <c r="F287" s="210">
        <f t="shared" si="10"/>
        <v>1311872.31</v>
      </c>
    </row>
    <row r="288" spans="1:6" x14ac:dyDescent="0.25">
      <c r="A288" s="186" t="s">
        <v>137</v>
      </c>
      <c r="B288" s="175" t="s">
        <v>59</v>
      </c>
      <c r="C288" s="187">
        <v>250377.26</v>
      </c>
      <c r="D288" s="175">
        <f t="shared" ref="D288:D343" si="11">C288*0.162665</f>
        <v>40727.616997900004</v>
      </c>
      <c r="E288" s="118">
        <v>102178.04</v>
      </c>
      <c r="F288" s="210">
        <f t="shared" si="10"/>
        <v>102178.04</v>
      </c>
    </row>
    <row r="289" spans="1:6" x14ac:dyDescent="0.25">
      <c r="A289" s="186" t="s">
        <v>137</v>
      </c>
      <c r="B289" s="175" t="s">
        <v>60</v>
      </c>
      <c r="C289" s="187">
        <v>561096.9</v>
      </c>
      <c r="D289" s="175">
        <f t="shared" si="11"/>
        <v>91270.827238500002</v>
      </c>
      <c r="E289" s="118">
        <v>155094</v>
      </c>
      <c r="F289" s="210">
        <f t="shared" si="10"/>
        <v>155094</v>
      </c>
    </row>
    <row r="290" spans="1:6" x14ac:dyDescent="0.25">
      <c r="A290" s="186" t="s">
        <v>137</v>
      </c>
      <c r="B290" s="175" t="s">
        <v>61</v>
      </c>
      <c r="C290" s="187">
        <v>3077583.3</v>
      </c>
      <c r="D290" s="175">
        <f t="shared" si="11"/>
        <v>500615.08749449998</v>
      </c>
      <c r="E290" s="118">
        <v>1080696.57</v>
      </c>
      <c r="F290" s="210">
        <f t="shared" si="10"/>
        <v>1080696.57</v>
      </c>
    </row>
    <row r="291" spans="1:6" x14ac:dyDescent="0.25">
      <c r="A291" s="186" t="s">
        <v>137</v>
      </c>
      <c r="B291" s="175" t="s">
        <v>62</v>
      </c>
      <c r="C291" s="187">
        <v>2409919.2000000002</v>
      </c>
      <c r="D291" s="175">
        <f t="shared" si="11"/>
        <v>392009.50666800002</v>
      </c>
      <c r="E291" s="118">
        <v>1708227.82</v>
      </c>
      <c r="F291" s="210">
        <f t="shared" si="10"/>
        <v>1708227.82</v>
      </c>
    </row>
    <row r="292" spans="1:6" x14ac:dyDescent="0.25">
      <c r="A292" s="186" t="s">
        <v>137</v>
      </c>
      <c r="B292" s="175" t="s">
        <v>63</v>
      </c>
      <c r="C292" s="187">
        <v>1487599.9</v>
      </c>
      <c r="D292" s="175">
        <f t="shared" si="11"/>
        <v>241980.4377335</v>
      </c>
      <c r="E292" s="118">
        <v>1204573.6100000001</v>
      </c>
      <c r="F292" s="210">
        <f t="shared" si="10"/>
        <v>1204573.6100000001</v>
      </c>
    </row>
    <row r="293" spans="1:6" x14ac:dyDescent="0.25">
      <c r="A293" s="186" t="s">
        <v>137</v>
      </c>
      <c r="B293" s="175" t="s">
        <v>64</v>
      </c>
      <c r="C293" s="187">
        <v>536985.36</v>
      </c>
      <c r="D293" s="175">
        <f t="shared" si="11"/>
        <v>87348.723584399995</v>
      </c>
      <c r="E293" s="118">
        <v>378628.8</v>
      </c>
      <c r="F293" s="210">
        <f t="shared" si="10"/>
        <v>378628.8</v>
      </c>
    </row>
    <row r="294" spans="1:6" x14ac:dyDescent="0.25">
      <c r="A294" s="186" t="s">
        <v>137</v>
      </c>
      <c r="B294" s="175" t="s">
        <v>65</v>
      </c>
      <c r="C294" s="187">
        <v>274722.28999999998</v>
      </c>
      <c r="D294" s="175">
        <f t="shared" si="11"/>
        <v>44687.701302850001</v>
      </c>
      <c r="E294" s="118">
        <v>215099.25</v>
      </c>
      <c r="F294" s="210">
        <f t="shared" si="10"/>
        <v>215099.25</v>
      </c>
    </row>
    <row r="295" spans="1:6" x14ac:dyDescent="0.25">
      <c r="A295" s="186" t="s">
        <v>137</v>
      </c>
      <c r="B295" s="175" t="s">
        <v>66</v>
      </c>
      <c r="C295" s="187">
        <v>199279.01</v>
      </c>
      <c r="D295" s="175">
        <f t="shared" si="11"/>
        <v>32415.720161650002</v>
      </c>
      <c r="E295" s="118">
        <v>112726.31</v>
      </c>
      <c r="F295" s="210">
        <f t="shared" si="10"/>
        <v>112726.31</v>
      </c>
    </row>
    <row r="296" spans="1:6" x14ac:dyDescent="0.25">
      <c r="A296" s="186" t="s">
        <v>137</v>
      </c>
      <c r="B296" s="175" t="s">
        <v>67</v>
      </c>
      <c r="C296" s="187">
        <v>648224.65</v>
      </c>
      <c r="D296" s="175">
        <f t="shared" si="11"/>
        <v>105443.46269225</v>
      </c>
      <c r="E296" s="118">
        <v>812138.96</v>
      </c>
      <c r="F296" s="210">
        <f t="shared" si="10"/>
        <v>812138.96</v>
      </c>
    </row>
    <row r="297" spans="1:6" x14ac:dyDescent="0.25">
      <c r="A297" s="186" t="s">
        <v>137</v>
      </c>
      <c r="B297" s="175" t="s">
        <v>68</v>
      </c>
      <c r="C297" s="187">
        <v>1287502.5</v>
      </c>
      <c r="D297" s="175">
        <f t="shared" si="11"/>
        <v>209431.5941625</v>
      </c>
      <c r="E297" s="118">
        <v>1286403.68</v>
      </c>
      <c r="F297" s="210">
        <f t="shared" si="10"/>
        <v>1286403.68</v>
      </c>
    </row>
    <row r="298" spans="1:6" x14ac:dyDescent="0.25">
      <c r="A298" s="186" t="s">
        <v>137</v>
      </c>
      <c r="B298" s="175" t="s">
        <v>69</v>
      </c>
      <c r="C298" s="187">
        <v>476146.24</v>
      </c>
      <c r="D298" s="175">
        <f t="shared" si="11"/>
        <v>77452.328129600006</v>
      </c>
      <c r="E298" s="118">
        <v>287214.53000000003</v>
      </c>
      <c r="F298" s="210">
        <f t="shared" si="10"/>
        <v>287214.53000000003</v>
      </c>
    </row>
    <row r="299" spans="1:6" x14ac:dyDescent="0.25">
      <c r="A299" s="186" t="s">
        <v>137</v>
      </c>
      <c r="B299" s="175" t="s">
        <v>70</v>
      </c>
      <c r="C299" s="187">
        <v>583670.16</v>
      </c>
      <c r="D299" s="175">
        <f t="shared" si="11"/>
        <v>94942.706576400014</v>
      </c>
      <c r="E299" s="118">
        <v>502635.93</v>
      </c>
      <c r="F299" s="210">
        <f t="shared" si="10"/>
        <v>502635.93</v>
      </c>
    </row>
    <row r="300" spans="1:6" x14ac:dyDescent="0.25">
      <c r="A300" s="186" t="s">
        <v>137</v>
      </c>
      <c r="B300" s="175" t="s">
        <v>71</v>
      </c>
      <c r="C300" s="187">
        <v>1317173.1000000001</v>
      </c>
      <c r="D300" s="175">
        <f t="shared" si="11"/>
        <v>214257.96231150001</v>
      </c>
      <c r="E300" s="118">
        <v>843303.35</v>
      </c>
      <c r="F300" s="210">
        <f t="shared" si="10"/>
        <v>843303.35</v>
      </c>
    </row>
    <row r="301" spans="1:6" x14ac:dyDescent="0.25">
      <c r="A301" s="186" t="s">
        <v>137</v>
      </c>
      <c r="B301" s="175" t="s">
        <v>72</v>
      </c>
      <c r="C301" s="187">
        <v>1620532.9</v>
      </c>
      <c r="D301" s="175">
        <f t="shared" si="11"/>
        <v>263603.98417850002</v>
      </c>
      <c r="E301" s="118">
        <v>1711996.25</v>
      </c>
      <c r="F301" s="210">
        <f t="shared" si="10"/>
        <v>1711996.25</v>
      </c>
    </row>
    <row r="302" spans="1:6" x14ac:dyDescent="0.25">
      <c r="A302" s="186" t="s">
        <v>137</v>
      </c>
      <c r="B302" s="175" t="s">
        <v>73</v>
      </c>
      <c r="C302" s="187">
        <v>719809.65</v>
      </c>
      <c r="D302" s="175">
        <f t="shared" si="11"/>
        <v>117087.83671725</v>
      </c>
      <c r="E302" s="118">
        <v>605210.29</v>
      </c>
      <c r="F302" s="210">
        <f t="shared" si="10"/>
        <v>605210.29</v>
      </c>
    </row>
    <row r="303" spans="1:6" x14ac:dyDescent="0.25">
      <c r="A303" s="186" t="s">
        <v>137</v>
      </c>
      <c r="B303" s="175" t="s">
        <v>74</v>
      </c>
      <c r="C303" s="187">
        <v>1532861.2</v>
      </c>
      <c r="D303" s="175">
        <f t="shared" si="11"/>
        <v>249342.86709799999</v>
      </c>
      <c r="E303" s="118">
        <v>1495944.92</v>
      </c>
      <c r="F303" s="210">
        <f t="shared" si="10"/>
        <v>1495944.92</v>
      </c>
    </row>
    <row r="304" spans="1:6" x14ac:dyDescent="0.25">
      <c r="A304" s="186" t="s">
        <v>137</v>
      </c>
      <c r="B304" s="175" t="s">
        <v>75</v>
      </c>
      <c r="C304" s="187">
        <v>971696.85</v>
      </c>
      <c r="D304" s="175">
        <f t="shared" si="11"/>
        <v>158061.06810524999</v>
      </c>
      <c r="E304" s="118">
        <v>997893.74</v>
      </c>
      <c r="F304" s="210">
        <f t="shared" si="10"/>
        <v>997893.74</v>
      </c>
    </row>
    <row r="305" spans="1:6" x14ac:dyDescent="0.25">
      <c r="A305" s="186" t="s">
        <v>137</v>
      </c>
      <c r="B305" s="175" t="s">
        <v>76</v>
      </c>
      <c r="C305" s="187">
        <v>1530778.3</v>
      </c>
      <c r="D305" s="175">
        <f t="shared" si="11"/>
        <v>249004.05216950001</v>
      </c>
      <c r="E305" s="118">
        <v>1121118.45</v>
      </c>
      <c r="F305" s="210">
        <f t="shared" si="10"/>
        <v>1121118.45</v>
      </c>
    </row>
    <row r="306" spans="1:6" x14ac:dyDescent="0.25">
      <c r="A306" s="186" t="s">
        <v>137</v>
      </c>
      <c r="B306" s="175" t="s">
        <v>77</v>
      </c>
      <c r="C306" s="187">
        <v>1328324.1000000001</v>
      </c>
      <c r="D306" s="175">
        <f t="shared" si="11"/>
        <v>216071.83972650001</v>
      </c>
      <c r="E306" s="118">
        <v>1176154.1100000001</v>
      </c>
      <c r="F306" s="210">
        <f t="shared" si="10"/>
        <v>1176154.1100000001</v>
      </c>
    </row>
    <row r="307" spans="1:6" x14ac:dyDescent="0.25">
      <c r="A307" s="186" t="s">
        <v>137</v>
      </c>
      <c r="B307" s="175" t="s">
        <v>78</v>
      </c>
      <c r="C307" s="187">
        <v>477219.84000000003</v>
      </c>
      <c r="D307" s="175">
        <f t="shared" si="11"/>
        <v>77626.965273599999</v>
      </c>
      <c r="E307" s="118">
        <v>367656.86</v>
      </c>
      <c r="F307" s="210">
        <f t="shared" si="10"/>
        <v>367656.86</v>
      </c>
    </row>
    <row r="308" spans="1:6" x14ac:dyDescent="0.25">
      <c r="A308" s="186" t="s">
        <v>137</v>
      </c>
      <c r="B308" s="175" t="s">
        <v>79</v>
      </c>
      <c r="C308" s="187">
        <v>413895.26</v>
      </c>
      <c r="D308" s="175">
        <f t="shared" si="11"/>
        <v>67326.272467900009</v>
      </c>
      <c r="E308" s="118">
        <v>169186.9</v>
      </c>
      <c r="F308" s="210">
        <f t="shared" si="10"/>
        <v>169186.9</v>
      </c>
    </row>
    <row r="309" spans="1:6" x14ac:dyDescent="0.25">
      <c r="A309" s="186" t="s">
        <v>137</v>
      </c>
      <c r="B309" s="175" t="s">
        <v>80</v>
      </c>
      <c r="C309" s="187">
        <v>0</v>
      </c>
      <c r="D309" s="175">
        <f t="shared" si="11"/>
        <v>0</v>
      </c>
      <c r="E309" s="118">
        <v>0</v>
      </c>
      <c r="F309" s="210">
        <f t="shared" si="10"/>
        <v>0</v>
      </c>
    </row>
    <row r="310" spans="1:6" x14ac:dyDescent="0.25">
      <c r="A310" s="186" t="s">
        <v>137</v>
      </c>
      <c r="B310" s="175" t="s">
        <v>81</v>
      </c>
      <c r="C310" s="187">
        <v>1133652.6000000001</v>
      </c>
      <c r="D310" s="175">
        <f t="shared" si="11"/>
        <v>184405.60017900003</v>
      </c>
      <c r="E310" s="118">
        <v>899415.99</v>
      </c>
      <c r="F310" s="210">
        <f t="shared" si="10"/>
        <v>899415.99</v>
      </c>
    </row>
    <row r="311" spans="1:6" x14ac:dyDescent="0.25">
      <c r="A311" s="186" t="s">
        <v>137</v>
      </c>
      <c r="B311" s="175" t="s">
        <v>82</v>
      </c>
      <c r="C311" s="187">
        <v>67677.337</v>
      </c>
      <c r="D311" s="175">
        <f t="shared" si="11"/>
        <v>11008.734023105</v>
      </c>
      <c r="E311" s="118">
        <v>30716.17</v>
      </c>
      <c r="F311" s="210">
        <f t="shared" si="10"/>
        <v>30716.17</v>
      </c>
    </row>
    <row r="312" spans="1:6" x14ac:dyDescent="0.25">
      <c r="A312" s="186" t="s">
        <v>137</v>
      </c>
      <c r="B312" s="175" t="s">
        <v>83</v>
      </c>
      <c r="C312" s="187">
        <v>78562.8</v>
      </c>
      <c r="D312" s="175">
        <f t="shared" si="11"/>
        <v>12779.417862</v>
      </c>
      <c r="E312" s="118">
        <v>36309.32</v>
      </c>
      <c r="F312" s="210">
        <f t="shared" si="10"/>
        <v>36309.32</v>
      </c>
    </row>
    <row r="313" spans="1:6" x14ac:dyDescent="0.25">
      <c r="A313" s="186" t="s">
        <v>137</v>
      </c>
      <c r="B313" s="175" t="s">
        <v>84</v>
      </c>
      <c r="C313" s="187">
        <v>3935099.7</v>
      </c>
      <c r="D313" s="175">
        <f t="shared" si="11"/>
        <v>640102.99270050006</v>
      </c>
      <c r="E313" s="118">
        <v>2745012.34</v>
      </c>
      <c r="F313" s="210">
        <f t="shared" si="10"/>
        <v>2745012.34</v>
      </c>
    </row>
    <row r="314" spans="1:6" x14ac:dyDescent="0.25">
      <c r="A314" s="186" t="s">
        <v>137</v>
      </c>
      <c r="B314" s="175" t="s">
        <v>85</v>
      </c>
      <c r="C314" s="187">
        <v>0</v>
      </c>
      <c r="D314" s="175">
        <f t="shared" si="11"/>
        <v>0</v>
      </c>
      <c r="E314" s="118">
        <v>0</v>
      </c>
      <c r="F314" s="210">
        <f t="shared" si="10"/>
        <v>0</v>
      </c>
    </row>
    <row r="315" spans="1:6" x14ac:dyDescent="0.25">
      <c r="A315" s="186" t="s">
        <v>137</v>
      </c>
      <c r="B315" s="175" t="s">
        <v>18</v>
      </c>
      <c r="C315" s="187">
        <v>4622760.5999999996</v>
      </c>
      <c r="D315" s="175">
        <f t="shared" si="11"/>
        <v>751961.352999</v>
      </c>
      <c r="E315" s="118">
        <v>1241268.95</v>
      </c>
      <c r="F315" s="210">
        <f t="shared" si="10"/>
        <v>1241268.95</v>
      </c>
    </row>
    <row r="316" spans="1:6" x14ac:dyDescent="0.25">
      <c r="A316" s="186" t="s">
        <v>137</v>
      </c>
      <c r="B316" s="175" t="s">
        <v>86</v>
      </c>
      <c r="C316" s="187">
        <v>956335.75</v>
      </c>
      <c r="D316" s="175">
        <f t="shared" si="11"/>
        <v>155562.35477375</v>
      </c>
      <c r="E316" s="118">
        <v>256788.09</v>
      </c>
      <c r="F316" s="210">
        <f t="shared" si="10"/>
        <v>256788.09</v>
      </c>
    </row>
    <row r="317" spans="1:6" x14ac:dyDescent="0.25">
      <c r="A317" s="186" t="s">
        <v>137</v>
      </c>
      <c r="B317" s="175" t="s">
        <v>87</v>
      </c>
      <c r="C317" s="187">
        <v>1707208</v>
      </c>
      <c r="D317" s="175">
        <f t="shared" si="11"/>
        <v>277702.98931999999</v>
      </c>
      <c r="E317" s="118">
        <v>532353.22</v>
      </c>
      <c r="F317" s="210">
        <f t="shared" si="10"/>
        <v>532353.22</v>
      </c>
    </row>
    <row r="318" spans="1:6" x14ac:dyDescent="0.25">
      <c r="A318" s="186" t="s">
        <v>137</v>
      </c>
      <c r="B318" s="175" t="s">
        <v>88</v>
      </c>
      <c r="C318" s="187">
        <v>330920.2</v>
      </c>
      <c r="D318" s="175">
        <f t="shared" si="11"/>
        <v>53829.134333000002</v>
      </c>
      <c r="E318" s="118">
        <v>128487.84</v>
      </c>
      <c r="F318" s="210">
        <f t="shared" si="10"/>
        <v>128487.84</v>
      </c>
    </row>
    <row r="319" spans="1:6" x14ac:dyDescent="0.25">
      <c r="A319" s="186" t="s">
        <v>137</v>
      </c>
      <c r="B319" s="175" t="s">
        <v>89</v>
      </c>
      <c r="C319" s="187">
        <v>130792.53</v>
      </c>
      <c r="D319" s="175">
        <f t="shared" si="11"/>
        <v>21275.366892450002</v>
      </c>
      <c r="E319" s="118">
        <v>76093.990000000005</v>
      </c>
      <c r="F319" s="210">
        <f t="shared" si="10"/>
        <v>76093.990000000005</v>
      </c>
    </row>
    <row r="320" spans="1:6" x14ac:dyDescent="0.25">
      <c r="A320" s="186" t="s">
        <v>137</v>
      </c>
      <c r="B320" s="175" t="s">
        <v>90</v>
      </c>
      <c r="C320" s="187">
        <v>358271.9</v>
      </c>
      <c r="D320" s="175">
        <f t="shared" si="11"/>
        <v>58278.298613500003</v>
      </c>
      <c r="E320" s="118">
        <v>152498.59</v>
      </c>
      <c r="F320" s="210">
        <f t="shared" si="10"/>
        <v>152498.59</v>
      </c>
    </row>
    <row r="321" spans="1:6" x14ac:dyDescent="0.25">
      <c r="A321" s="186" t="s">
        <v>137</v>
      </c>
      <c r="B321" s="175" t="s">
        <v>91</v>
      </c>
      <c r="C321" s="187">
        <v>94705.835999999996</v>
      </c>
      <c r="D321" s="175">
        <f t="shared" si="11"/>
        <v>15405.32481294</v>
      </c>
      <c r="E321" s="118">
        <v>27925.09</v>
      </c>
      <c r="F321" s="210">
        <f t="shared" si="10"/>
        <v>27925.09</v>
      </c>
    </row>
    <row r="322" spans="1:6" x14ac:dyDescent="0.25">
      <c r="A322" s="186" t="s">
        <v>137</v>
      </c>
      <c r="B322" s="175" t="s">
        <v>92</v>
      </c>
      <c r="C322" s="187">
        <v>1122284.2</v>
      </c>
      <c r="D322" s="175">
        <f t="shared" si="11"/>
        <v>182556.35939299999</v>
      </c>
      <c r="E322" s="118">
        <v>482124.3</v>
      </c>
      <c r="F322" s="210">
        <f t="shared" si="10"/>
        <v>482124.3</v>
      </c>
    </row>
    <row r="323" spans="1:6" x14ac:dyDescent="0.25">
      <c r="A323" s="186" t="s">
        <v>137</v>
      </c>
      <c r="B323" s="175" t="s">
        <v>93</v>
      </c>
      <c r="C323" s="187">
        <v>0</v>
      </c>
      <c r="D323" s="175">
        <f t="shared" si="11"/>
        <v>0</v>
      </c>
      <c r="E323" s="118">
        <v>0</v>
      </c>
      <c r="F323" s="210">
        <f t="shared" ref="F323:F386" si="12">E323</f>
        <v>0</v>
      </c>
    </row>
    <row r="324" spans="1:6" x14ac:dyDescent="0.25">
      <c r="A324" s="186" t="s">
        <v>137</v>
      </c>
      <c r="B324" s="175" t="s">
        <v>3</v>
      </c>
      <c r="C324" s="187">
        <v>0</v>
      </c>
      <c r="D324" s="175">
        <f t="shared" si="11"/>
        <v>0</v>
      </c>
      <c r="E324" s="118">
        <v>0</v>
      </c>
      <c r="F324" s="210">
        <f t="shared" si="12"/>
        <v>0</v>
      </c>
    </row>
    <row r="325" spans="1:6" x14ac:dyDescent="0.25">
      <c r="A325" s="186" t="s">
        <v>137</v>
      </c>
      <c r="B325" s="175" t="s">
        <v>94</v>
      </c>
      <c r="C325" s="187">
        <v>1139844.6000000001</v>
      </c>
      <c r="D325" s="175">
        <f t="shared" si="11"/>
        <v>185412.82185900002</v>
      </c>
      <c r="E325" s="118">
        <v>291387.45</v>
      </c>
      <c r="F325" s="210">
        <f t="shared" si="12"/>
        <v>291387.45</v>
      </c>
    </row>
    <row r="326" spans="1:6" x14ac:dyDescent="0.25">
      <c r="A326" s="186" t="s">
        <v>137</v>
      </c>
      <c r="B326" s="175" t="s">
        <v>95</v>
      </c>
      <c r="C326" s="187">
        <v>340259.66</v>
      </c>
      <c r="D326" s="175">
        <f t="shared" si="11"/>
        <v>55348.337593899996</v>
      </c>
      <c r="E326" s="118">
        <v>142863.20000000001</v>
      </c>
      <c r="F326" s="210">
        <f t="shared" si="12"/>
        <v>142863.20000000001</v>
      </c>
    </row>
    <row r="327" spans="1:6" x14ac:dyDescent="0.25">
      <c r="A327" s="186" t="s">
        <v>137</v>
      </c>
      <c r="B327" s="175" t="s">
        <v>96</v>
      </c>
      <c r="C327" s="187">
        <v>3108032.7</v>
      </c>
      <c r="D327" s="175">
        <f t="shared" si="11"/>
        <v>505568.13914550003</v>
      </c>
      <c r="E327" s="118">
        <v>674886.9</v>
      </c>
      <c r="F327" s="210">
        <f t="shared" si="12"/>
        <v>674886.9</v>
      </c>
    </row>
    <row r="328" spans="1:6" x14ac:dyDescent="0.25">
      <c r="A328" s="186" t="s">
        <v>137</v>
      </c>
      <c r="B328" s="175" t="s">
        <v>97</v>
      </c>
      <c r="C328" s="187">
        <v>254226.2</v>
      </c>
      <c r="D328" s="175">
        <f t="shared" si="11"/>
        <v>41353.704823</v>
      </c>
      <c r="E328" s="118">
        <v>112279.62</v>
      </c>
      <c r="F328" s="210">
        <f t="shared" si="12"/>
        <v>112279.62</v>
      </c>
    </row>
    <row r="329" spans="1:6" x14ac:dyDescent="0.25">
      <c r="A329" s="186" t="s">
        <v>137</v>
      </c>
      <c r="B329" s="175" t="s">
        <v>11</v>
      </c>
      <c r="C329" s="187">
        <v>0</v>
      </c>
      <c r="D329" s="175">
        <f t="shared" si="11"/>
        <v>0</v>
      </c>
      <c r="E329" s="118">
        <v>0</v>
      </c>
      <c r="F329" s="210">
        <f t="shared" si="12"/>
        <v>0</v>
      </c>
    </row>
    <row r="330" spans="1:6" x14ac:dyDescent="0.25">
      <c r="A330" s="186" t="s">
        <v>137</v>
      </c>
      <c r="B330" s="175" t="s">
        <v>20</v>
      </c>
      <c r="C330" s="187">
        <v>3381259.8</v>
      </c>
      <c r="D330" s="175">
        <f t="shared" si="11"/>
        <v>550012.625367</v>
      </c>
      <c r="E330" s="118">
        <v>654564.41</v>
      </c>
      <c r="F330" s="210">
        <f t="shared" si="12"/>
        <v>654564.41</v>
      </c>
    </row>
    <row r="331" spans="1:6" x14ac:dyDescent="0.25">
      <c r="A331" s="186" t="s">
        <v>137</v>
      </c>
      <c r="B331" s="175" t="s">
        <v>5</v>
      </c>
      <c r="C331" s="187">
        <v>1125610.5</v>
      </c>
      <c r="D331" s="175">
        <f t="shared" si="11"/>
        <v>183097.43198250001</v>
      </c>
      <c r="E331" s="118">
        <v>534801.79</v>
      </c>
      <c r="F331" s="210">
        <f t="shared" si="12"/>
        <v>534801.79</v>
      </c>
    </row>
    <row r="332" spans="1:6" x14ac:dyDescent="0.25">
      <c r="A332" s="186" t="s">
        <v>137</v>
      </c>
      <c r="B332" s="175" t="s">
        <v>14</v>
      </c>
      <c r="C332" s="187">
        <v>0</v>
      </c>
      <c r="D332" s="175">
        <f t="shared" si="11"/>
        <v>0</v>
      </c>
      <c r="E332" s="118">
        <v>0</v>
      </c>
      <c r="F332" s="210">
        <f t="shared" si="12"/>
        <v>0</v>
      </c>
    </row>
    <row r="333" spans="1:6" x14ac:dyDescent="0.25">
      <c r="A333" s="186" t="s">
        <v>137</v>
      </c>
      <c r="B333" s="175" t="s">
        <v>98</v>
      </c>
      <c r="C333" s="187">
        <v>201053.77</v>
      </c>
      <c r="D333" s="175">
        <f t="shared" si="11"/>
        <v>32704.411497049998</v>
      </c>
      <c r="E333" s="118">
        <v>75004.42</v>
      </c>
      <c r="F333" s="210">
        <f t="shared" si="12"/>
        <v>75004.42</v>
      </c>
    </row>
    <row r="334" spans="1:6" x14ac:dyDescent="0.25">
      <c r="A334" s="186" t="s">
        <v>137</v>
      </c>
      <c r="B334" s="175" t="s">
        <v>22</v>
      </c>
      <c r="C334" s="187">
        <v>0</v>
      </c>
      <c r="D334" s="175">
        <f t="shared" si="11"/>
        <v>0</v>
      </c>
      <c r="E334" s="118">
        <v>0</v>
      </c>
      <c r="F334" s="210">
        <f t="shared" si="12"/>
        <v>0</v>
      </c>
    </row>
    <row r="335" spans="1:6" x14ac:dyDescent="0.25">
      <c r="A335" s="186" t="s">
        <v>137</v>
      </c>
      <c r="B335" s="175" t="s">
        <v>99</v>
      </c>
      <c r="C335" s="187">
        <v>731104.36</v>
      </c>
      <c r="D335" s="175">
        <f t="shared" si="11"/>
        <v>118925.0907194</v>
      </c>
      <c r="E335" s="118">
        <v>263601.49</v>
      </c>
      <c r="F335" s="210">
        <f t="shared" si="12"/>
        <v>263601.49</v>
      </c>
    </row>
    <row r="336" spans="1:6" x14ac:dyDescent="0.25">
      <c r="A336" s="186" t="s">
        <v>137</v>
      </c>
      <c r="B336" s="175" t="s">
        <v>8</v>
      </c>
      <c r="C336" s="187">
        <v>238562.69</v>
      </c>
      <c r="D336" s="175">
        <f t="shared" si="11"/>
        <v>38805.799968849999</v>
      </c>
      <c r="E336" s="118">
        <v>84065</v>
      </c>
      <c r="F336" s="210">
        <f t="shared" si="12"/>
        <v>84065</v>
      </c>
    </row>
    <row r="337" spans="1:6" x14ac:dyDescent="0.25">
      <c r="A337" s="186" t="s">
        <v>137</v>
      </c>
      <c r="B337" s="175" t="s">
        <v>16</v>
      </c>
      <c r="C337" s="187">
        <v>2286046.9</v>
      </c>
      <c r="D337" s="175">
        <f t="shared" si="11"/>
        <v>371859.81898849999</v>
      </c>
      <c r="E337" s="118">
        <v>672025.75</v>
      </c>
      <c r="F337" s="210">
        <f t="shared" si="12"/>
        <v>672025.75</v>
      </c>
    </row>
    <row r="338" spans="1:6" x14ac:dyDescent="0.25">
      <c r="A338" s="186" t="s">
        <v>137</v>
      </c>
      <c r="B338" s="175" t="s">
        <v>100</v>
      </c>
      <c r="C338" s="187">
        <v>1850369.8</v>
      </c>
      <c r="D338" s="175">
        <f t="shared" si="11"/>
        <v>300990.40351700003</v>
      </c>
      <c r="E338" s="118">
        <v>533817.14</v>
      </c>
      <c r="F338" s="210">
        <f t="shared" si="12"/>
        <v>533817.14</v>
      </c>
    </row>
    <row r="339" spans="1:6" x14ac:dyDescent="0.25">
      <c r="A339" s="186" t="s">
        <v>137</v>
      </c>
      <c r="B339" s="175" t="s">
        <v>101</v>
      </c>
      <c r="C339" s="187">
        <v>1021594.4</v>
      </c>
      <c r="D339" s="175">
        <f t="shared" si="11"/>
        <v>166177.65307600002</v>
      </c>
      <c r="E339" s="118">
        <v>480490.46</v>
      </c>
      <c r="F339" s="210">
        <f t="shared" si="12"/>
        <v>480490.46</v>
      </c>
    </row>
    <row r="340" spans="1:6" x14ac:dyDescent="0.25">
      <c r="A340" s="186" t="s">
        <v>137</v>
      </c>
      <c r="B340" s="175" t="s">
        <v>102</v>
      </c>
      <c r="C340" s="187">
        <v>1305287.8999999999</v>
      </c>
      <c r="D340" s="175">
        <f t="shared" si="11"/>
        <v>212324.6562535</v>
      </c>
      <c r="E340" s="118">
        <v>457906.26</v>
      </c>
      <c r="F340" s="210">
        <f t="shared" si="12"/>
        <v>457906.26</v>
      </c>
    </row>
    <row r="341" spans="1:6" x14ac:dyDescent="0.25">
      <c r="A341" s="186" t="s">
        <v>137</v>
      </c>
      <c r="B341" s="175" t="s">
        <v>103</v>
      </c>
      <c r="C341" s="187">
        <v>0</v>
      </c>
      <c r="D341" s="175">
        <f t="shared" si="11"/>
        <v>0</v>
      </c>
      <c r="E341" s="118">
        <v>0</v>
      </c>
      <c r="F341" s="210">
        <f t="shared" si="12"/>
        <v>0</v>
      </c>
    </row>
    <row r="342" spans="1:6" x14ac:dyDescent="0.25">
      <c r="A342" s="186" t="s">
        <v>137</v>
      </c>
      <c r="B342" s="175" t="s">
        <v>104</v>
      </c>
      <c r="C342" s="187">
        <v>0</v>
      </c>
      <c r="D342" s="175">
        <f t="shared" si="11"/>
        <v>0</v>
      </c>
      <c r="E342" s="118">
        <v>0</v>
      </c>
      <c r="F342" s="210">
        <f t="shared" si="12"/>
        <v>0</v>
      </c>
    </row>
    <row r="343" spans="1:6" ht="14" thickBot="1" x14ac:dyDescent="0.3">
      <c r="A343" s="188" t="s">
        <v>137</v>
      </c>
      <c r="B343" s="176" t="s">
        <v>0</v>
      </c>
      <c r="C343" s="189">
        <f>C325+C326</f>
        <v>1480104.26</v>
      </c>
      <c r="D343" s="176">
        <f t="shared" si="11"/>
        <v>240761.1594529</v>
      </c>
      <c r="E343" s="189">
        <f>E325+E326</f>
        <v>434250.65</v>
      </c>
      <c r="F343" s="211">
        <f t="shared" si="12"/>
        <v>434250.65</v>
      </c>
    </row>
    <row r="344" spans="1:6" x14ac:dyDescent="0.25">
      <c r="A344" s="190" t="s">
        <v>139</v>
      </c>
      <c r="B344" s="179" t="s">
        <v>58</v>
      </c>
      <c r="C344" s="193">
        <v>5035057.2</v>
      </c>
      <c r="D344" s="179">
        <f>C344*0.01026</f>
        <v>51659.686871999998</v>
      </c>
      <c r="E344" s="193">
        <v>101729.389</v>
      </c>
      <c r="F344" s="197">
        <f t="shared" si="12"/>
        <v>101729.389</v>
      </c>
    </row>
    <row r="345" spans="1:6" x14ac:dyDescent="0.25">
      <c r="A345" s="191" t="s">
        <v>139</v>
      </c>
      <c r="B345" s="180" t="s">
        <v>59</v>
      </c>
      <c r="C345" s="194">
        <v>494255.22</v>
      </c>
      <c r="D345" s="180">
        <f t="shared" ref="D345:D400" si="13">C345*0.01026</f>
        <v>5071.0585572</v>
      </c>
      <c r="E345" s="194">
        <v>9732.0329999999994</v>
      </c>
      <c r="F345" s="198">
        <f t="shared" si="12"/>
        <v>9732.0329999999994</v>
      </c>
    </row>
    <row r="346" spans="1:6" x14ac:dyDescent="0.25">
      <c r="A346" s="191" t="s">
        <v>139</v>
      </c>
      <c r="B346" s="180" t="s">
        <v>60</v>
      </c>
      <c r="C346" s="194">
        <v>855167.98</v>
      </c>
      <c r="D346" s="180">
        <f t="shared" si="13"/>
        <v>8774.0234748000003</v>
      </c>
      <c r="E346" s="194">
        <v>17238.37</v>
      </c>
      <c r="F346" s="198">
        <f t="shared" si="12"/>
        <v>17238.37</v>
      </c>
    </row>
    <row r="347" spans="1:6" x14ac:dyDescent="0.25">
      <c r="A347" s="191" t="s">
        <v>139</v>
      </c>
      <c r="B347" s="180" t="s">
        <v>61</v>
      </c>
      <c r="C347" s="194">
        <v>854675.31</v>
      </c>
      <c r="D347" s="180">
        <f t="shared" si="13"/>
        <v>8768.9686806000009</v>
      </c>
      <c r="E347" s="194">
        <v>37592.413999999997</v>
      </c>
      <c r="F347" s="198">
        <f t="shared" si="12"/>
        <v>37592.413999999997</v>
      </c>
    </row>
    <row r="348" spans="1:6" x14ac:dyDescent="0.25">
      <c r="A348" s="191" t="s">
        <v>139</v>
      </c>
      <c r="B348" s="180" t="s">
        <v>62</v>
      </c>
      <c r="C348" s="194">
        <v>14133396</v>
      </c>
      <c r="D348" s="180">
        <f t="shared" si="13"/>
        <v>145008.64296</v>
      </c>
      <c r="E348" s="194">
        <v>359096.15</v>
      </c>
      <c r="F348" s="198">
        <f t="shared" si="12"/>
        <v>359096.15</v>
      </c>
    </row>
    <row r="349" spans="1:6" x14ac:dyDescent="0.25">
      <c r="A349" s="191" t="s">
        <v>139</v>
      </c>
      <c r="B349" s="180" t="s">
        <v>63</v>
      </c>
      <c r="C349" s="194">
        <v>1497154.4</v>
      </c>
      <c r="D349" s="180">
        <f t="shared" si="13"/>
        <v>15360.804144</v>
      </c>
      <c r="E349" s="194">
        <v>41824.58</v>
      </c>
      <c r="F349" s="198">
        <f t="shared" si="12"/>
        <v>41824.58</v>
      </c>
    </row>
    <row r="350" spans="1:6" x14ac:dyDescent="0.25">
      <c r="A350" s="191" t="s">
        <v>139</v>
      </c>
      <c r="B350" s="180" t="s">
        <v>64</v>
      </c>
      <c r="C350" s="194">
        <v>716498.16</v>
      </c>
      <c r="D350" s="180">
        <f t="shared" si="13"/>
        <v>7351.2711216000007</v>
      </c>
      <c r="E350" s="194">
        <v>19829.738000000001</v>
      </c>
      <c r="F350" s="198">
        <f t="shared" si="12"/>
        <v>19829.738000000001</v>
      </c>
    </row>
    <row r="351" spans="1:6" x14ac:dyDescent="0.25">
      <c r="A351" s="191" t="s">
        <v>139</v>
      </c>
      <c r="B351" s="180" t="s">
        <v>65</v>
      </c>
      <c r="C351" s="194">
        <v>2263898.2999999998</v>
      </c>
      <c r="D351" s="180">
        <f t="shared" si="13"/>
        <v>23227.596557999997</v>
      </c>
      <c r="E351" s="194">
        <v>72993.281000000003</v>
      </c>
      <c r="F351" s="198">
        <f t="shared" si="12"/>
        <v>72993.281000000003</v>
      </c>
    </row>
    <row r="352" spans="1:6" x14ac:dyDescent="0.25">
      <c r="A352" s="191" t="s">
        <v>139</v>
      </c>
      <c r="B352" s="180" t="s">
        <v>66</v>
      </c>
      <c r="C352" s="194">
        <v>2822414.5</v>
      </c>
      <c r="D352" s="180">
        <f t="shared" si="13"/>
        <v>28957.97277</v>
      </c>
      <c r="E352" s="194">
        <v>50923.622000000003</v>
      </c>
      <c r="F352" s="198">
        <f t="shared" si="12"/>
        <v>50923.622000000003</v>
      </c>
    </row>
    <row r="353" spans="1:6" x14ac:dyDescent="0.25">
      <c r="A353" s="191" t="s">
        <v>139</v>
      </c>
      <c r="B353" s="180" t="s">
        <v>67</v>
      </c>
      <c r="C353" s="194">
        <v>5615598.5</v>
      </c>
      <c r="D353" s="180">
        <f t="shared" si="13"/>
        <v>57616.040610000004</v>
      </c>
      <c r="E353" s="194">
        <v>176861.48499999999</v>
      </c>
      <c r="F353" s="198">
        <f t="shared" si="12"/>
        <v>176861.48499999999</v>
      </c>
    </row>
    <row r="354" spans="1:6" x14ac:dyDescent="0.25">
      <c r="A354" s="191" t="s">
        <v>139</v>
      </c>
      <c r="B354" s="180" t="s">
        <v>68</v>
      </c>
      <c r="C354" s="194">
        <v>2957008.4</v>
      </c>
      <c r="D354" s="180">
        <f t="shared" si="13"/>
        <v>30338.906183999999</v>
      </c>
      <c r="E354" s="194">
        <v>228204.96100000001</v>
      </c>
      <c r="F354" s="198">
        <f t="shared" si="12"/>
        <v>228204.96100000001</v>
      </c>
    </row>
    <row r="355" spans="1:6" x14ac:dyDescent="0.25">
      <c r="A355" s="191" t="s">
        <v>139</v>
      </c>
      <c r="B355" s="180" t="s">
        <v>69</v>
      </c>
      <c r="C355" s="194">
        <v>3642249.1</v>
      </c>
      <c r="D355" s="180">
        <f t="shared" si="13"/>
        <v>37369.475766000003</v>
      </c>
      <c r="E355" s="194">
        <v>78717.396999999997</v>
      </c>
      <c r="F355" s="198">
        <f t="shared" si="12"/>
        <v>78717.396999999997</v>
      </c>
    </row>
    <row r="356" spans="1:6" x14ac:dyDescent="0.25">
      <c r="A356" s="191" t="s">
        <v>139</v>
      </c>
      <c r="B356" s="180" t="s">
        <v>70</v>
      </c>
      <c r="C356" s="194">
        <v>3785001.8</v>
      </c>
      <c r="D356" s="180">
        <f t="shared" si="13"/>
        <v>38834.118468000001</v>
      </c>
      <c r="E356" s="194">
        <v>130518.049</v>
      </c>
      <c r="F356" s="198">
        <f t="shared" si="12"/>
        <v>130518.049</v>
      </c>
    </row>
    <row r="357" spans="1:6" x14ac:dyDescent="0.25">
      <c r="A357" s="191" t="s">
        <v>139</v>
      </c>
      <c r="B357" s="180" t="s">
        <v>71</v>
      </c>
      <c r="C357" s="194">
        <v>2563299.6</v>
      </c>
      <c r="D357" s="180">
        <f t="shared" si="13"/>
        <v>26299.453896000003</v>
      </c>
      <c r="E357" s="194">
        <v>64588.906000000003</v>
      </c>
      <c r="F357" s="198">
        <f t="shared" si="12"/>
        <v>64588.906000000003</v>
      </c>
    </row>
    <row r="358" spans="1:6" x14ac:dyDescent="0.25">
      <c r="A358" s="191" t="s">
        <v>139</v>
      </c>
      <c r="B358" s="180" t="s">
        <v>72</v>
      </c>
      <c r="C358" s="194">
        <v>5941036.5999999996</v>
      </c>
      <c r="D358" s="180">
        <f t="shared" si="13"/>
        <v>60955.035515999996</v>
      </c>
      <c r="E358" s="194">
        <v>368662.37199999997</v>
      </c>
      <c r="F358" s="198">
        <f t="shared" si="12"/>
        <v>368662.37199999997</v>
      </c>
    </row>
    <row r="359" spans="1:6" x14ac:dyDescent="0.25">
      <c r="A359" s="191" t="s">
        <v>139</v>
      </c>
      <c r="B359" s="180" t="s">
        <v>73</v>
      </c>
      <c r="C359" s="194">
        <v>6105505.5999999996</v>
      </c>
      <c r="D359" s="180">
        <f t="shared" si="13"/>
        <v>62642.487455999995</v>
      </c>
      <c r="E359" s="194">
        <v>187752.52100000001</v>
      </c>
      <c r="F359" s="198">
        <f t="shared" si="12"/>
        <v>187752.52100000001</v>
      </c>
    </row>
    <row r="360" spans="1:6" x14ac:dyDescent="0.25">
      <c r="A360" s="191" t="s">
        <v>139</v>
      </c>
      <c r="B360" s="180" t="s">
        <v>74</v>
      </c>
      <c r="C360" s="194">
        <v>9729465.3000000007</v>
      </c>
      <c r="D360" s="180">
        <f t="shared" si="13"/>
        <v>99824.313978000006</v>
      </c>
      <c r="E360" s="194">
        <v>267258.78700000001</v>
      </c>
      <c r="F360" s="198">
        <f t="shared" si="12"/>
        <v>267258.78700000001</v>
      </c>
    </row>
    <row r="361" spans="1:6" x14ac:dyDescent="0.25">
      <c r="A361" s="191" t="s">
        <v>139</v>
      </c>
      <c r="B361" s="180" t="s">
        <v>75</v>
      </c>
      <c r="C361" s="194">
        <v>3827935.8</v>
      </c>
      <c r="D361" s="180">
        <f t="shared" si="13"/>
        <v>39274.621308000002</v>
      </c>
      <c r="E361" s="194">
        <v>143146.247</v>
      </c>
      <c r="F361" s="198">
        <f t="shared" si="12"/>
        <v>143146.247</v>
      </c>
    </row>
    <row r="362" spans="1:6" x14ac:dyDescent="0.25">
      <c r="A362" s="191" t="s">
        <v>139</v>
      </c>
      <c r="B362" s="180" t="s">
        <v>76</v>
      </c>
      <c r="C362" s="194">
        <v>7549923.7999999998</v>
      </c>
      <c r="D362" s="180">
        <f t="shared" si="13"/>
        <v>77462.218187999999</v>
      </c>
      <c r="E362" s="194">
        <v>192225.315</v>
      </c>
      <c r="F362" s="198">
        <f t="shared" si="12"/>
        <v>192225.315</v>
      </c>
    </row>
    <row r="363" spans="1:6" x14ac:dyDescent="0.25">
      <c r="A363" s="191" t="s">
        <v>139</v>
      </c>
      <c r="B363" s="180" t="s">
        <v>77</v>
      </c>
      <c r="C363" s="194">
        <v>9432282.1999999993</v>
      </c>
      <c r="D363" s="180">
        <f t="shared" si="13"/>
        <v>96775.215371999991</v>
      </c>
      <c r="E363" s="194">
        <v>376517.783</v>
      </c>
      <c r="F363" s="198">
        <f t="shared" si="12"/>
        <v>376517.783</v>
      </c>
    </row>
    <row r="364" spans="1:6" x14ac:dyDescent="0.25">
      <c r="A364" s="191" t="s">
        <v>139</v>
      </c>
      <c r="B364" s="180" t="s">
        <v>78</v>
      </c>
      <c r="C364" s="194">
        <v>2621841.9</v>
      </c>
      <c r="D364" s="180">
        <f t="shared" si="13"/>
        <v>26900.097893999999</v>
      </c>
      <c r="E364" s="194">
        <v>73164.043000000005</v>
      </c>
      <c r="F364" s="198">
        <f t="shared" si="12"/>
        <v>73164.043000000005</v>
      </c>
    </row>
    <row r="365" spans="1:6" x14ac:dyDescent="0.25">
      <c r="A365" s="191" t="s">
        <v>139</v>
      </c>
      <c r="B365" s="180" t="s">
        <v>79</v>
      </c>
      <c r="C365" s="194">
        <v>1730186.9</v>
      </c>
      <c r="D365" s="180">
        <f t="shared" si="13"/>
        <v>17751.717593999998</v>
      </c>
      <c r="E365" s="194">
        <v>52415.847000000002</v>
      </c>
      <c r="F365" s="198">
        <f t="shared" si="12"/>
        <v>52415.847000000002</v>
      </c>
    </row>
    <row r="366" spans="1:6" x14ac:dyDescent="0.25">
      <c r="A366" s="191" t="s">
        <v>139</v>
      </c>
      <c r="B366" s="180" t="s">
        <v>80</v>
      </c>
      <c r="C366" s="194">
        <v>0</v>
      </c>
      <c r="D366" s="180">
        <f t="shared" si="13"/>
        <v>0</v>
      </c>
      <c r="E366" s="194">
        <v>0</v>
      </c>
      <c r="F366" s="198">
        <f t="shared" si="12"/>
        <v>0</v>
      </c>
    </row>
    <row r="367" spans="1:6" x14ac:dyDescent="0.25">
      <c r="A367" s="191" t="s">
        <v>139</v>
      </c>
      <c r="B367" s="180" t="s">
        <v>81</v>
      </c>
      <c r="C367" s="194">
        <v>4701298.3</v>
      </c>
      <c r="D367" s="180">
        <f t="shared" si="13"/>
        <v>48235.320557999999</v>
      </c>
      <c r="E367" s="194">
        <v>199774.519</v>
      </c>
      <c r="F367" s="198">
        <f t="shared" si="12"/>
        <v>199774.519</v>
      </c>
    </row>
    <row r="368" spans="1:6" x14ac:dyDescent="0.25">
      <c r="A368" s="191" t="s">
        <v>139</v>
      </c>
      <c r="B368" s="180" t="s">
        <v>82</v>
      </c>
      <c r="C368" s="194">
        <v>1981908.3</v>
      </c>
      <c r="D368" s="180">
        <f t="shared" si="13"/>
        <v>20334.379158</v>
      </c>
      <c r="E368" s="194">
        <v>30854.794000000002</v>
      </c>
      <c r="F368" s="198">
        <f t="shared" si="12"/>
        <v>30854.794000000002</v>
      </c>
    </row>
    <row r="369" spans="1:6" x14ac:dyDescent="0.25">
      <c r="A369" s="191" t="s">
        <v>139</v>
      </c>
      <c r="B369" s="180" t="s">
        <v>83</v>
      </c>
      <c r="C369" s="194">
        <v>1480486.1</v>
      </c>
      <c r="D369" s="180">
        <f t="shared" si="13"/>
        <v>15189.787386000002</v>
      </c>
      <c r="E369" s="194">
        <v>21069.488000000001</v>
      </c>
      <c r="F369" s="198">
        <f t="shared" si="12"/>
        <v>21069.488000000001</v>
      </c>
    </row>
    <row r="370" spans="1:6" x14ac:dyDescent="0.25">
      <c r="A370" s="191" t="s">
        <v>139</v>
      </c>
      <c r="B370" s="180" t="s">
        <v>84</v>
      </c>
      <c r="C370" s="194">
        <v>29914410</v>
      </c>
      <c r="D370" s="180">
        <f t="shared" si="13"/>
        <v>306921.84659999999</v>
      </c>
      <c r="E370" s="194">
        <v>691889.73100000003</v>
      </c>
      <c r="F370" s="198">
        <f t="shared" si="12"/>
        <v>691889.73100000003</v>
      </c>
    </row>
    <row r="371" spans="1:6" x14ac:dyDescent="0.25">
      <c r="A371" s="191" t="s">
        <v>139</v>
      </c>
      <c r="B371" s="180" t="s">
        <v>85</v>
      </c>
      <c r="C371" s="194">
        <v>5121987.4000000004</v>
      </c>
      <c r="D371" s="180">
        <f t="shared" si="13"/>
        <v>52551.590724000002</v>
      </c>
      <c r="E371" s="194">
        <v>123896.837</v>
      </c>
      <c r="F371" s="198">
        <f t="shared" si="12"/>
        <v>123896.837</v>
      </c>
    </row>
    <row r="372" spans="1:6" x14ac:dyDescent="0.25">
      <c r="A372" s="191" t="s">
        <v>139</v>
      </c>
      <c r="B372" s="180" t="s">
        <v>18</v>
      </c>
      <c r="C372" s="194">
        <v>34254250</v>
      </c>
      <c r="D372" s="180">
        <f t="shared" si="13"/>
        <v>351448.60499999998</v>
      </c>
      <c r="E372" s="194">
        <v>509339.86300000001</v>
      </c>
      <c r="F372" s="198">
        <f t="shared" si="12"/>
        <v>509339.86300000001</v>
      </c>
    </row>
    <row r="373" spans="1:6" x14ac:dyDescent="0.25">
      <c r="A373" s="191" t="s">
        <v>139</v>
      </c>
      <c r="B373" s="180" t="s">
        <v>86</v>
      </c>
      <c r="C373" s="194">
        <v>23786966</v>
      </c>
      <c r="D373" s="180">
        <f t="shared" si="13"/>
        <v>244054.27116</v>
      </c>
      <c r="E373" s="194">
        <v>349543.95500000002</v>
      </c>
      <c r="F373" s="198">
        <f t="shared" si="12"/>
        <v>349543.95500000002</v>
      </c>
    </row>
    <row r="374" spans="1:6" x14ac:dyDescent="0.25">
      <c r="A374" s="191" t="s">
        <v>139</v>
      </c>
      <c r="B374" s="180" t="s">
        <v>87</v>
      </c>
      <c r="C374" s="194">
        <v>13609325</v>
      </c>
      <c r="D374" s="180">
        <f t="shared" si="13"/>
        <v>139631.67449999999</v>
      </c>
      <c r="E374" s="194">
        <v>220676.196</v>
      </c>
      <c r="F374" s="198">
        <f t="shared" si="12"/>
        <v>220676.196</v>
      </c>
    </row>
    <row r="375" spans="1:6" x14ac:dyDescent="0.25">
      <c r="A375" s="191" t="s">
        <v>139</v>
      </c>
      <c r="B375" s="180" t="s">
        <v>88</v>
      </c>
      <c r="C375" s="194">
        <v>1824059.7</v>
      </c>
      <c r="D375" s="180">
        <f t="shared" si="13"/>
        <v>18714.852522000001</v>
      </c>
      <c r="E375" s="194">
        <v>58941.152000000002</v>
      </c>
      <c r="F375" s="198">
        <f t="shared" si="12"/>
        <v>58941.152000000002</v>
      </c>
    </row>
    <row r="376" spans="1:6" x14ac:dyDescent="0.25">
      <c r="A376" s="191" t="s">
        <v>139</v>
      </c>
      <c r="B376" s="180" t="s">
        <v>89</v>
      </c>
      <c r="C376" s="194">
        <v>1571962.8</v>
      </c>
      <c r="D376" s="180">
        <f t="shared" si="13"/>
        <v>16128.338328</v>
      </c>
      <c r="E376" s="194">
        <v>30503.541000000001</v>
      </c>
      <c r="F376" s="198">
        <f t="shared" si="12"/>
        <v>30503.541000000001</v>
      </c>
    </row>
    <row r="377" spans="1:6" x14ac:dyDescent="0.25">
      <c r="A377" s="191" t="s">
        <v>139</v>
      </c>
      <c r="B377" s="180" t="s">
        <v>90</v>
      </c>
      <c r="C377" s="194">
        <v>3528886.5</v>
      </c>
      <c r="D377" s="180">
        <f t="shared" si="13"/>
        <v>36206.375489999999</v>
      </c>
      <c r="E377" s="194">
        <v>66086.990999999995</v>
      </c>
      <c r="F377" s="198">
        <f t="shared" si="12"/>
        <v>66086.990999999995</v>
      </c>
    </row>
    <row r="378" spans="1:6" x14ac:dyDescent="0.25">
      <c r="A378" s="191" t="s">
        <v>139</v>
      </c>
      <c r="B378" s="180" t="s">
        <v>91</v>
      </c>
      <c r="C378" s="194">
        <v>1255068.3999999999</v>
      </c>
      <c r="D378" s="180">
        <f t="shared" si="13"/>
        <v>12877.001783999998</v>
      </c>
      <c r="E378" s="194">
        <v>18452.557000000001</v>
      </c>
      <c r="F378" s="198">
        <f t="shared" si="12"/>
        <v>18452.557000000001</v>
      </c>
    </row>
    <row r="379" spans="1:6" x14ac:dyDescent="0.25">
      <c r="A379" s="191" t="s">
        <v>139</v>
      </c>
      <c r="B379" s="180" t="s">
        <v>92</v>
      </c>
      <c r="C379" s="194">
        <v>14297130</v>
      </c>
      <c r="D379" s="180">
        <f t="shared" si="13"/>
        <v>146688.55379999999</v>
      </c>
      <c r="E379" s="194">
        <v>332020.61</v>
      </c>
      <c r="F379" s="198">
        <f t="shared" si="12"/>
        <v>332020.61</v>
      </c>
    </row>
    <row r="380" spans="1:6" x14ac:dyDescent="0.25">
      <c r="A380" s="191" t="s">
        <v>139</v>
      </c>
      <c r="B380" s="180" t="s">
        <v>93</v>
      </c>
      <c r="C380" s="194">
        <v>1287031.3</v>
      </c>
      <c r="D380" s="180">
        <f t="shared" si="13"/>
        <v>13204.941138</v>
      </c>
      <c r="E380" s="194">
        <v>37127.669000000002</v>
      </c>
      <c r="F380" s="198">
        <f t="shared" si="12"/>
        <v>37127.669000000002</v>
      </c>
    </row>
    <row r="381" spans="1:6" x14ac:dyDescent="0.25">
      <c r="A381" s="191" t="s">
        <v>139</v>
      </c>
      <c r="B381" s="180" t="s">
        <v>3</v>
      </c>
      <c r="C381" s="194">
        <v>2142930.6</v>
      </c>
      <c r="D381" s="180">
        <f t="shared" si="13"/>
        <v>21986.467956</v>
      </c>
      <c r="E381" s="194">
        <v>54260.637999999999</v>
      </c>
      <c r="F381" s="198">
        <f t="shared" si="12"/>
        <v>54260.637999999999</v>
      </c>
    </row>
    <row r="382" spans="1:6" x14ac:dyDescent="0.25">
      <c r="A382" s="191" t="s">
        <v>139</v>
      </c>
      <c r="B382" s="180" t="s">
        <v>94</v>
      </c>
      <c r="C382" s="194">
        <v>9931176.1999999993</v>
      </c>
      <c r="D382" s="180">
        <f t="shared" si="13"/>
        <v>101893.867812</v>
      </c>
      <c r="E382" s="194">
        <v>167735.51300000001</v>
      </c>
      <c r="F382" s="198">
        <f t="shared" si="12"/>
        <v>167735.51300000001</v>
      </c>
    </row>
    <row r="383" spans="1:6" x14ac:dyDescent="0.25">
      <c r="A383" s="191" t="s">
        <v>139</v>
      </c>
      <c r="B383" s="180" t="s">
        <v>95</v>
      </c>
      <c r="C383" s="194">
        <v>9326290.3000000007</v>
      </c>
      <c r="D383" s="180">
        <f t="shared" si="13"/>
        <v>95687.738478000014</v>
      </c>
      <c r="E383" s="194">
        <v>160574.70800000001</v>
      </c>
      <c r="F383" s="198">
        <f t="shared" si="12"/>
        <v>160574.70800000001</v>
      </c>
    </row>
    <row r="384" spans="1:6" x14ac:dyDescent="0.25">
      <c r="A384" s="191" t="s">
        <v>139</v>
      </c>
      <c r="B384" s="180" t="s">
        <v>96</v>
      </c>
      <c r="C384" s="194">
        <v>15922952</v>
      </c>
      <c r="D384" s="180">
        <f t="shared" si="13"/>
        <v>163369.48752</v>
      </c>
      <c r="E384" s="194">
        <v>271512.103</v>
      </c>
      <c r="F384" s="198">
        <f t="shared" si="12"/>
        <v>271512.103</v>
      </c>
    </row>
    <row r="385" spans="1:6" x14ac:dyDescent="0.25">
      <c r="A385" s="191" t="s">
        <v>139</v>
      </c>
      <c r="B385" s="180" t="s">
        <v>97</v>
      </c>
      <c r="C385" s="194">
        <v>6149261.7000000002</v>
      </c>
      <c r="D385" s="180">
        <f t="shared" si="13"/>
        <v>63091.425042000003</v>
      </c>
      <c r="E385" s="194">
        <v>115231.371</v>
      </c>
      <c r="F385" s="198">
        <f t="shared" si="12"/>
        <v>115231.371</v>
      </c>
    </row>
    <row r="386" spans="1:6" x14ac:dyDescent="0.25">
      <c r="A386" s="191" t="s">
        <v>139</v>
      </c>
      <c r="B386" s="180" t="s">
        <v>11</v>
      </c>
      <c r="C386" s="194">
        <v>0</v>
      </c>
      <c r="D386" s="180">
        <f t="shared" si="13"/>
        <v>0</v>
      </c>
      <c r="E386" s="194">
        <v>0</v>
      </c>
      <c r="F386" s="198">
        <f t="shared" si="12"/>
        <v>0</v>
      </c>
    </row>
    <row r="387" spans="1:6" x14ac:dyDescent="0.25">
      <c r="A387" s="191" t="s">
        <v>139</v>
      </c>
      <c r="B387" s="180" t="s">
        <v>20</v>
      </c>
      <c r="C387" s="194">
        <v>59720558</v>
      </c>
      <c r="D387" s="180">
        <f t="shared" si="13"/>
        <v>612732.92507999996</v>
      </c>
      <c r="E387" s="194">
        <v>721681.75699999998</v>
      </c>
      <c r="F387" s="198">
        <f t="shared" ref="F387:F400" si="14">E387</f>
        <v>721681.75699999998</v>
      </c>
    </row>
    <row r="388" spans="1:6" x14ac:dyDescent="0.25">
      <c r="A388" s="191" t="s">
        <v>139</v>
      </c>
      <c r="B388" s="180" t="s">
        <v>5</v>
      </c>
      <c r="C388" s="194">
        <v>0</v>
      </c>
      <c r="D388" s="180">
        <f t="shared" si="13"/>
        <v>0</v>
      </c>
      <c r="E388" s="194">
        <v>0</v>
      </c>
      <c r="F388" s="198">
        <f t="shared" si="14"/>
        <v>0</v>
      </c>
    </row>
    <row r="389" spans="1:6" x14ac:dyDescent="0.25">
      <c r="A389" s="191" t="s">
        <v>139</v>
      </c>
      <c r="B389" s="180" t="s">
        <v>14</v>
      </c>
      <c r="C389" s="194">
        <v>0</v>
      </c>
      <c r="D389" s="180">
        <f t="shared" si="13"/>
        <v>0</v>
      </c>
      <c r="E389" s="194">
        <v>0</v>
      </c>
      <c r="F389" s="198">
        <f t="shared" si="14"/>
        <v>0</v>
      </c>
    </row>
    <row r="390" spans="1:6" x14ac:dyDescent="0.25">
      <c r="A390" s="191" t="s">
        <v>139</v>
      </c>
      <c r="B390" s="180" t="s">
        <v>98</v>
      </c>
      <c r="C390" s="194">
        <v>1324727.5</v>
      </c>
      <c r="D390" s="180">
        <f t="shared" si="13"/>
        <v>13591.70415</v>
      </c>
      <c r="E390" s="194">
        <v>25803.028999999999</v>
      </c>
      <c r="F390" s="198">
        <f t="shared" si="14"/>
        <v>25803.028999999999</v>
      </c>
    </row>
    <row r="391" spans="1:6" x14ac:dyDescent="0.25">
      <c r="A391" s="191" t="s">
        <v>139</v>
      </c>
      <c r="B391" s="180" t="s">
        <v>22</v>
      </c>
      <c r="C391" s="194">
        <v>1320533.3</v>
      </c>
      <c r="D391" s="180">
        <f t="shared" si="13"/>
        <v>13548.671658000001</v>
      </c>
      <c r="E391" s="194">
        <v>76385.745999999999</v>
      </c>
      <c r="F391" s="198">
        <f t="shared" si="14"/>
        <v>76385.745999999999</v>
      </c>
    </row>
    <row r="392" spans="1:6" x14ac:dyDescent="0.25">
      <c r="A392" s="191" t="s">
        <v>139</v>
      </c>
      <c r="B392" s="180" t="s">
        <v>99</v>
      </c>
      <c r="C392" s="194">
        <v>22472479</v>
      </c>
      <c r="D392" s="180">
        <f t="shared" si="13"/>
        <v>230567.63454</v>
      </c>
      <c r="E392" s="194">
        <v>320237.79200000002</v>
      </c>
      <c r="F392" s="198">
        <f t="shared" si="14"/>
        <v>320237.79200000002</v>
      </c>
    </row>
    <row r="393" spans="1:6" x14ac:dyDescent="0.25">
      <c r="A393" s="191" t="s">
        <v>139</v>
      </c>
      <c r="B393" s="180" t="s">
        <v>8</v>
      </c>
      <c r="C393" s="194">
        <v>4241059.9000000004</v>
      </c>
      <c r="D393" s="180">
        <f t="shared" si="13"/>
        <v>43513.274574000003</v>
      </c>
      <c r="E393" s="194">
        <v>64690.476999999999</v>
      </c>
      <c r="F393" s="198">
        <f t="shared" si="14"/>
        <v>64690.476999999999</v>
      </c>
    </row>
    <row r="394" spans="1:6" x14ac:dyDescent="0.25">
      <c r="A394" s="191" t="s">
        <v>139</v>
      </c>
      <c r="B394" s="180" t="s">
        <v>16</v>
      </c>
      <c r="C394" s="194">
        <v>40123630</v>
      </c>
      <c r="D394" s="180">
        <f t="shared" si="13"/>
        <v>411668.44380000001</v>
      </c>
      <c r="E394" s="194">
        <v>606766.98300000001</v>
      </c>
      <c r="F394" s="198">
        <f t="shared" si="14"/>
        <v>606766.98300000001</v>
      </c>
    </row>
    <row r="395" spans="1:6" x14ac:dyDescent="0.25">
      <c r="A395" s="191" t="s">
        <v>139</v>
      </c>
      <c r="B395" s="180" t="s">
        <v>100</v>
      </c>
      <c r="C395" s="194">
        <v>16115687</v>
      </c>
      <c r="D395" s="180">
        <f t="shared" si="13"/>
        <v>165346.94862000001</v>
      </c>
      <c r="E395" s="194">
        <v>204815.91800000001</v>
      </c>
      <c r="F395" s="198">
        <f t="shared" si="14"/>
        <v>204815.91800000001</v>
      </c>
    </row>
    <row r="396" spans="1:6" x14ac:dyDescent="0.25">
      <c r="A396" s="191" t="s">
        <v>139</v>
      </c>
      <c r="B396" s="180" t="s">
        <v>101</v>
      </c>
      <c r="C396" s="194">
        <v>31340252</v>
      </c>
      <c r="D396" s="180">
        <f t="shared" si="13"/>
        <v>321550.98551999999</v>
      </c>
      <c r="E396" s="194">
        <v>557312.61300000001</v>
      </c>
      <c r="F396" s="198">
        <f t="shared" si="14"/>
        <v>557312.61300000001</v>
      </c>
    </row>
    <row r="397" spans="1:6" x14ac:dyDescent="0.25">
      <c r="A397" s="191" t="s">
        <v>139</v>
      </c>
      <c r="B397" s="180" t="s">
        <v>102</v>
      </c>
      <c r="C397" s="194">
        <v>16459881</v>
      </c>
      <c r="D397" s="180">
        <f t="shared" si="13"/>
        <v>168878.37906000001</v>
      </c>
      <c r="E397" s="194">
        <v>247430.82699999999</v>
      </c>
      <c r="F397" s="198">
        <f t="shared" si="14"/>
        <v>247430.82699999999</v>
      </c>
    </row>
    <row r="398" spans="1:6" x14ac:dyDescent="0.25">
      <c r="A398" s="191" t="s">
        <v>139</v>
      </c>
      <c r="B398" s="180" t="s">
        <v>103</v>
      </c>
      <c r="C398" s="194">
        <v>398864.92</v>
      </c>
      <c r="D398" s="180">
        <f t="shared" si="13"/>
        <v>4092.3540791999999</v>
      </c>
      <c r="E398" s="194">
        <v>42608.294000000002</v>
      </c>
      <c r="F398" s="198">
        <f t="shared" si="14"/>
        <v>42608.294000000002</v>
      </c>
    </row>
    <row r="399" spans="1:6" x14ac:dyDescent="0.25">
      <c r="A399" s="191" t="s">
        <v>139</v>
      </c>
      <c r="B399" s="180" t="s">
        <v>104</v>
      </c>
      <c r="C399" s="194">
        <v>0</v>
      </c>
      <c r="D399" s="180">
        <f t="shared" si="13"/>
        <v>0</v>
      </c>
      <c r="E399" s="194">
        <v>0</v>
      </c>
      <c r="F399" s="198">
        <f t="shared" si="14"/>
        <v>0</v>
      </c>
    </row>
    <row r="400" spans="1:6" ht="14" thickBot="1" x14ac:dyDescent="0.3">
      <c r="A400" s="192" t="s">
        <v>139</v>
      </c>
      <c r="B400" s="181" t="s">
        <v>0</v>
      </c>
      <c r="C400" s="195">
        <f>C382+C383</f>
        <v>19257466.5</v>
      </c>
      <c r="D400" s="181">
        <f t="shared" si="13"/>
        <v>197581.60629</v>
      </c>
      <c r="E400" s="195">
        <f>E382+E383</f>
        <v>328310.22100000002</v>
      </c>
      <c r="F400" s="199">
        <f t="shared" si="14"/>
        <v>328310.22100000002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R 2 F J T w 0 7 9 M y p A A A A + Q A A A B I A H A B D b 2 5 m a W c v U G F j a 2 F n Z S 5 4 b W w g o h g A K K A U A A A A A A A A A A A A A A A A A A A A A A A A A A A A h Y / N C o J A G E V f R W b v / E l R 8 j k u g l Y J U R B t x U Y d 0 j F m x s Z 3 a 9 E j 9 Q o J Z b V r e S / n w r m P 2 x 3 S o W 2 C q z R W d T p B D F M U S F 1 0 J 6 W r B P W u D B c o F b D N i 3 N e y W C E t Y 0 H q x J U O 3 e J C f H e Y x / h z l S E U 8 r I M d v s i 1 q 2 e a i 0 d b k u J P q s T v 9 X S M D h J S M 4 n j M 8 Y 0 u O W U Q Z k K m H T O k v w 0 d l T I H 8 l L D q G 9 c b K U o T r n d A p g j k f U M 8 A V B L A w Q U A A I A C A B H Y U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F J T y w K f / P 8 A A A A g Q E A A B M A H A B G b 3 J t d W x h c y 9 T Z W N 0 a W 9 u M S 5 t I K I Y A C i g F A A A A A A A A A A A A A A A A A A A A A A A A A A A A H 2 P w U r E Q A y G z x b 6 D s P s p Y V S a M G L S 0 + t 3 h S 1 9 e S I T N u 4 O 9 h O l k m 6 b F n 2 3 Z 2 1 i A i L u S T 5 E v L n J + j Y o B X 1 k r N 1 G I Q B b b W D X q w k e Y p O W D 0 C C d 2 2 D v Z G f + / n U h R i A A 4 D 4 a P G y X X g S U n 7 t M J u G s F y d G c G S E u 0 7 B u K Z H m j X g g c q e f K w A y q A v p k 3 K l H 7 Q y 9 1 1 O v 7 n X n U P 0 j m v K B Z Z y 8 V j C Y 0 T C 4 Q l 7 J R J Q 4 T K O l I k / E r e 2 w N 3 Z T Z P m 1 b 5 8 m Z K h 5 H q D 4 L d M H t P A W J 8 v v K 1 l u t d 1 4 v 8 2 8 g 7 O t R r d + q X H a 0 g e 6 c b l + H l K 0 G E 2 O R 7 n Q z K u z n w i G A 5 8 S 8 c P z P / w U h 4 G x F + X W X 1 B L A Q I t A B Q A A g A I A E d h S U 8 N O / T M q Q A A A P k A A A A S A A A A A A A A A A A A A A A A A A A A A A B D b 2 5 m a W c v U G F j a 2 F n Z S 5 4 b W x Q S w E C L Q A U A A I A C A B H Y U l P D 8 r p q 6 Q A A A D p A A A A E w A A A A A A A A A A A A A A A A D 1 A A A A W 0 N v b n R l b n R f V H l w Z X N d L n h t b F B L A Q I t A B Q A A g A I A E d h S U 8 s C n / z / A A A A I E B A A A T A A A A A A A A A A A A A A A A A O Y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I A A A A A A A A g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0 b 3 I l M j B u Y W 1 l c y U y M G F i Y n J l d m l h d G l v b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V Q w N z o 1 O D o 0 N i 4 z N D c 5 M D k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d G 9 y I G 5 h b W V z I G F i Y n J l d m l h d G l v b i A y L 0 N o Y W 5 n Z W Q g V H l w Z S 5 7 Q 2 9 s d W 1 u M S w w f S Z x d W 9 0 O y w m c X V v d D t T Z W N 0 a W 9 u M S 9 z Z W N 0 b 3 I g b m F t Z X M g Y W J i c m V 2 a W F 0 a W 9 u I D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Y 3 R v c i B u Y W 1 l c y B h Y m J y Z X Z p Y X R p b 2 4 g M i 9 D a G F u Z 2 V k I F R 5 c G U u e 0 N v b H V t b j E s M H 0 m c X V v d D s s J n F 1 b 3 Q 7 U 2 V j d G l v b j E v c 2 V j d G 9 y I G 5 h b W V z I G F i Y n J l d m l h d G l v b i A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j d G 9 y J T I w b m F t Z X M l M j B h Y m J y Z X Z p Y X R p b 2 4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3 R v c i U y M G 5 h b W V z J T I w Y W J i c m V 2 a W F 0 a W 9 u J T I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e 9 Q I j K c M R 7 T q E N 7 A 8 r d 3 A A A A A A I A A A A A A A N m A A D A A A A A E A A A A C h p t P J k s q o H J Z i A B R f y l R U A A A A A B I A A A K A A A A A Q A A A A 6 8 l Y f a + z h A / B T m g S e 0 J x J 1 A A A A D V l k 5 L A n j 8 p K 2 U q 6 t + X n c j r w 3 c e B Y b o Q r D 7 G x 7 H F 1 C Q H R 4 G j T p k 8 I l 5 T R t 1 t m 5 r 4 2 c C D U e h A T 4 8 b 0 7 2 l h N L e K u l R 3 l T c e x X C 0 B 7 3 6 i i o 6 t v h Q A A A D p Z L M O o q Q M + M f y 0 j X 3 g N w P 3 3 y 7 a w = = < / D a t a M a s h u p > 
</file>

<file path=customXml/itemProps1.xml><?xml version="1.0" encoding="utf-8"?>
<ds:datastoreItem xmlns:ds="http://schemas.openxmlformats.org/officeDocument/2006/customXml" ds:itemID="{D73F763C-7C85-42A7-8F25-5823BCE71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</vt:lpstr>
      <vt:lpstr>UK</vt:lpstr>
      <vt:lpstr>Germany</vt:lpstr>
      <vt:lpstr>Italy</vt:lpstr>
      <vt:lpstr>France</vt:lpstr>
      <vt:lpstr>China</vt:lpstr>
      <vt:lpstr>Japan</vt:lpstr>
      <vt:lpstr>ROW</vt:lpstr>
      <vt:lpstr>Added-Value-Ouput</vt:lpstr>
      <vt:lpstr>All regions</vt:lpstr>
      <vt:lpstr>Dependence intensity to Financ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Dieye, Rokhaya (FR - Paris)</dc:creator>
  <cp:lastModifiedBy>Dieye, Rokhaya (FR - Paris)</cp:lastModifiedBy>
  <dcterms:created xsi:type="dcterms:W3CDTF">2014-03-27T14:18:07Z</dcterms:created>
  <dcterms:modified xsi:type="dcterms:W3CDTF">2019-10-10T10:59:49Z</dcterms:modified>
</cp:coreProperties>
</file>