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Dieye\Desktop\Paris_Sud\"/>
    </mc:Choice>
  </mc:AlternateContent>
  <xr:revisionPtr revIDLastSave="0" documentId="13_ncr:1_{7F351BFE-DBEE-43E9-ABA5-339AA341F642}" xr6:coauthVersionLast="36" xr6:coauthVersionMax="36" xr10:uidLastSave="{00000000-0000-0000-0000-000000000000}"/>
  <bookViews>
    <workbookView xWindow="120" yWindow="60" windowWidth="24920" windowHeight="12840" activeTab="2" xr2:uid="{00000000-000D-0000-FFFF-FFFF00000000}"/>
  </bookViews>
  <sheets>
    <sheet name="US" sheetId="6" r:id="rId1"/>
    <sheet name="UK" sheetId="1" r:id="rId2"/>
    <sheet name="Germany" sheetId="7" r:id="rId3"/>
    <sheet name="Italy" sheetId="8" r:id="rId4"/>
    <sheet name="France" sheetId="9" r:id="rId5"/>
    <sheet name="China" sheetId="10" r:id="rId6"/>
    <sheet name="Japan" sheetId="11" r:id="rId7"/>
    <sheet name="ROW" sheetId="12" r:id="rId8"/>
    <sheet name="Added-Value-Ouput" sheetId="2" r:id="rId9"/>
    <sheet name="All regions" sheetId="13" r:id="rId10"/>
    <sheet name="Dependence intensity to ICT" sheetId="15" r:id="rId11"/>
  </sheets>
  <definedNames>
    <definedName name="_xlnm._FilterDatabase" localSheetId="8" hidden="1">'Added-Value-Ouput'!$A$1:$F$400</definedName>
    <definedName name="_xlnm._FilterDatabase" localSheetId="10" hidden="1">'Dependence intensity to ICT'!$A$1:$J$58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2" l="1"/>
  <c r="H40" i="12" s="1"/>
  <c r="F25" i="12"/>
  <c r="H29" i="12" s="1"/>
  <c r="F14" i="12"/>
  <c r="H18" i="12" s="1"/>
  <c r="F3" i="12"/>
  <c r="H7" i="12" s="1"/>
  <c r="B9" i="13" l="1"/>
  <c r="C9" i="13"/>
  <c r="H25" i="12"/>
  <c r="H36" i="12"/>
  <c r="H30" i="12"/>
  <c r="H24" i="12"/>
  <c r="H19" i="12"/>
  <c r="H22" i="12"/>
  <c r="H27" i="12"/>
  <c r="H38" i="12"/>
  <c r="H41" i="12"/>
  <c r="H16" i="12"/>
  <c r="H14" i="12"/>
  <c r="H8" i="12"/>
  <c r="H5" i="12"/>
  <c r="H4" i="12"/>
  <c r="H12" i="12"/>
  <c r="H15" i="12"/>
  <c r="H23" i="12"/>
  <c r="H26" i="12"/>
  <c r="H34" i="12"/>
  <c r="H37" i="12"/>
  <c r="H45" i="12"/>
  <c r="H9" i="12"/>
  <c r="H20" i="12"/>
  <c r="H31" i="12"/>
  <c r="H42" i="12"/>
  <c r="H17" i="12"/>
  <c r="H28" i="12"/>
  <c r="H39" i="12"/>
  <c r="H33" i="12"/>
  <c r="H44" i="12"/>
  <c r="H35" i="12"/>
  <c r="H46" i="12"/>
  <c r="H6" i="12"/>
  <c r="H3" i="12"/>
  <c r="H11" i="12"/>
  <c r="H13" i="12"/>
  <c r="H10" i="12"/>
  <c r="H21" i="12"/>
  <c r="H32" i="12"/>
  <c r="H43" i="12"/>
  <c r="H3" i="6"/>
  <c r="B3" i="13" s="1"/>
  <c r="F3" i="11" l="1"/>
  <c r="K3" i="11" s="1"/>
  <c r="D8" i="13" s="1"/>
  <c r="H36" i="11"/>
  <c r="H25" i="11"/>
  <c r="J35" i="11" s="1"/>
  <c r="H14" i="11"/>
  <c r="J21" i="11" s="1"/>
  <c r="H3" i="11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F44" i="11" s="1"/>
  <c r="K44" i="11" s="1"/>
  <c r="D359" i="2"/>
  <c r="D360" i="2"/>
  <c r="D361" i="2"/>
  <c r="D362" i="2"/>
  <c r="D363" i="2"/>
  <c r="D364" i="2"/>
  <c r="D365" i="2"/>
  <c r="D366" i="2"/>
  <c r="D367" i="2"/>
  <c r="D368" i="2"/>
  <c r="D369" i="2"/>
  <c r="D370" i="2"/>
  <c r="F30" i="11" s="1"/>
  <c r="K30" i="11" s="1"/>
  <c r="D371" i="2"/>
  <c r="D372" i="2"/>
  <c r="F28" i="11" s="1"/>
  <c r="K28" i="11" s="1"/>
  <c r="D373" i="2"/>
  <c r="F42" i="11" s="1"/>
  <c r="K42" i="11" s="1"/>
  <c r="D374" i="2"/>
  <c r="D375" i="2"/>
  <c r="D376" i="2"/>
  <c r="D377" i="2"/>
  <c r="D378" i="2"/>
  <c r="D379" i="2"/>
  <c r="D380" i="2"/>
  <c r="D381" i="2"/>
  <c r="D382" i="2"/>
  <c r="D383" i="2"/>
  <c r="D384" i="2"/>
  <c r="F36" i="11" s="1"/>
  <c r="K36" i="11" s="1"/>
  <c r="E8" i="13" s="1"/>
  <c r="D385" i="2"/>
  <c r="D386" i="2"/>
  <c r="D387" i="2"/>
  <c r="F38" i="11" s="1"/>
  <c r="K38" i="11" s="1"/>
  <c r="D388" i="2"/>
  <c r="D389" i="2"/>
  <c r="D390" i="2"/>
  <c r="D391" i="2"/>
  <c r="D392" i="2"/>
  <c r="F29" i="11" s="1"/>
  <c r="K29" i="11" s="1"/>
  <c r="D393" i="2"/>
  <c r="D394" i="2"/>
  <c r="F37" i="11" s="1"/>
  <c r="K37" i="11" s="1"/>
  <c r="D395" i="2"/>
  <c r="D396" i="2"/>
  <c r="D397" i="2"/>
  <c r="D398" i="2"/>
  <c r="F22" i="11" s="1"/>
  <c r="K22" i="11" s="1"/>
  <c r="D399" i="2"/>
  <c r="D34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G27" i="1" s="1"/>
  <c r="L27" i="1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G17" i="1" s="1"/>
  <c r="L17" i="1" s="1"/>
  <c r="F52" i="2"/>
  <c r="G9" i="1" s="1"/>
  <c r="L9" i="1" s="1"/>
  <c r="F53" i="2"/>
  <c r="F54" i="2"/>
  <c r="F55" i="2"/>
  <c r="F56" i="2"/>
  <c r="F57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G20" i="6" s="1"/>
  <c r="L20" i="6" s="1"/>
  <c r="F101" i="2"/>
  <c r="F102" i="2"/>
  <c r="F103" i="2"/>
  <c r="G7" i="6" s="1"/>
  <c r="L7" i="6" s="1"/>
  <c r="F104" i="2"/>
  <c r="F105" i="2"/>
  <c r="F106" i="2"/>
  <c r="F107" i="2"/>
  <c r="F108" i="2"/>
  <c r="G39" i="6" s="1"/>
  <c r="L39" i="6" s="1"/>
  <c r="F109" i="2"/>
  <c r="G5" i="6" s="1"/>
  <c r="L5" i="6" s="1"/>
  <c r="F110" i="2"/>
  <c r="F111" i="2"/>
  <c r="F112" i="2"/>
  <c r="F113" i="2"/>
  <c r="F114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G6" i="7" s="1"/>
  <c r="L6" i="7" s="1"/>
  <c r="F143" i="2"/>
  <c r="F144" i="2"/>
  <c r="G21" i="7" s="1"/>
  <c r="L21" i="7" s="1"/>
  <c r="F145" i="2"/>
  <c r="F146" i="2"/>
  <c r="F147" i="2"/>
  <c r="F148" i="2"/>
  <c r="F149" i="2"/>
  <c r="F150" i="2"/>
  <c r="F151" i="2"/>
  <c r="F152" i="2"/>
  <c r="G37" i="7" s="1"/>
  <c r="L37" i="7" s="1"/>
  <c r="F153" i="2"/>
  <c r="F154" i="2"/>
  <c r="F155" i="2"/>
  <c r="F156" i="2"/>
  <c r="F157" i="2"/>
  <c r="G45" i="7" s="1"/>
  <c r="L45" i="7" s="1"/>
  <c r="F158" i="2"/>
  <c r="G33" i="7" s="1"/>
  <c r="L33" i="7" s="1"/>
  <c r="F159" i="2"/>
  <c r="G3" i="7" s="1"/>
  <c r="L3" i="7" s="1"/>
  <c r="F160" i="2"/>
  <c r="F161" i="2"/>
  <c r="F162" i="2"/>
  <c r="F163" i="2"/>
  <c r="F164" i="2"/>
  <c r="F165" i="2"/>
  <c r="G16" i="7" s="1"/>
  <c r="L16" i="7" s="1"/>
  <c r="F166" i="2"/>
  <c r="G31" i="7" s="1"/>
  <c r="L31" i="7" s="1"/>
  <c r="F167" i="2"/>
  <c r="F168" i="2"/>
  <c r="F169" i="2"/>
  <c r="F170" i="2"/>
  <c r="F171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6" i="8" s="1"/>
  <c r="F200" i="2"/>
  <c r="F201" i="2"/>
  <c r="F202" i="2"/>
  <c r="G40" i="8" s="1"/>
  <c r="L40" i="8" s="1"/>
  <c r="F203" i="2"/>
  <c r="F204" i="2"/>
  <c r="F205" i="2"/>
  <c r="F206" i="2"/>
  <c r="F207" i="2"/>
  <c r="F208" i="2"/>
  <c r="F209" i="2"/>
  <c r="F210" i="2"/>
  <c r="F211" i="2"/>
  <c r="F212" i="2"/>
  <c r="F213" i="2"/>
  <c r="G16" i="8" s="1"/>
  <c r="L16" i="8" s="1"/>
  <c r="F214" i="2"/>
  <c r="F215" i="2"/>
  <c r="F216" i="2"/>
  <c r="G14" i="8" s="1"/>
  <c r="L14" i="8" s="1"/>
  <c r="F217" i="2"/>
  <c r="F218" i="2"/>
  <c r="F219" i="2"/>
  <c r="F220" i="2"/>
  <c r="F221" i="2"/>
  <c r="F222" i="2"/>
  <c r="G41" i="8" s="1"/>
  <c r="L41" i="8" s="1"/>
  <c r="F223" i="2"/>
  <c r="F224" i="2"/>
  <c r="F225" i="2"/>
  <c r="F226" i="2"/>
  <c r="F227" i="2"/>
  <c r="F228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G30" i="9" s="1"/>
  <c r="L30" i="9" s="1"/>
  <c r="F257" i="2"/>
  <c r="F258" i="2"/>
  <c r="F259" i="2"/>
  <c r="G10" i="9" s="1"/>
  <c r="L10" i="9" s="1"/>
  <c r="F260" i="2"/>
  <c r="F261" i="2"/>
  <c r="F262" i="2"/>
  <c r="F263" i="2"/>
  <c r="F264" i="2"/>
  <c r="F265" i="2"/>
  <c r="F266" i="2"/>
  <c r="F267" i="2"/>
  <c r="F268" i="2"/>
  <c r="F269" i="2"/>
  <c r="F270" i="2"/>
  <c r="G4" i="9" s="1"/>
  <c r="L4" i="9" s="1"/>
  <c r="F271" i="2"/>
  <c r="G21" i="9" s="1"/>
  <c r="L21" i="9" s="1"/>
  <c r="F272" i="2"/>
  <c r="G17" i="9" s="1"/>
  <c r="L17" i="9" s="1"/>
  <c r="F273" i="2"/>
  <c r="G25" i="9" s="1"/>
  <c r="L25" i="9" s="1"/>
  <c r="F274" i="2"/>
  <c r="F275" i="2"/>
  <c r="F276" i="2"/>
  <c r="F277" i="2"/>
  <c r="F278" i="2"/>
  <c r="F279" i="2"/>
  <c r="G18" i="9" s="1"/>
  <c r="L18" i="9" s="1"/>
  <c r="F280" i="2"/>
  <c r="G11" i="9" s="1"/>
  <c r="L11" i="9" s="1"/>
  <c r="F281" i="2"/>
  <c r="F282" i="2"/>
  <c r="F283" i="2"/>
  <c r="F284" i="2"/>
  <c r="F285" i="2"/>
  <c r="F287" i="2"/>
  <c r="G45" i="10" s="1"/>
  <c r="L45" i="10" s="1"/>
  <c r="F288" i="2"/>
  <c r="F289" i="2"/>
  <c r="F290" i="2"/>
  <c r="G40" i="10" s="1"/>
  <c r="L40" i="10" s="1"/>
  <c r="F291" i="2"/>
  <c r="G26" i="10" s="1"/>
  <c r="L26" i="10" s="1"/>
  <c r="F292" i="2"/>
  <c r="F293" i="2"/>
  <c r="F294" i="2"/>
  <c r="F295" i="2"/>
  <c r="F296" i="2"/>
  <c r="G34" i="10" s="1"/>
  <c r="L34" i="10" s="1"/>
  <c r="F297" i="2"/>
  <c r="F298" i="2"/>
  <c r="F299" i="2"/>
  <c r="F300" i="2"/>
  <c r="F301" i="2"/>
  <c r="G3" i="10" s="1"/>
  <c r="L3" i="10" s="1"/>
  <c r="F302" i="2"/>
  <c r="F303" i="2"/>
  <c r="G42" i="10" s="1"/>
  <c r="L42" i="10" s="1"/>
  <c r="F304" i="2"/>
  <c r="G23" i="10" s="1"/>
  <c r="L23" i="10" s="1"/>
  <c r="F305" i="2"/>
  <c r="F306" i="2"/>
  <c r="F307" i="2"/>
  <c r="F308" i="2"/>
  <c r="F309" i="2"/>
  <c r="F310" i="2"/>
  <c r="F311" i="2"/>
  <c r="F312" i="2"/>
  <c r="F313" i="2"/>
  <c r="G41" i="10" s="1"/>
  <c r="L41" i="10" s="1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G22" i="10" s="1"/>
  <c r="L22" i="10" s="1"/>
  <c r="F328" i="2"/>
  <c r="G16" i="10" s="1"/>
  <c r="L16" i="10" s="1"/>
  <c r="F329" i="2"/>
  <c r="F330" i="2"/>
  <c r="F331" i="2"/>
  <c r="F332" i="2"/>
  <c r="F333" i="2"/>
  <c r="F334" i="2"/>
  <c r="F335" i="2"/>
  <c r="F336" i="2"/>
  <c r="F337" i="2"/>
  <c r="F338" i="2"/>
  <c r="G10" i="10" s="1"/>
  <c r="L10" i="10" s="1"/>
  <c r="F339" i="2"/>
  <c r="F340" i="2"/>
  <c r="F341" i="2"/>
  <c r="F342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G23" i="11" s="1"/>
  <c r="L23" i="11" s="1"/>
  <c r="F359" i="2"/>
  <c r="F360" i="2"/>
  <c r="F361" i="2"/>
  <c r="F362" i="2"/>
  <c r="F363" i="2"/>
  <c r="F364" i="2"/>
  <c r="F365" i="2"/>
  <c r="F366" i="2"/>
  <c r="F367" i="2"/>
  <c r="F368" i="2"/>
  <c r="F369" i="2"/>
  <c r="F370" i="2"/>
  <c r="G30" i="11" s="1"/>
  <c r="L30" i="11" s="1"/>
  <c r="F371" i="2"/>
  <c r="F372" i="2"/>
  <c r="G39" i="11" s="1"/>
  <c r="L39" i="11" s="1"/>
  <c r="F373" i="2"/>
  <c r="G31" i="11" s="1"/>
  <c r="L31" i="11" s="1"/>
  <c r="F374" i="2"/>
  <c r="F375" i="2"/>
  <c r="F376" i="2"/>
  <c r="F377" i="2"/>
  <c r="F378" i="2"/>
  <c r="F379" i="2"/>
  <c r="F380" i="2"/>
  <c r="F381" i="2"/>
  <c r="F382" i="2"/>
  <c r="F383" i="2"/>
  <c r="F384" i="2"/>
  <c r="G36" i="11" s="1"/>
  <c r="F385" i="2"/>
  <c r="F386" i="2"/>
  <c r="F387" i="2"/>
  <c r="G38" i="11" s="1"/>
  <c r="L38" i="11" s="1"/>
  <c r="F388" i="2"/>
  <c r="F389" i="2"/>
  <c r="F390" i="2"/>
  <c r="F391" i="2"/>
  <c r="F392" i="2"/>
  <c r="G29" i="11" s="1"/>
  <c r="L29" i="11" s="1"/>
  <c r="F393" i="2"/>
  <c r="F394" i="2"/>
  <c r="G37" i="11" s="1"/>
  <c r="L37" i="11" s="1"/>
  <c r="F395" i="2"/>
  <c r="F396" i="2"/>
  <c r="F397" i="2"/>
  <c r="F398" i="2"/>
  <c r="G45" i="11" s="1"/>
  <c r="L45" i="11" s="1"/>
  <c r="F399" i="2"/>
  <c r="F2" i="2"/>
  <c r="E400" i="2"/>
  <c r="F400" i="2" s="1"/>
  <c r="G11" i="11" s="1"/>
  <c r="L11" i="11" s="1"/>
  <c r="E343" i="2"/>
  <c r="F343" i="2" s="1"/>
  <c r="C400" i="2"/>
  <c r="D400" i="2" s="1"/>
  <c r="G37" i="10"/>
  <c r="L37" i="10" s="1"/>
  <c r="G43" i="10"/>
  <c r="L43" i="10" s="1"/>
  <c r="G32" i="10"/>
  <c r="L32" i="10" s="1"/>
  <c r="G27" i="10"/>
  <c r="L27" i="10" s="1"/>
  <c r="G28" i="10"/>
  <c r="L28" i="10" s="1"/>
  <c r="G29" i="10"/>
  <c r="L29" i="10" s="1"/>
  <c r="G15" i="10"/>
  <c r="L15" i="10" s="1"/>
  <c r="G21" i="10"/>
  <c r="L21" i="10" s="1"/>
  <c r="G5" i="10"/>
  <c r="L5" i="10" s="1"/>
  <c r="G7" i="10"/>
  <c r="L7" i="10" s="1"/>
  <c r="G9" i="10"/>
  <c r="L9" i="10" s="1"/>
  <c r="F10" i="10"/>
  <c r="K10" i="10" s="1"/>
  <c r="H36" i="10"/>
  <c r="H25" i="10"/>
  <c r="J29" i="10" s="1"/>
  <c r="H14" i="10"/>
  <c r="J21" i="10" s="1"/>
  <c r="H3" i="10"/>
  <c r="D287" i="2"/>
  <c r="F45" i="10" s="1"/>
  <c r="K45" i="10" s="1"/>
  <c r="C343" i="2"/>
  <c r="D343" i="2" s="1"/>
  <c r="D288" i="2"/>
  <c r="D289" i="2"/>
  <c r="D290" i="2"/>
  <c r="F40" i="10" s="1"/>
  <c r="K40" i="10" s="1"/>
  <c r="D291" i="2"/>
  <c r="F16" i="10" s="1"/>
  <c r="K16" i="10" s="1"/>
  <c r="D292" i="2"/>
  <c r="D293" i="2"/>
  <c r="D294" i="2"/>
  <c r="D295" i="2"/>
  <c r="D296" i="2"/>
  <c r="F34" i="10" s="1"/>
  <c r="K34" i="10" s="1"/>
  <c r="D297" i="2"/>
  <c r="F39" i="10" s="1"/>
  <c r="K39" i="10" s="1"/>
  <c r="D298" i="2"/>
  <c r="D299" i="2"/>
  <c r="D300" i="2"/>
  <c r="D301" i="2"/>
  <c r="F25" i="10" s="1"/>
  <c r="K25" i="10" s="1"/>
  <c r="D302" i="2"/>
  <c r="D303" i="2"/>
  <c r="F42" i="10" s="1"/>
  <c r="K42" i="10" s="1"/>
  <c r="D304" i="2"/>
  <c r="D305" i="2"/>
  <c r="D306" i="2"/>
  <c r="D307" i="2"/>
  <c r="D308" i="2"/>
  <c r="D309" i="2"/>
  <c r="D310" i="2"/>
  <c r="D311" i="2"/>
  <c r="D312" i="2"/>
  <c r="D313" i="2"/>
  <c r="F41" i="10" s="1"/>
  <c r="K41" i="10" s="1"/>
  <c r="D314" i="2"/>
  <c r="D315" i="2"/>
  <c r="F27" i="10" s="1"/>
  <c r="K27" i="10" s="1"/>
  <c r="D316" i="2"/>
  <c r="D317" i="2"/>
  <c r="D318" i="2"/>
  <c r="D319" i="2"/>
  <c r="D320" i="2"/>
  <c r="D321" i="2"/>
  <c r="D322" i="2"/>
  <c r="D323" i="2"/>
  <c r="D324" i="2"/>
  <c r="D325" i="2"/>
  <c r="D326" i="2"/>
  <c r="D327" i="2"/>
  <c r="F44" i="10" s="1"/>
  <c r="K44" i="10" s="1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G36" i="1"/>
  <c r="D46" i="2"/>
  <c r="F33" i="1" s="1"/>
  <c r="K33" i="1" s="1"/>
  <c r="D47" i="2"/>
  <c r="D48" i="2"/>
  <c r="D49" i="2"/>
  <c r="D50" i="2"/>
  <c r="D51" i="2"/>
  <c r="F39" i="1" s="1"/>
  <c r="K39" i="1" s="1"/>
  <c r="D52" i="2"/>
  <c r="F20" i="1" s="1"/>
  <c r="K20" i="1" s="1"/>
  <c r="D53" i="2"/>
  <c r="D54" i="2"/>
  <c r="D55" i="2"/>
  <c r="D56" i="2"/>
  <c r="D57" i="2"/>
  <c r="D30" i="2"/>
  <c r="F32" i="1" s="1"/>
  <c r="K32" i="1" s="1"/>
  <c r="D31" i="2"/>
  <c r="D32" i="2"/>
  <c r="D33" i="2"/>
  <c r="D34" i="2"/>
  <c r="D35" i="2"/>
  <c r="D36" i="2"/>
  <c r="D37" i="2"/>
  <c r="D38" i="2"/>
  <c r="D39" i="2"/>
  <c r="D40" i="2"/>
  <c r="D41" i="2"/>
  <c r="D42" i="2"/>
  <c r="F37" i="1" s="1"/>
  <c r="K37" i="1" s="1"/>
  <c r="D43" i="2"/>
  <c r="D44" i="2"/>
  <c r="D45" i="2"/>
  <c r="D17" i="2"/>
  <c r="D18" i="2"/>
  <c r="D19" i="2"/>
  <c r="D20" i="2"/>
  <c r="D21" i="2"/>
  <c r="D22" i="2"/>
  <c r="D23" i="2"/>
  <c r="D24" i="2"/>
  <c r="D25" i="2"/>
  <c r="F40" i="1" s="1"/>
  <c r="K40" i="1" s="1"/>
  <c r="D26" i="2"/>
  <c r="D27" i="2"/>
  <c r="D28" i="2"/>
  <c r="F38" i="1" s="1"/>
  <c r="K38" i="1" s="1"/>
  <c r="D29" i="2"/>
  <c r="D3" i="2"/>
  <c r="D4" i="2"/>
  <c r="D5" i="2"/>
  <c r="D6" i="2"/>
  <c r="F45" i="1" s="1"/>
  <c r="K45" i="1" s="1"/>
  <c r="D7" i="2"/>
  <c r="D8" i="2"/>
  <c r="D9" i="2"/>
  <c r="D10" i="2"/>
  <c r="D11" i="2"/>
  <c r="D12" i="2"/>
  <c r="D13" i="2"/>
  <c r="D14" i="2"/>
  <c r="D15" i="2"/>
  <c r="D16" i="2"/>
  <c r="D2" i="2"/>
  <c r="F21" i="9"/>
  <c r="K21" i="9" s="1"/>
  <c r="G5" i="9"/>
  <c r="L5" i="9" s="1"/>
  <c r="G6" i="9"/>
  <c r="L6" i="9" s="1"/>
  <c r="G14" i="9"/>
  <c r="L14" i="9" s="1"/>
  <c r="G28" i="9"/>
  <c r="L28" i="9" s="1"/>
  <c r="G29" i="9"/>
  <c r="L29" i="9" s="1"/>
  <c r="G36" i="9"/>
  <c r="L36" i="9" s="1"/>
  <c r="G38" i="9"/>
  <c r="L38" i="9" s="1"/>
  <c r="G39" i="9"/>
  <c r="L39" i="9" s="1"/>
  <c r="H36" i="9"/>
  <c r="H25" i="9"/>
  <c r="J29" i="9" s="1"/>
  <c r="H14" i="9"/>
  <c r="J24" i="9" s="1"/>
  <c r="H3" i="9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F8" i="9" s="1"/>
  <c r="K8" i="9" s="1"/>
  <c r="D257" i="2"/>
  <c r="D258" i="2"/>
  <c r="F28" i="9" s="1"/>
  <c r="K28" i="9" s="1"/>
  <c r="D259" i="2"/>
  <c r="F34" i="9" s="1"/>
  <c r="K34" i="9" s="1"/>
  <c r="D260" i="2"/>
  <c r="D261" i="2"/>
  <c r="D262" i="2"/>
  <c r="D263" i="2"/>
  <c r="D264" i="2"/>
  <c r="D265" i="2"/>
  <c r="D266" i="2"/>
  <c r="D267" i="2"/>
  <c r="D268" i="2"/>
  <c r="D269" i="2"/>
  <c r="D270" i="2"/>
  <c r="F26" i="9" s="1"/>
  <c r="K26" i="9" s="1"/>
  <c r="D271" i="2"/>
  <c r="F9" i="9" s="1"/>
  <c r="K9" i="9" s="1"/>
  <c r="D272" i="2"/>
  <c r="F33" i="9" s="1"/>
  <c r="K33" i="9" s="1"/>
  <c r="D273" i="2"/>
  <c r="F36" i="9" s="1"/>
  <c r="K36" i="9" s="1"/>
  <c r="D274" i="2"/>
  <c r="F38" i="9" s="1"/>
  <c r="K38" i="9" s="1"/>
  <c r="D275" i="2"/>
  <c r="D276" i="2"/>
  <c r="D277" i="2"/>
  <c r="D278" i="2"/>
  <c r="D279" i="2"/>
  <c r="F7" i="9" s="1"/>
  <c r="K7" i="9" s="1"/>
  <c r="D280" i="2"/>
  <c r="F20" i="9" s="1"/>
  <c r="K20" i="9" s="1"/>
  <c r="D281" i="2"/>
  <c r="D282" i="2"/>
  <c r="D283" i="2"/>
  <c r="D284" i="2"/>
  <c r="D285" i="2"/>
  <c r="E286" i="2"/>
  <c r="F286" i="2" s="1"/>
  <c r="C286" i="2"/>
  <c r="D286" i="2" s="1"/>
  <c r="G4" i="8"/>
  <c r="L4" i="8" s="1"/>
  <c r="G8" i="8"/>
  <c r="L8" i="8" s="1"/>
  <c r="G15" i="8"/>
  <c r="L15" i="8" s="1"/>
  <c r="G18" i="8"/>
  <c r="L18" i="8" s="1"/>
  <c r="G22" i="8"/>
  <c r="L22" i="8" s="1"/>
  <c r="G26" i="8"/>
  <c r="L26" i="8" s="1"/>
  <c r="G32" i="8"/>
  <c r="L32" i="8" s="1"/>
  <c r="G37" i="8"/>
  <c r="L37" i="8" s="1"/>
  <c r="G39" i="8"/>
  <c r="L39" i="8" s="1"/>
  <c r="F26" i="8"/>
  <c r="K26" i="8" s="1"/>
  <c r="E229" i="2"/>
  <c r="F229" i="2" s="1"/>
  <c r="G43" i="8" s="1"/>
  <c r="L43" i="8" s="1"/>
  <c r="C229" i="2"/>
  <c r="D229" i="2" s="1"/>
  <c r="F20" i="8" s="1"/>
  <c r="K20" i="8" s="1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F22" i="8" s="1"/>
  <c r="K22" i="8" s="1"/>
  <c r="D197" i="2"/>
  <c r="D198" i="2"/>
  <c r="D199" i="2"/>
  <c r="F28" i="8" s="1"/>
  <c r="K28" i="8" s="1"/>
  <c r="D200" i="2"/>
  <c r="D201" i="2"/>
  <c r="F4" i="8" s="1"/>
  <c r="K4" i="8" s="1"/>
  <c r="D202" i="2"/>
  <c r="F40" i="8" s="1"/>
  <c r="K40" i="8" s="1"/>
  <c r="D203" i="2"/>
  <c r="F45" i="8" s="1"/>
  <c r="K45" i="8" s="1"/>
  <c r="D204" i="2"/>
  <c r="D205" i="2"/>
  <c r="D206" i="2"/>
  <c r="D207" i="2"/>
  <c r="D208" i="2"/>
  <c r="D209" i="2"/>
  <c r="D210" i="2"/>
  <c r="D211" i="2"/>
  <c r="D212" i="2"/>
  <c r="D213" i="2"/>
  <c r="F27" i="8" s="1"/>
  <c r="K27" i="8" s="1"/>
  <c r="D214" i="2"/>
  <c r="D215" i="2"/>
  <c r="D216" i="2"/>
  <c r="F25" i="8" s="1"/>
  <c r="K25" i="8" s="1"/>
  <c r="D217" i="2"/>
  <c r="D218" i="2"/>
  <c r="D219" i="2"/>
  <c r="D220" i="2"/>
  <c r="D221" i="2"/>
  <c r="D222" i="2"/>
  <c r="F19" i="8" s="1"/>
  <c r="K19" i="8" s="1"/>
  <c r="D223" i="2"/>
  <c r="F10" i="8" s="1"/>
  <c r="K10" i="8" s="1"/>
  <c r="D224" i="2"/>
  <c r="D225" i="2"/>
  <c r="D226" i="2"/>
  <c r="D227" i="2"/>
  <c r="D228" i="2"/>
  <c r="H36" i="8"/>
  <c r="H25" i="8"/>
  <c r="J35" i="8" s="1"/>
  <c r="H14" i="8"/>
  <c r="J17" i="8" s="1"/>
  <c r="H3" i="8"/>
  <c r="G17" i="7"/>
  <c r="L17" i="7" s="1"/>
  <c r="G27" i="7"/>
  <c r="L27" i="7" s="1"/>
  <c r="G44" i="7"/>
  <c r="L44" i="7" s="1"/>
  <c r="F6" i="7"/>
  <c r="K6" i="7" s="1"/>
  <c r="H36" i="7"/>
  <c r="H25" i="7"/>
  <c r="J35" i="7" s="1"/>
  <c r="H14" i="7"/>
  <c r="J24" i="7" s="1"/>
  <c r="H3" i="7"/>
  <c r="E172" i="2"/>
  <c r="F172" i="2" s="1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F28" i="7" s="1"/>
  <c r="K28" i="7" s="1"/>
  <c r="D143" i="2"/>
  <c r="D144" i="2"/>
  <c r="F43" i="7" s="1"/>
  <c r="K43" i="7" s="1"/>
  <c r="D145" i="2"/>
  <c r="D146" i="2"/>
  <c r="D147" i="2"/>
  <c r="D148" i="2"/>
  <c r="D149" i="2"/>
  <c r="D150" i="2"/>
  <c r="D151" i="2"/>
  <c r="D152" i="2"/>
  <c r="D153" i="2"/>
  <c r="D154" i="2"/>
  <c r="D155" i="2"/>
  <c r="D156" i="2"/>
  <c r="F37" i="7" s="1"/>
  <c r="K37" i="7" s="1"/>
  <c r="D157" i="2"/>
  <c r="F12" i="7" s="1"/>
  <c r="K12" i="7" s="1"/>
  <c r="D158" i="2"/>
  <c r="F22" i="7" s="1"/>
  <c r="K22" i="7" s="1"/>
  <c r="D159" i="2"/>
  <c r="F3" i="7" s="1"/>
  <c r="K3" i="7" s="1"/>
  <c r="D160" i="2"/>
  <c r="F8" i="7" s="1"/>
  <c r="K8" i="7" s="1"/>
  <c r="D161" i="2"/>
  <c r="D162" i="2"/>
  <c r="D163" i="2"/>
  <c r="D164" i="2"/>
  <c r="D165" i="2"/>
  <c r="F27" i="7" s="1"/>
  <c r="K27" i="7" s="1"/>
  <c r="D166" i="2"/>
  <c r="F9" i="7" s="1"/>
  <c r="K9" i="7" s="1"/>
  <c r="D167" i="2"/>
  <c r="D168" i="2"/>
  <c r="D169" i="2"/>
  <c r="D170" i="2"/>
  <c r="D171" i="2"/>
  <c r="D116" i="2"/>
  <c r="C172" i="2"/>
  <c r="D172" i="2" s="1"/>
  <c r="J7" i="6"/>
  <c r="G10" i="6"/>
  <c r="L10" i="6" s="1"/>
  <c r="G14" i="6"/>
  <c r="L14" i="6" s="1"/>
  <c r="G18" i="6"/>
  <c r="L18" i="6" s="1"/>
  <c r="G21" i="6"/>
  <c r="L21" i="6" s="1"/>
  <c r="G25" i="6"/>
  <c r="G29" i="6"/>
  <c r="L29" i="6" s="1"/>
  <c r="G36" i="6"/>
  <c r="G3" i="6"/>
  <c r="L3" i="6" s="1"/>
  <c r="F10" i="6"/>
  <c r="K10" i="6" s="1"/>
  <c r="E115" i="2"/>
  <c r="F115" i="2" s="1"/>
  <c r="G33" i="6" s="1"/>
  <c r="L33" i="6" s="1"/>
  <c r="H36" i="6"/>
  <c r="C3" i="13" s="1"/>
  <c r="H25" i="6"/>
  <c r="J29" i="6" s="1"/>
  <c r="H14" i="6"/>
  <c r="J18" i="6" s="1"/>
  <c r="C115" i="2"/>
  <c r="D115" i="2" s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F30" i="6" s="1"/>
  <c r="K30" i="6" s="1"/>
  <c r="D88" i="2"/>
  <c r="F45" i="6" s="1"/>
  <c r="K45" i="6" s="1"/>
  <c r="D89" i="2"/>
  <c r="D90" i="2"/>
  <c r="D91" i="2"/>
  <c r="D92" i="2"/>
  <c r="D93" i="2"/>
  <c r="D94" i="2"/>
  <c r="D95" i="2"/>
  <c r="D96" i="2"/>
  <c r="D97" i="2"/>
  <c r="D98" i="2"/>
  <c r="D99" i="2"/>
  <c r="F4" i="6" s="1"/>
  <c r="K4" i="6" s="1"/>
  <c r="D3" i="13" s="1"/>
  <c r="D100" i="2"/>
  <c r="F9" i="6" s="1"/>
  <c r="K9" i="6" s="1"/>
  <c r="D101" i="2"/>
  <c r="D102" i="2"/>
  <c r="F25" i="6" s="1"/>
  <c r="K25" i="6" s="1"/>
  <c r="D103" i="2"/>
  <c r="F18" i="6" s="1"/>
  <c r="K18" i="6" s="1"/>
  <c r="D104" i="2"/>
  <c r="D105" i="2"/>
  <c r="D106" i="2"/>
  <c r="D107" i="2"/>
  <c r="D108" i="2"/>
  <c r="F17" i="6" s="1"/>
  <c r="K17" i="6" s="1"/>
  <c r="D109" i="2"/>
  <c r="F5" i="6" s="1"/>
  <c r="K5" i="6" s="1"/>
  <c r="D110" i="2"/>
  <c r="D111" i="2"/>
  <c r="F12" i="6" s="1"/>
  <c r="K12" i="6" s="1"/>
  <c r="D112" i="2"/>
  <c r="D113" i="2"/>
  <c r="D114" i="2"/>
  <c r="D59" i="2"/>
  <c r="H36" i="1"/>
  <c r="H25" i="1"/>
  <c r="J26" i="1" s="1"/>
  <c r="H14" i="1"/>
  <c r="J20" i="1" s="1"/>
  <c r="H3" i="1"/>
  <c r="B2" i="13" s="1"/>
  <c r="G32" i="1"/>
  <c r="L32" i="1" s="1"/>
  <c r="G33" i="1"/>
  <c r="L33" i="1" s="1"/>
  <c r="G37" i="1"/>
  <c r="L37" i="1" s="1"/>
  <c r="G40" i="1"/>
  <c r="L40" i="1" s="1"/>
  <c r="G43" i="1"/>
  <c r="L43" i="1" s="1"/>
  <c r="G44" i="1"/>
  <c r="L44" i="1" s="1"/>
  <c r="G45" i="1"/>
  <c r="L45" i="1" s="1"/>
  <c r="G15" i="1"/>
  <c r="L15" i="1" s="1"/>
  <c r="G18" i="1"/>
  <c r="L18" i="1" s="1"/>
  <c r="G21" i="1"/>
  <c r="L21" i="1" s="1"/>
  <c r="G22" i="1"/>
  <c r="L22" i="1" s="1"/>
  <c r="G26" i="1"/>
  <c r="L26" i="1" s="1"/>
  <c r="G29" i="1"/>
  <c r="L29" i="1" s="1"/>
  <c r="G4" i="1"/>
  <c r="L4" i="1" s="1"/>
  <c r="G8" i="1"/>
  <c r="L8" i="1" s="1"/>
  <c r="G10" i="1"/>
  <c r="L10" i="1" s="1"/>
  <c r="G12" i="1"/>
  <c r="L12" i="1" s="1"/>
  <c r="E58" i="2"/>
  <c r="F58" i="2" s="1"/>
  <c r="C58" i="2"/>
  <c r="D58" i="2" s="1"/>
  <c r="F41" i="1" s="1"/>
  <c r="K41" i="1" s="1"/>
  <c r="F8" i="1"/>
  <c r="K8" i="1" s="1"/>
  <c r="F3" i="1"/>
  <c r="F21" i="1"/>
  <c r="K21" i="1" s="1"/>
  <c r="J10" i="11" l="1"/>
  <c r="B8" i="13"/>
  <c r="J46" i="11"/>
  <c r="C8" i="13"/>
  <c r="J10" i="10"/>
  <c r="B7" i="13"/>
  <c r="J43" i="10"/>
  <c r="C7" i="13"/>
  <c r="J13" i="9"/>
  <c r="B6" i="13"/>
  <c r="J40" i="9"/>
  <c r="C6" i="13"/>
  <c r="J43" i="8"/>
  <c r="C5" i="13"/>
  <c r="J6" i="8"/>
  <c r="B5" i="13"/>
  <c r="J13" i="7"/>
  <c r="B4" i="13"/>
  <c r="J46" i="7"/>
  <c r="C4" i="13"/>
  <c r="J40" i="1"/>
  <c r="C2" i="13"/>
  <c r="G11" i="8"/>
  <c r="L11" i="8" s="1"/>
  <c r="G17" i="10"/>
  <c r="L17" i="10" s="1"/>
  <c r="G10" i="8"/>
  <c r="L10" i="8" s="1"/>
  <c r="G23" i="7"/>
  <c r="L23" i="7" s="1"/>
  <c r="F33" i="8"/>
  <c r="K33" i="8" s="1"/>
  <c r="G30" i="8"/>
  <c r="L30" i="8" s="1"/>
  <c r="G28" i="1"/>
  <c r="L28" i="1" s="1"/>
  <c r="F44" i="6"/>
  <c r="K44" i="6" s="1"/>
  <c r="F30" i="8"/>
  <c r="K30" i="8" s="1"/>
  <c r="F8" i="8"/>
  <c r="K8" i="8" s="1"/>
  <c r="G3" i="9"/>
  <c r="L3" i="9" s="1"/>
  <c r="F32" i="10"/>
  <c r="K32" i="10" s="1"/>
  <c r="G6" i="10"/>
  <c r="L6" i="10" s="1"/>
  <c r="G44" i="6"/>
  <c r="L44" i="6" s="1"/>
  <c r="F5" i="8"/>
  <c r="K5" i="8" s="1"/>
  <c r="G45" i="9"/>
  <c r="L45" i="9" s="1"/>
  <c r="G19" i="9"/>
  <c r="L19" i="9" s="1"/>
  <c r="G6" i="6"/>
  <c r="L6" i="6" s="1"/>
  <c r="G19" i="8"/>
  <c r="L19" i="8" s="1"/>
  <c r="G40" i="9"/>
  <c r="L40" i="9" s="1"/>
  <c r="F15" i="10"/>
  <c r="K15" i="10" s="1"/>
  <c r="F17" i="7"/>
  <c r="K17" i="7" s="1"/>
  <c r="F11" i="8"/>
  <c r="K11" i="8" s="1"/>
  <c r="G38" i="10"/>
  <c r="L38" i="10" s="1"/>
  <c r="G39" i="1"/>
  <c r="L39" i="1" s="1"/>
  <c r="F15" i="7"/>
  <c r="K15" i="7" s="1"/>
  <c r="F12" i="10"/>
  <c r="K12" i="10" s="1"/>
  <c r="G12" i="10"/>
  <c r="L12" i="10" s="1"/>
  <c r="F5" i="11"/>
  <c r="K5" i="11" s="1"/>
  <c r="J13" i="1"/>
  <c r="J45" i="1"/>
  <c r="G38" i="6"/>
  <c r="L38" i="6" s="1"/>
  <c r="G16" i="6"/>
  <c r="L16" i="6" s="1"/>
  <c r="F34" i="7"/>
  <c r="K34" i="7" s="1"/>
  <c r="G22" i="7"/>
  <c r="L22" i="7" s="1"/>
  <c r="G17" i="8"/>
  <c r="L17" i="8" s="1"/>
  <c r="F10" i="9"/>
  <c r="K10" i="9" s="1"/>
  <c r="G18" i="10"/>
  <c r="L18" i="10" s="1"/>
  <c r="F3" i="6"/>
  <c r="K3" i="6" s="1"/>
  <c r="F38" i="7"/>
  <c r="K38" i="7" s="1"/>
  <c r="G20" i="7"/>
  <c r="L20" i="7" s="1"/>
  <c r="F36" i="8"/>
  <c r="G23" i="9"/>
  <c r="L23" i="9" s="1"/>
  <c r="F9" i="11"/>
  <c r="K9" i="11" s="1"/>
  <c r="F11" i="10"/>
  <c r="K11" i="10" s="1"/>
  <c r="F19" i="9"/>
  <c r="K19" i="9" s="1"/>
  <c r="F31" i="6"/>
  <c r="K31" i="6" s="1"/>
  <c r="G42" i="7"/>
  <c r="L42" i="7" s="1"/>
  <c r="G10" i="7"/>
  <c r="L10" i="7" s="1"/>
  <c r="G28" i="8"/>
  <c r="L28" i="8" s="1"/>
  <c r="F18" i="9"/>
  <c r="K18" i="9" s="1"/>
  <c r="F30" i="10"/>
  <c r="K30" i="10" s="1"/>
  <c r="F4" i="11"/>
  <c r="K4" i="11" s="1"/>
  <c r="F29" i="6"/>
  <c r="K29" i="6" s="1"/>
  <c r="G27" i="6"/>
  <c r="L27" i="6" s="1"/>
  <c r="G9" i="7"/>
  <c r="L9" i="7" s="1"/>
  <c r="G7" i="8"/>
  <c r="L7" i="8" s="1"/>
  <c r="G34" i="9"/>
  <c r="L34" i="9" s="1"/>
  <c r="F32" i="9"/>
  <c r="K32" i="9" s="1"/>
  <c r="G4" i="10"/>
  <c r="L4" i="10" s="1"/>
  <c r="F26" i="10"/>
  <c r="K26" i="10" s="1"/>
  <c r="F25" i="11"/>
  <c r="K25" i="11" s="1"/>
  <c r="G29" i="8"/>
  <c r="L29" i="8" s="1"/>
  <c r="F39" i="6"/>
  <c r="K39" i="6" s="1"/>
  <c r="F4" i="7"/>
  <c r="K4" i="7" s="1"/>
  <c r="D4" i="13" s="1"/>
  <c r="F23" i="8"/>
  <c r="K23" i="8" s="1"/>
  <c r="F39" i="9"/>
  <c r="K39" i="9" s="1"/>
  <c r="F23" i="10"/>
  <c r="K23" i="10" s="1"/>
  <c r="G30" i="10"/>
  <c r="L30" i="10" s="1"/>
  <c r="F31" i="11"/>
  <c r="K31" i="11" s="1"/>
  <c r="G7" i="7"/>
  <c r="L7" i="7" s="1"/>
  <c r="G29" i="7"/>
  <c r="L29" i="7" s="1"/>
  <c r="G18" i="7"/>
  <c r="L18" i="7" s="1"/>
  <c r="G40" i="7"/>
  <c r="L40" i="7" s="1"/>
  <c r="F14" i="6"/>
  <c r="K14" i="6" s="1"/>
  <c r="F28" i="6"/>
  <c r="K28" i="6" s="1"/>
  <c r="G42" i="6"/>
  <c r="L42" i="6" s="1"/>
  <c r="F33" i="7"/>
  <c r="K33" i="7" s="1"/>
  <c r="G5" i="7"/>
  <c r="L5" i="7" s="1"/>
  <c r="G27" i="8"/>
  <c r="L27" i="8" s="1"/>
  <c r="F3" i="9"/>
  <c r="K3" i="9" s="1"/>
  <c r="F6" i="9"/>
  <c r="K6" i="9" s="1"/>
  <c r="F31" i="9"/>
  <c r="K31" i="9" s="1"/>
  <c r="F9" i="10"/>
  <c r="K9" i="10" s="1"/>
  <c r="F22" i="10"/>
  <c r="K22" i="10" s="1"/>
  <c r="F43" i="10"/>
  <c r="K43" i="10" s="1"/>
  <c r="G12" i="11"/>
  <c r="L12" i="11" s="1"/>
  <c r="F27" i="11"/>
  <c r="K27" i="11" s="1"/>
  <c r="G6" i="1"/>
  <c r="L6" i="1" s="1"/>
  <c r="F23" i="6"/>
  <c r="K23" i="6" s="1"/>
  <c r="F36" i="6"/>
  <c r="K36" i="6" s="1"/>
  <c r="F14" i="7"/>
  <c r="K14" i="7" s="1"/>
  <c r="F26" i="7"/>
  <c r="K26" i="7" s="1"/>
  <c r="G38" i="7"/>
  <c r="L38" i="7" s="1"/>
  <c r="F21" i="8"/>
  <c r="K21" i="8" s="1"/>
  <c r="F43" i="8"/>
  <c r="G15" i="9"/>
  <c r="L15" i="9" s="1"/>
  <c r="F5" i="9"/>
  <c r="K5" i="9" s="1"/>
  <c r="F45" i="9"/>
  <c r="K45" i="9" s="1"/>
  <c r="G11" i="10"/>
  <c r="L11" i="10" s="1"/>
  <c r="F20" i="10"/>
  <c r="K20" i="10" s="1"/>
  <c r="F33" i="10"/>
  <c r="K33" i="10" s="1"/>
  <c r="F38" i="10"/>
  <c r="K38" i="10" s="1"/>
  <c r="F14" i="11"/>
  <c r="K14" i="11" s="1"/>
  <c r="F26" i="11"/>
  <c r="K26" i="11" s="1"/>
  <c r="F21" i="6"/>
  <c r="K21" i="6" s="1"/>
  <c r="F42" i="6"/>
  <c r="K42" i="6" s="1"/>
  <c r="G17" i="6"/>
  <c r="L17" i="6" s="1"/>
  <c r="F21" i="7"/>
  <c r="K21" i="7" s="1"/>
  <c r="F36" i="7"/>
  <c r="K36" i="7" s="1"/>
  <c r="E4" i="13" s="1"/>
  <c r="G34" i="7"/>
  <c r="L34" i="7" s="1"/>
  <c r="F17" i="8"/>
  <c r="K17" i="8" s="1"/>
  <c r="F41" i="8"/>
  <c r="K41" i="8" s="1"/>
  <c r="G38" i="8"/>
  <c r="L38" i="8" s="1"/>
  <c r="F14" i="9"/>
  <c r="K14" i="9" s="1"/>
  <c r="F44" i="9"/>
  <c r="K44" i="9" s="1"/>
  <c r="F19" i="10"/>
  <c r="K19" i="10" s="1"/>
  <c r="F31" i="10"/>
  <c r="K31" i="10" s="1"/>
  <c r="G33" i="10"/>
  <c r="L33" i="10" s="1"/>
  <c r="G23" i="8"/>
  <c r="L23" i="8" s="1"/>
  <c r="F20" i="11"/>
  <c r="K20" i="11" s="1"/>
  <c r="G33" i="11"/>
  <c r="L33" i="11" s="1"/>
  <c r="F20" i="6"/>
  <c r="K20" i="6" s="1"/>
  <c r="F41" i="6"/>
  <c r="K41" i="6" s="1"/>
  <c r="F20" i="7"/>
  <c r="K20" i="7" s="1"/>
  <c r="F39" i="7"/>
  <c r="K39" i="7" s="1"/>
  <c r="F15" i="8"/>
  <c r="K15" i="8" s="1"/>
  <c r="F39" i="8"/>
  <c r="K39" i="8" s="1"/>
  <c r="G5" i="8"/>
  <c r="L5" i="8" s="1"/>
  <c r="F23" i="9"/>
  <c r="K23" i="9" s="1"/>
  <c r="F41" i="9"/>
  <c r="K41" i="9" s="1"/>
  <c r="G8" i="6"/>
  <c r="L8" i="6" s="1"/>
  <c r="G26" i="6"/>
  <c r="L26" i="6" s="1"/>
  <c r="F19" i="11"/>
  <c r="K19" i="11" s="1"/>
  <c r="F16" i="6"/>
  <c r="K16" i="6" s="1"/>
  <c r="G31" i="6"/>
  <c r="L31" i="6" s="1"/>
  <c r="F34" i="8"/>
  <c r="K34" i="8" s="1"/>
  <c r="F38" i="8"/>
  <c r="K38" i="8" s="1"/>
  <c r="G26" i="9"/>
  <c r="L26" i="9" s="1"/>
  <c r="G28" i="7"/>
  <c r="L28" i="7" s="1"/>
  <c r="F16" i="11"/>
  <c r="K16" i="11" s="1"/>
  <c r="F33" i="6"/>
  <c r="K33" i="6" s="1"/>
  <c r="F38" i="6"/>
  <c r="K38" i="6" s="1"/>
  <c r="F9" i="8"/>
  <c r="K9" i="8" s="1"/>
  <c r="G31" i="9"/>
  <c r="L31" i="9" s="1"/>
  <c r="G22" i="11"/>
  <c r="L22" i="11" s="1"/>
  <c r="F41" i="11"/>
  <c r="K41" i="11" s="1"/>
  <c r="F25" i="7"/>
  <c r="K25" i="7" s="1"/>
  <c r="G37" i="9"/>
  <c r="L37" i="9" s="1"/>
  <c r="G44" i="11"/>
  <c r="L44" i="11" s="1"/>
  <c r="F43" i="6"/>
  <c r="K43" i="6" s="1"/>
  <c r="F32" i="6"/>
  <c r="K32" i="6" s="1"/>
  <c r="F11" i="6"/>
  <c r="K11" i="6" s="1"/>
  <c r="F22" i="6"/>
  <c r="K22" i="6" s="1"/>
  <c r="F40" i="7"/>
  <c r="K40" i="7" s="1"/>
  <c r="F29" i="7"/>
  <c r="K29" i="7" s="1"/>
  <c r="F7" i="7"/>
  <c r="K7" i="7" s="1"/>
  <c r="F18" i="7"/>
  <c r="K18" i="7" s="1"/>
  <c r="F43" i="11"/>
  <c r="K43" i="11" s="1"/>
  <c r="F21" i="11"/>
  <c r="K21" i="11" s="1"/>
  <c r="F32" i="11"/>
  <c r="K32" i="11" s="1"/>
  <c r="F11" i="11"/>
  <c r="K11" i="11" s="1"/>
  <c r="G9" i="8"/>
  <c r="L9" i="8" s="1"/>
  <c r="G20" i="8"/>
  <c r="L20" i="8" s="1"/>
  <c r="G31" i="8"/>
  <c r="L31" i="8" s="1"/>
  <c r="G42" i="8"/>
  <c r="L42" i="8" s="1"/>
  <c r="G3" i="1"/>
  <c r="L3" i="1" s="1"/>
  <c r="G30" i="1"/>
  <c r="L30" i="1" s="1"/>
  <c r="G7" i="1"/>
  <c r="L7" i="1" s="1"/>
  <c r="G41" i="1"/>
  <c r="L41" i="1" s="1"/>
  <c r="G19" i="1"/>
  <c r="L19" i="1" s="1"/>
  <c r="G32" i="6"/>
  <c r="L32" i="6" s="1"/>
  <c r="G11" i="6"/>
  <c r="L11" i="6" s="1"/>
  <c r="G43" i="6"/>
  <c r="L43" i="6" s="1"/>
  <c r="G22" i="6"/>
  <c r="L22" i="6" s="1"/>
  <c r="G7" i="11"/>
  <c r="L7" i="11" s="1"/>
  <c r="F12" i="11"/>
  <c r="K12" i="11" s="1"/>
  <c r="G6" i="11"/>
  <c r="L6" i="11" s="1"/>
  <c r="G21" i="11"/>
  <c r="L21" i="11" s="1"/>
  <c r="F34" i="11"/>
  <c r="K34" i="11" s="1"/>
  <c r="G28" i="11"/>
  <c r="L28" i="11" s="1"/>
  <c r="G43" i="11"/>
  <c r="L43" i="11" s="1"/>
  <c r="G5" i="1"/>
  <c r="L5" i="1" s="1"/>
  <c r="F27" i="6"/>
  <c r="K27" i="6" s="1"/>
  <c r="F40" i="6"/>
  <c r="K40" i="6" s="1"/>
  <c r="G40" i="6"/>
  <c r="L40" i="6" s="1"/>
  <c r="G28" i="6"/>
  <c r="L28" i="6" s="1"/>
  <c r="F5" i="7"/>
  <c r="K5" i="7" s="1"/>
  <c r="F19" i="7"/>
  <c r="K19" i="7" s="1"/>
  <c r="F32" i="7"/>
  <c r="K32" i="7" s="1"/>
  <c r="F45" i="7"/>
  <c r="K45" i="7" s="1"/>
  <c r="G36" i="7"/>
  <c r="L36" i="7" s="1"/>
  <c r="G25" i="7"/>
  <c r="L25" i="7" s="1"/>
  <c r="F3" i="8"/>
  <c r="K3" i="8" s="1"/>
  <c r="F32" i="8"/>
  <c r="K32" i="8" s="1"/>
  <c r="F37" i="8"/>
  <c r="K37" i="8" s="1"/>
  <c r="F7" i="8"/>
  <c r="K7" i="8" s="1"/>
  <c r="F12" i="9"/>
  <c r="K12" i="9" s="1"/>
  <c r="F4" i="9"/>
  <c r="K4" i="9" s="1"/>
  <c r="F17" i="9"/>
  <c r="K17" i="9" s="1"/>
  <c r="F30" i="9"/>
  <c r="K30" i="9" s="1"/>
  <c r="F43" i="9"/>
  <c r="K43" i="9" s="1"/>
  <c r="F8" i="10"/>
  <c r="K8" i="10" s="1"/>
  <c r="G8" i="10"/>
  <c r="L8" i="10" s="1"/>
  <c r="F21" i="10"/>
  <c r="K21" i="10" s="1"/>
  <c r="G20" i="10"/>
  <c r="L20" i="10" s="1"/>
  <c r="G31" i="10"/>
  <c r="L31" i="10" s="1"/>
  <c r="F36" i="10"/>
  <c r="K36" i="10" s="1"/>
  <c r="E7" i="13" s="1"/>
  <c r="F37" i="10"/>
  <c r="K37" i="10" s="1"/>
  <c r="G3" i="11"/>
  <c r="L3" i="11" s="1"/>
  <c r="G5" i="11"/>
  <c r="L5" i="11" s="1"/>
  <c r="F18" i="11"/>
  <c r="K18" i="11" s="1"/>
  <c r="G20" i="11"/>
  <c r="L20" i="11" s="1"/>
  <c r="F33" i="11"/>
  <c r="K33" i="11" s="1"/>
  <c r="G25" i="11"/>
  <c r="L25" i="11" s="1"/>
  <c r="G27" i="11"/>
  <c r="L27" i="11" s="1"/>
  <c r="F40" i="11"/>
  <c r="K40" i="11" s="1"/>
  <c r="G42" i="11"/>
  <c r="L42" i="11" s="1"/>
  <c r="F8" i="6"/>
  <c r="K8" i="6" s="1"/>
  <c r="F34" i="6"/>
  <c r="K34" i="6" s="1"/>
  <c r="F26" i="6"/>
  <c r="K26" i="6" s="1"/>
  <c r="F31" i="7"/>
  <c r="K31" i="7" s="1"/>
  <c r="F44" i="7"/>
  <c r="K44" i="7" s="1"/>
  <c r="G14" i="7"/>
  <c r="L14" i="7" s="1"/>
  <c r="F18" i="8"/>
  <c r="K18" i="8" s="1"/>
  <c r="F31" i="8"/>
  <c r="K31" i="8" s="1"/>
  <c r="F44" i="8"/>
  <c r="K44" i="8" s="1"/>
  <c r="G36" i="8"/>
  <c r="L36" i="8" s="1"/>
  <c r="G25" i="8"/>
  <c r="L25" i="8" s="1"/>
  <c r="F6" i="8"/>
  <c r="K6" i="8" s="1"/>
  <c r="F11" i="9"/>
  <c r="K11" i="9" s="1"/>
  <c r="F16" i="9"/>
  <c r="K16" i="9" s="1"/>
  <c r="F29" i="9"/>
  <c r="K29" i="9" s="1"/>
  <c r="F42" i="9"/>
  <c r="K42" i="9" s="1"/>
  <c r="F7" i="10"/>
  <c r="K7" i="10" s="1"/>
  <c r="G19" i="10"/>
  <c r="L19" i="10" s="1"/>
  <c r="F10" i="11"/>
  <c r="K10" i="11" s="1"/>
  <c r="G4" i="11"/>
  <c r="L4" i="11" s="1"/>
  <c r="F17" i="11"/>
  <c r="K17" i="11" s="1"/>
  <c r="G19" i="11"/>
  <c r="L19" i="11" s="1"/>
  <c r="G34" i="11"/>
  <c r="L34" i="11" s="1"/>
  <c r="G26" i="11"/>
  <c r="L26" i="11" s="1"/>
  <c r="F39" i="11"/>
  <c r="K39" i="11" s="1"/>
  <c r="G41" i="11"/>
  <c r="L41" i="11" s="1"/>
  <c r="F37" i="9"/>
  <c r="K37" i="9" s="1"/>
  <c r="E6" i="13" s="1"/>
  <c r="F11" i="7"/>
  <c r="K11" i="7" s="1"/>
  <c r="F30" i="7"/>
  <c r="K30" i="7" s="1"/>
  <c r="G11" i="7"/>
  <c r="L11" i="7" s="1"/>
  <c r="F15" i="9"/>
  <c r="K15" i="9" s="1"/>
  <c r="G40" i="11"/>
  <c r="L40" i="11" s="1"/>
  <c r="F6" i="6"/>
  <c r="K6" i="6" s="1"/>
  <c r="F19" i="6"/>
  <c r="K19" i="6" s="1"/>
  <c r="F37" i="6"/>
  <c r="K37" i="6" s="1"/>
  <c r="E3" i="13" s="1"/>
  <c r="F10" i="7"/>
  <c r="K10" i="7" s="1"/>
  <c r="F16" i="7"/>
  <c r="K16" i="7" s="1"/>
  <c r="F42" i="7"/>
  <c r="K42" i="7" s="1"/>
  <c r="G43" i="7"/>
  <c r="L43" i="7" s="1"/>
  <c r="G32" i="7"/>
  <c r="L32" i="7" s="1"/>
  <c r="F14" i="8"/>
  <c r="F16" i="8"/>
  <c r="K16" i="8" s="1"/>
  <c r="F29" i="8"/>
  <c r="K29" i="8" s="1"/>
  <c r="F42" i="8"/>
  <c r="K42" i="8" s="1"/>
  <c r="G21" i="8"/>
  <c r="L21" i="8" s="1"/>
  <c r="F12" i="8"/>
  <c r="K12" i="8" s="1"/>
  <c r="F22" i="9"/>
  <c r="K22" i="9" s="1"/>
  <c r="F25" i="9"/>
  <c r="K25" i="9" s="1"/>
  <c r="F27" i="9"/>
  <c r="K27" i="9" s="1"/>
  <c r="F40" i="9"/>
  <c r="K40" i="9" s="1"/>
  <c r="F3" i="10"/>
  <c r="K3" i="10" s="1"/>
  <c r="F5" i="10"/>
  <c r="K5" i="10" s="1"/>
  <c r="F18" i="10"/>
  <c r="K18" i="10" s="1"/>
  <c r="F29" i="10"/>
  <c r="K29" i="10" s="1"/>
  <c r="F8" i="11"/>
  <c r="K8" i="11" s="1"/>
  <c r="G10" i="11"/>
  <c r="L10" i="11" s="1"/>
  <c r="F23" i="11"/>
  <c r="K23" i="11" s="1"/>
  <c r="F15" i="11"/>
  <c r="K15" i="11" s="1"/>
  <c r="G17" i="11"/>
  <c r="L17" i="11" s="1"/>
  <c r="G32" i="11"/>
  <c r="L32" i="11" s="1"/>
  <c r="F45" i="11"/>
  <c r="K45" i="11" s="1"/>
  <c r="F7" i="6"/>
  <c r="K7" i="6" s="1"/>
  <c r="G3" i="8"/>
  <c r="L3" i="8" s="1"/>
  <c r="G12" i="9"/>
  <c r="L12" i="9" s="1"/>
  <c r="F6" i="10"/>
  <c r="K6" i="10" s="1"/>
  <c r="G18" i="11"/>
  <c r="L18" i="11" s="1"/>
  <c r="G38" i="1"/>
  <c r="L38" i="1" s="1"/>
  <c r="G9" i="6"/>
  <c r="L9" i="6" s="1"/>
  <c r="F23" i="7"/>
  <c r="K23" i="7" s="1"/>
  <c r="F41" i="7"/>
  <c r="K41" i="7" s="1"/>
  <c r="G44" i="9"/>
  <c r="L44" i="9" s="1"/>
  <c r="G33" i="9"/>
  <c r="L33" i="9" s="1"/>
  <c r="G22" i="9"/>
  <c r="L22" i="9" s="1"/>
  <c r="F4" i="10"/>
  <c r="K4" i="10" s="1"/>
  <c r="F17" i="10"/>
  <c r="K17" i="10" s="1"/>
  <c r="F28" i="10"/>
  <c r="K28" i="10" s="1"/>
  <c r="G7" i="9"/>
  <c r="L7" i="9" s="1"/>
  <c r="G41" i="9"/>
  <c r="L41" i="9" s="1"/>
  <c r="G33" i="8"/>
  <c r="L33" i="8" s="1"/>
  <c r="G12" i="7"/>
  <c r="L12" i="7" s="1"/>
  <c r="G34" i="6"/>
  <c r="L34" i="6" s="1"/>
  <c r="G31" i="1"/>
  <c r="L31" i="1" s="1"/>
  <c r="G11" i="1"/>
  <c r="L11" i="1" s="1"/>
  <c r="F7" i="11"/>
  <c r="K7" i="11" s="1"/>
  <c r="G9" i="11"/>
  <c r="L9" i="11" s="1"/>
  <c r="G14" i="11"/>
  <c r="L14" i="11" s="1"/>
  <c r="G16" i="11"/>
  <c r="L16" i="11" s="1"/>
  <c r="F15" i="6"/>
  <c r="K15" i="6" s="1"/>
  <c r="G16" i="1"/>
  <c r="L16" i="1" s="1"/>
  <c r="G41" i="7"/>
  <c r="L41" i="7" s="1"/>
  <c r="G30" i="7"/>
  <c r="L30" i="7" s="1"/>
  <c r="G19" i="7"/>
  <c r="L19" i="7" s="1"/>
  <c r="G43" i="9"/>
  <c r="L43" i="9" s="1"/>
  <c r="G32" i="9"/>
  <c r="L32" i="9" s="1"/>
  <c r="F14" i="10"/>
  <c r="K14" i="10" s="1"/>
  <c r="F6" i="11"/>
  <c r="K6" i="11" s="1"/>
  <c r="G8" i="11"/>
  <c r="L8" i="11" s="1"/>
  <c r="G15" i="11"/>
  <c r="L15" i="11" s="1"/>
  <c r="J36" i="11"/>
  <c r="J15" i="11"/>
  <c r="L36" i="11"/>
  <c r="J37" i="10"/>
  <c r="J20" i="10"/>
  <c r="J18" i="9"/>
  <c r="J15" i="9"/>
  <c r="J38" i="6"/>
  <c r="J39" i="6"/>
  <c r="J40" i="6"/>
  <c r="J37" i="6"/>
  <c r="J36" i="6"/>
  <c r="J9" i="8"/>
  <c r="J11" i="8"/>
  <c r="J3" i="8"/>
  <c r="J5" i="1"/>
  <c r="J14" i="1"/>
  <c r="J22" i="1"/>
  <c r="J19" i="1"/>
  <c r="J12" i="1"/>
  <c r="J18" i="1"/>
  <c r="J42" i="1"/>
  <c r="J11" i="1"/>
  <c r="J17" i="1"/>
  <c r="J39" i="1"/>
  <c r="J8" i="1"/>
  <c r="J33" i="1"/>
  <c r="J38" i="1"/>
  <c r="J32" i="1"/>
  <c r="J37" i="1"/>
  <c r="J4" i="1"/>
  <c r="J31" i="1"/>
  <c r="J36" i="1"/>
  <c r="J46" i="1"/>
  <c r="J10" i="1"/>
  <c r="J24" i="1"/>
  <c r="J16" i="1"/>
  <c r="J30" i="1"/>
  <c r="J44" i="1"/>
  <c r="J9" i="1"/>
  <c r="J23" i="1"/>
  <c r="J15" i="1"/>
  <c r="J29" i="1"/>
  <c r="J43" i="1"/>
  <c r="J25" i="1"/>
  <c r="J28" i="1"/>
  <c r="J7" i="1"/>
  <c r="J21" i="1"/>
  <c r="J35" i="1"/>
  <c r="J27" i="1"/>
  <c r="J41" i="1"/>
  <c r="J3" i="1"/>
  <c r="J6" i="1"/>
  <c r="J34" i="1"/>
  <c r="J3" i="6"/>
  <c r="J40" i="11"/>
  <c r="J6" i="11"/>
  <c r="J12" i="11"/>
  <c r="J7" i="11"/>
  <c r="J37" i="11"/>
  <c r="J4" i="11"/>
  <c r="J29" i="11"/>
  <c r="J38" i="11"/>
  <c r="J26" i="11"/>
  <c r="J34" i="11"/>
  <c r="J27" i="11"/>
  <c r="J43" i="11"/>
  <c r="J32" i="11"/>
  <c r="J18" i="11"/>
  <c r="J23" i="11"/>
  <c r="J45" i="11"/>
  <c r="J9" i="11"/>
  <c r="J20" i="11"/>
  <c r="J31" i="11"/>
  <c r="J42" i="11"/>
  <c r="J17" i="11"/>
  <c r="J28" i="11"/>
  <c r="J39" i="11"/>
  <c r="J3" i="11"/>
  <c r="J11" i="11"/>
  <c r="J14" i="11"/>
  <c r="J22" i="11"/>
  <c r="J25" i="11"/>
  <c r="J33" i="11"/>
  <c r="J44" i="11"/>
  <c r="J8" i="11"/>
  <c r="J19" i="11"/>
  <c r="J30" i="11"/>
  <c r="J41" i="11"/>
  <c r="J5" i="11"/>
  <c r="J13" i="11"/>
  <c r="J16" i="11"/>
  <c r="J24" i="11"/>
  <c r="G41" i="6"/>
  <c r="L41" i="6" s="1"/>
  <c r="G23" i="6"/>
  <c r="L23" i="6" s="1"/>
  <c r="G15" i="6"/>
  <c r="L15" i="6" s="1"/>
  <c r="G26" i="7"/>
  <c r="L26" i="7" s="1"/>
  <c r="G8" i="7"/>
  <c r="L8" i="7" s="1"/>
  <c r="G12" i="8"/>
  <c r="L12" i="8" s="1"/>
  <c r="G20" i="9"/>
  <c r="L20" i="9" s="1"/>
  <c r="G23" i="1"/>
  <c r="L23" i="1" s="1"/>
  <c r="G39" i="10"/>
  <c r="L39" i="10" s="1"/>
  <c r="G30" i="6"/>
  <c r="L30" i="6" s="1"/>
  <c r="G12" i="6"/>
  <c r="L12" i="6" s="1"/>
  <c r="G4" i="6"/>
  <c r="L4" i="6" s="1"/>
  <c r="G15" i="7"/>
  <c r="L15" i="7" s="1"/>
  <c r="G45" i="8"/>
  <c r="L45" i="8" s="1"/>
  <c r="G27" i="9"/>
  <c r="L27" i="9" s="1"/>
  <c r="G9" i="9"/>
  <c r="L9" i="9" s="1"/>
  <c r="G20" i="1"/>
  <c r="L20" i="1" s="1"/>
  <c r="G44" i="8"/>
  <c r="L44" i="8" s="1"/>
  <c r="G8" i="9"/>
  <c r="L8" i="9" s="1"/>
  <c r="G44" i="10"/>
  <c r="L44" i="10" s="1"/>
  <c r="G42" i="1"/>
  <c r="L42" i="1" s="1"/>
  <c r="G45" i="6"/>
  <c r="L45" i="6" s="1"/>
  <c r="G37" i="6"/>
  <c r="L37" i="6" s="1"/>
  <c r="G19" i="6"/>
  <c r="L19" i="6" s="1"/>
  <c r="G39" i="7"/>
  <c r="L39" i="7" s="1"/>
  <c r="G4" i="7"/>
  <c r="L4" i="7" s="1"/>
  <c r="G34" i="8"/>
  <c r="L34" i="8" s="1"/>
  <c r="G42" i="9"/>
  <c r="L42" i="9" s="1"/>
  <c r="G16" i="9"/>
  <c r="L16" i="9" s="1"/>
  <c r="G14" i="10"/>
  <c r="L14" i="10" s="1"/>
  <c r="G25" i="10"/>
  <c r="G36" i="10"/>
  <c r="L36" i="10" s="1"/>
  <c r="J15" i="10"/>
  <c r="J4" i="10"/>
  <c r="J34" i="10"/>
  <c r="J9" i="10"/>
  <c r="J26" i="10"/>
  <c r="J7" i="10"/>
  <c r="J31" i="10"/>
  <c r="J42" i="10"/>
  <c r="J18" i="10"/>
  <c r="J12" i="10"/>
  <c r="J23" i="10"/>
  <c r="J45" i="10"/>
  <c r="J40" i="10"/>
  <c r="J17" i="10"/>
  <c r="J28" i="10"/>
  <c r="J39" i="10"/>
  <c r="J6" i="10"/>
  <c r="J3" i="10"/>
  <c r="J11" i="10"/>
  <c r="J14" i="10"/>
  <c r="J22" i="10"/>
  <c r="J25" i="10"/>
  <c r="J33" i="10"/>
  <c r="J36" i="10"/>
  <c r="J44" i="10"/>
  <c r="J8" i="10"/>
  <c r="J19" i="10"/>
  <c r="J30" i="10"/>
  <c r="J41" i="10"/>
  <c r="J5" i="10"/>
  <c r="J13" i="10"/>
  <c r="J16" i="10"/>
  <c r="J24" i="10"/>
  <c r="J27" i="10"/>
  <c r="J35" i="10"/>
  <c r="J38" i="10"/>
  <c r="J46" i="10"/>
  <c r="J32" i="10"/>
  <c r="G25" i="1"/>
  <c r="L25" i="1" s="1"/>
  <c r="G14" i="1"/>
  <c r="L14" i="1" s="1"/>
  <c r="G34" i="1"/>
  <c r="L34" i="1" s="1"/>
  <c r="J34" i="9"/>
  <c r="J23" i="9"/>
  <c r="J26" i="9"/>
  <c r="J3" i="9"/>
  <c r="J37" i="9"/>
  <c r="J21" i="9"/>
  <c r="J45" i="9"/>
  <c r="J12" i="9"/>
  <c r="J4" i="9"/>
  <c r="J28" i="9"/>
  <c r="J10" i="9"/>
  <c r="J7" i="9"/>
  <c r="J9" i="9"/>
  <c r="J20" i="9"/>
  <c r="J31" i="9"/>
  <c r="J42" i="9"/>
  <c r="J39" i="9"/>
  <c r="J11" i="9"/>
  <c r="J14" i="9"/>
  <c r="J22" i="9"/>
  <c r="J25" i="9"/>
  <c r="J33" i="9"/>
  <c r="J36" i="9"/>
  <c r="J44" i="9"/>
  <c r="J8" i="9"/>
  <c r="J19" i="9"/>
  <c r="J30" i="9"/>
  <c r="J41" i="9"/>
  <c r="J6" i="9"/>
  <c r="J17" i="9"/>
  <c r="J5" i="9"/>
  <c r="J16" i="9"/>
  <c r="J27" i="9"/>
  <c r="J35" i="9"/>
  <c r="J38" i="9"/>
  <c r="J46" i="9"/>
  <c r="J32" i="9"/>
  <c r="J43" i="9"/>
  <c r="J12" i="8"/>
  <c r="J37" i="8"/>
  <c r="J5" i="8"/>
  <c r="J16" i="8"/>
  <c r="J38" i="8"/>
  <c r="J7" i="8"/>
  <c r="J40" i="8"/>
  <c r="K43" i="8"/>
  <c r="J25" i="8"/>
  <c r="J42" i="8"/>
  <c r="J32" i="8"/>
  <c r="J31" i="8"/>
  <c r="J8" i="8"/>
  <c r="J45" i="8"/>
  <c r="J34" i="8"/>
  <c r="J4" i="8"/>
  <c r="J10" i="8"/>
  <c r="J30" i="8"/>
  <c r="J36" i="8"/>
  <c r="J13" i="8"/>
  <c r="J23" i="8"/>
  <c r="J27" i="8"/>
  <c r="J14" i="8"/>
  <c r="J29" i="8"/>
  <c r="J18" i="8"/>
  <c r="J21" i="8"/>
  <c r="J15" i="8"/>
  <c r="J20" i="8"/>
  <c r="J24" i="8"/>
  <c r="J22" i="8"/>
  <c r="J19" i="8"/>
  <c r="J26" i="8"/>
  <c r="L6" i="8"/>
  <c r="K36" i="8"/>
  <c r="K14" i="8"/>
  <c r="J28" i="8"/>
  <c r="J39" i="8"/>
  <c r="J33" i="8"/>
  <c r="J44" i="8"/>
  <c r="J41" i="8"/>
  <c r="J46" i="8"/>
  <c r="J5" i="7"/>
  <c r="J15" i="7"/>
  <c r="J16" i="7"/>
  <c r="J21" i="7"/>
  <c r="J27" i="7"/>
  <c r="J31" i="7"/>
  <c r="J12" i="7"/>
  <c r="J29" i="7"/>
  <c r="J41" i="7"/>
  <c r="J18" i="7"/>
  <c r="J23" i="7"/>
  <c r="J37" i="7"/>
  <c r="J4" i="7"/>
  <c r="J9" i="7"/>
  <c r="J10" i="7"/>
  <c r="J26" i="7"/>
  <c r="J32" i="7"/>
  <c r="J38" i="7"/>
  <c r="J43" i="7"/>
  <c r="J7" i="7"/>
  <c r="J20" i="7"/>
  <c r="J34" i="7"/>
  <c r="J40" i="7"/>
  <c r="J45" i="7"/>
  <c r="J42" i="7"/>
  <c r="J17" i="7"/>
  <c r="J28" i="7"/>
  <c r="J39" i="7"/>
  <c r="J3" i="7"/>
  <c r="J11" i="7"/>
  <c r="J14" i="7"/>
  <c r="J22" i="7"/>
  <c r="J25" i="7"/>
  <c r="J33" i="7"/>
  <c r="J36" i="7"/>
  <c r="J44" i="7"/>
  <c r="J6" i="7"/>
  <c r="J8" i="7"/>
  <c r="J19" i="7"/>
  <c r="J30" i="7"/>
  <c r="J17" i="6"/>
  <c r="L25" i="6"/>
  <c r="L36" i="6"/>
  <c r="L36" i="1"/>
  <c r="K3" i="1"/>
  <c r="J28" i="6"/>
  <c r="J11" i="6"/>
  <c r="J4" i="6"/>
  <c r="J12" i="6"/>
  <c r="J15" i="6"/>
  <c r="J23" i="6"/>
  <c r="J26" i="6"/>
  <c r="J34" i="6"/>
  <c r="J45" i="6"/>
  <c r="J9" i="6"/>
  <c r="J20" i="6"/>
  <c r="J31" i="6"/>
  <c r="J42" i="6"/>
  <c r="J44" i="6"/>
  <c r="J6" i="6"/>
  <c r="J22" i="6"/>
  <c r="J8" i="6"/>
  <c r="J19" i="6"/>
  <c r="J30" i="6"/>
  <c r="J41" i="6"/>
  <c r="J5" i="6"/>
  <c r="J13" i="6"/>
  <c r="J16" i="6"/>
  <c r="J24" i="6"/>
  <c r="J27" i="6"/>
  <c r="J35" i="6"/>
  <c r="J46" i="6"/>
  <c r="J10" i="6"/>
  <c r="J21" i="6"/>
  <c r="J32" i="6"/>
  <c r="J43" i="6"/>
  <c r="J14" i="6"/>
  <c r="J25" i="6"/>
  <c r="J33" i="6"/>
  <c r="F27" i="1"/>
  <c r="K27" i="1" s="1"/>
  <c r="F7" i="1"/>
  <c r="K7" i="1" s="1"/>
  <c r="F6" i="1"/>
  <c r="K6" i="1" s="1"/>
  <c r="F5" i="1"/>
  <c r="K5" i="1" s="1"/>
  <c r="F12" i="1"/>
  <c r="K12" i="1" s="1"/>
  <c r="F4" i="1"/>
  <c r="K4" i="1" s="1"/>
  <c r="D2" i="13" s="1"/>
  <c r="F22" i="1"/>
  <c r="K22" i="1" s="1"/>
  <c r="F11" i="1"/>
  <c r="K11" i="1" s="1"/>
  <c r="F19" i="1"/>
  <c r="K19" i="1" s="1"/>
  <c r="F10" i="1"/>
  <c r="K10" i="1" s="1"/>
  <c r="F16" i="1"/>
  <c r="K16" i="1" s="1"/>
  <c r="F9" i="1"/>
  <c r="K9" i="1" s="1"/>
  <c r="F36" i="1"/>
  <c r="K36" i="1" s="1"/>
  <c r="E2" i="13" s="1"/>
  <c r="F25" i="1"/>
  <c r="K25" i="1" s="1"/>
  <c r="F14" i="1"/>
  <c r="K14" i="1" s="1"/>
  <c r="F18" i="1"/>
  <c r="K18" i="1" s="1"/>
  <c r="F31" i="1"/>
  <c r="K31" i="1" s="1"/>
  <c r="F43" i="1"/>
  <c r="K43" i="1" s="1"/>
  <c r="F44" i="1"/>
  <c r="K44" i="1" s="1"/>
  <c r="F17" i="1"/>
  <c r="K17" i="1" s="1"/>
  <c r="F30" i="1"/>
  <c r="K30" i="1" s="1"/>
  <c r="F42" i="1"/>
  <c r="K42" i="1" s="1"/>
  <c r="F29" i="1"/>
  <c r="K29" i="1" s="1"/>
  <c r="F23" i="1"/>
  <c r="K23" i="1" s="1"/>
  <c r="F15" i="1"/>
  <c r="K15" i="1" s="1"/>
  <c r="F28" i="1"/>
  <c r="K28" i="1" s="1"/>
  <c r="F34" i="1"/>
  <c r="K34" i="1" s="1"/>
  <c r="F26" i="1"/>
  <c r="K26" i="1" s="1"/>
  <c r="G46" i="11" l="1"/>
  <c r="L46" i="11" s="1"/>
  <c r="D7" i="13"/>
  <c r="D6" i="13"/>
  <c r="E5" i="13"/>
  <c r="D5" i="13"/>
  <c r="F35" i="6"/>
  <c r="K35" i="6" s="1"/>
  <c r="F24" i="6"/>
  <c r="K24" i="6" s="1"/>
  <c r="F13" i="6"/>
  <c r="K13" i="6" s="1"/>
  <c r="F24" i="9"/>
  <c r="K24" i="9" s="1"/>
  <c r="F46" i="11"/>
  <c r="K46" i="11" s="1"/>
  <c r="F46" i="10"/>
  <c r="K46" i="10" s="1"/>
  <c r="F24" i="11"/>
  <c r="K24" i="11" s="1"/>
  <c r="F46" i="7"/>
  <c r="K46" i="7" s="1"/>
  <c r="F46" i="8"/>
  <c r="K46" i="8" s="1"/>
  <c r="F35" i="9"/>
  <c r="K35" i="9" s="1"/>
  <c r="F24" i="8"/>
  <c r="K24" i="8" s="1"/>
  <c r="F24" i="10"/>
  <c r="K24" i="10" s="1"/>
  <c r="F13" i="8"/>
  <c r="K13" i="8" s="1"/>
  <c r="F13" i="10"/>
  <c r="K13" i="10" s="1"/>
  <c r="G35" i="11"/>
  <c r="L35" i="11" s="1"/>
  <c r="G13" i="11"/>
  <c r="L13" i="11" s="1"/>
  <c r="G13" i="1"/>
  <c r="L13" i="1" s="1"/>
  <c r="F35" i="11"/>
  <c r="K35" i="11" s="1"/>
  <c r="G24" i="11"/>
  <c r="L24" i="11" s="1"/>
  <c r="G24" i="8"/>
  <c r="L24" i="8" s="1"/>
  <c r="F46" i="6"/>
  <c r="K46" i="6" s="1"/>
  <c r="F24" i="7"/>
  <c r="K24" i="7" s="1"/>
  <c r="F13" i="7"/>
  <c r="K13" i="7" s="1"/>
  <c r="G13" i="10"/>
  <c r="L13" i="10" s="1"/>
  <c r="F35" i="8"/>
  <c r="K35" i="8" s="1"/>
  <c r="F46" i="9"/>
  <c r="K46" i="9" s="1"/>
  <c r="F35" i="7"/>
  <c r="K35" i="7" s="1"/>
  <c r="F13" i="9"/>
  <c r="K13" i="9" s="1"/>
  <c r="F35" i="10"/>
  <c r="K35" i="10" s="1"/>
  <c r="F13" i="11"/>
  <c r="K13" i="11" s="1"/>
  <c r="G24" i="9"/>
  <c r="L24" i="9" s="1"/>
  <c r="G46" i="9"/>
  <c r="L46" i="9" s="1"/>
  <c r="G35" i="9"/>
  <c r="L35" i="9" s="1"/>
  <c r="G35" i="8"/>
  <c r="L35" i="8" s="1"/>
  <c r="G13" i="8"/>
  <c r="L13" i="8" s="1"/>
  <c r="G46" i="8"/>
  <c r="L46" i="8" s="1"/>
  <c r="G13" i="7"/>
  <c r="L13" i="7" s="1"/>
  <c r="G24" i="7"/>
  <c r="L24" i="7" s="1"/>
  <c r="G46" i="7"/>
  <c r="L46" i="7" s="1"/>
  <c r="G35" i="7"/>
  <c r="L35" i="7" s="1"/>
  <c r="G46" i="1"/>
  <c r="L46" i="1" s="1"/>
  <c r="G35" i="6"/>
  <c r="L35" i="6" s="1"/>
  <c r="G13" i="6"/>
  <c r="L13" i="6" s="1"/>
  <c r="G46" i="6"/>
  <c r="L46" i="6" s="1"/>
  <c r="G13" i="9"/>
  <c r="L13" i="9" s="1"/>
  <c r="G24" i="6"/>
  <c r="L24" i="6" s="1"/>
  <c r="L25" i="10"/>
  <c r="G35" i="10"/>
  <c r="L35" i="10" s="1"/>
  <c r="G46" i="10"/>
  <c r="L46" i="10" s="1"/>
  <c r="G24" i="10"/>
  <c r="L24" i="10" s="1"/>
  <c r="G24" i="1"/>
  <c r="L24" i="1" s="1"/>
  <c r="G35" i="1"/>
  <c r="L35" i="1" s="1"/>
  <c r="F13" i="1"/>
  <c r="K13" i="1" s="1"/>
  <c r="F24" i="1"/>
  <c r="K24" i="1" s="1"/>
  <c r="F35" i="1"/>
  <c r="K35" i="1" s="1"/>
  <c r="F46" i="1"/>
  <c r="K4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FF2A1-BC48-443D-9402-569CD187F197}" keepAlive="1" name="Query - sector names abbreviation 2" description="Connection to the 'sector names abbreviation 2' query in the workbook." type="5" refreshedVersion="6" background="1">
    <dbPr connection="Provider=Microsoft.Mashup.OleDb.1;Data Source=$Workbook$;Location=sector names abbreviation 2;Extended Properties=&quot;&quot;" command="SELECT * FROM [sector names abbreviation 2]"/>
  </connection>
</connections>
</file>

<file path=xl/sharedStrings.xml><?xml version="1.0" encoding="utf-8"?>
<sst xmlns="http://schemas.openxmlformats.org/spreadsheetml/2006/main" count="2496" uniqueCount="315">
  <si>
    <t>ICT</t>
  </si>
  <si>
    <t>J61</t>
  </si>
  <si>
    <t>X.1</t>
  </si>
  <si>
    <t>Motion picture, video and television programme production, sound recording and music publishing activities; programming and broadcasting activities</t>
  </si>
  <si>
    <t>X.2</t>
  </si>
  <si>
    <t>Legal and accounting activities; activities of head offices; management consultancy activities</t>
  </si>
  <si>
    <t>M69_M70</t>
  </si>
  <si>
    <t>X.3</t>
  </si>
  <si>
    <t>Administrative and support service activities</t>
  </si>
  <si>
    <t>N</t>
  </si>
  <si>
    <t>X.4</t>
  </si>
  <si>
    <t>Activities auxiliary to financial services and insurance activities</t>
  </si>
  <si>
    <t>K66</t>
  </si>
  <si>
    <t>X.5</t>
  </si>
  <si>
    <t>Architectural and engineering activities; technical testing and analysis</t>
  </si>
  <si>
    <t>X.6</t>
  </si>
  <si>
    <t>Public administration and defence; compulsory social security</t>
  </si>
  <si>
    <t>X.7</t>
  </si>
  <si>
    <t>Wholesale trade, except of motor vehicles and motorcycles</t>
  </si>
  <si>
    <t>X.8</t>
  </si>
  <si>
    <t>Real estate activities</t>
  </si>
  <si>
    <t>X.9</t>
  </si>
  <si>
    <t>Advertising and market research</t>
  </si>
  <si>
    <t>econ_loss_class_other2</t>
  </si>
  <si>
    <t>Other sectors</t>
  </si>
  <si>
    <t>Other</t>
  </si>
  <si>
    <t>X.10</t>
  </si>
  <si>
    <t>X.11</t>
  </si>
  <si>
    <t>X.12</t>
  </si>
  <si>
    <t>X.13</t>
  </si>
  <si>
    <t>X.14</t>
  </si>
  <si>
    <t>X.15</t>
  </si>
  <si>
    <t>X.16</t>
  </si>
  <si>
    <t>X.17</t>
  </si>
  <si>
    <t>X.18</t>
  </si>
  <si>
    <t>X.19</t>
  </si>
  <si>
    <t>econ_loss_class_other3</t>
  </si>
  <si>
    <t>X.20</t>
  </si>
  <si>
    <t>X.21</t>
  </si>
  <si>
    <t>X.22</t>
  </si>
  <si>
    <t>X.23</t>
  </si>
  <si>
    <t>X.24</t>
  </si>
  <si>
    <t>X.25</t>
  </si>
  <si>
    <t>X.26</t>
  </si>
  <si>
    <t>X.27</t>
  </si>
  <si>
    <t>X.28</t>
  </si>
  <si>
    <t>X.29</t>
  </si>
  <si>
    <t>econ_loss_class_other4</t>
  </si>
  <si>
    <t>X.30</t>
  </si>
  <si>
    <t>X.31</t>
  </si>
  <si>
    <t>X.32</t>
  </si>
  <si>
    <t>X.33</t>
  </si>
  <si>
    <t>X.34</t>
  </si>
  <si>
    <t>X.35</t>
  </si>
  <si>
    <t>X.36</t>
  </si>
  <si>
    <t>X.37</t>
  </si>
  <si>
    <t>X.38</t>
  </si>
  <si>
    <t>X.39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</si>
  <si>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</si>
  <si>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</si>
  <si>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</si>
  <si>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</si>
  <si>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</si>
  <si>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</si>
  <si>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</si>
  <si>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</si>
  <si>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</si>
  <si>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</si>
  <si>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</si>
  <si>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</si>
  <si>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</si>
  <si>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</si>
  <si>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</si>
  <si>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</si>
  <si>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</si>
  <si>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</si>
  <si>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</si>
  <si>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</si>
  <si>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</si>
  <si>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</si>
  <si>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</si>
  <si>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</si>
  <si>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</si>
  <si>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</si>
  <si>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</si>
  <si>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</si>
  <si>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</si>
  <si>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</si>
  <si>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</si>
  <si>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</si>
  <si>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</si>
  <si>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</si>
  <si>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</si>
  <si>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</si>
  <si>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</si>
  <si>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</si>
  <si>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</si>
  <si>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</si>
  <si>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Scientific research and development</t>
  </si>
  <si>
    <t>Other professional, scientific and technical activities; veterinary activities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</si>
  <si>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</si>
  <si>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</si>
  <si>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</si>
  <si>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</si>
  <si>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</si>
  <si>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0.1</t>
  </si>
  <si>
    <t>K64</t>
  </si>
  <si>
    <t>K65</t>
  </si>
  <si>
    <t>0.2</t>
  </si>
  <si>
    <t>0.3</t>
  </si>
  <si>
    <t>0.4</t>
  </si>
  <si>
    <t>UK</t>
  </si>
  <si>
    <t>Year</t>
  </si>
  <si>
    <t>Sector code</t>
  </si>
  <si>
    <t>Sector name</t>
  </si>
  <si>
    <t xml:space="preserve">Loss </t>
  </si>
  <si>
    <t>Initial inoperability</t>
  </si>
  <si>
    <t>% of total loss</t>
  </si>
  <si>
    <t>% of added-value</t>
  </si>
  <si>
    <t>% of output</t>
  </si>
  <si>
    <t>Added-value</t>
  </si>
  <si>
    <t>Output</t>
  </si>
  <si>
    <t>Country</t>
  </si>
  <si>
    <t>Value-added</t>
  </si>
  <si>
    <t>Output in USD</t>
  </si>
  <si>
    <t>Value-added in USD</t>
  </si>
  <si>
    <t>Total loss</t>
  </si>
  <si>
    <t>USA</t>
  </si>
  <si>
    <t>Sector Losses in USD</t>
  </si>
  <si>
    <t>O84</t>
  </si>
  <si>
    <t>G46</t>
  </si>
  <si>
    <t>L68</t>
  </si>
  <si>
    <t>DEU</t>
  </si>
  <si>
    <t>M74_M75</t>
  </si>
  <si>
    <t>ITA</t>
  </si>
  <si>
    <t>D35</t>
  </si>
  <si>
    <t>FRA</t>
  </si>
  <si>
    <t>CHN</t>
  </si>
  <si>
    <t>C26</t>
  </si>
  <si>
    <t>JPN</t>
  </si>
  <si>
    <t>G47</t>
  </si>
  <si>
    <t xml:space="preserve">Total loss 10% </t>
  </si>
  <si>
    <t xml:space="preserve">Total loss 40% </t>
  </si>
  <si>
    <t>US</t>
  </si>
  <si>
    <t>Germany</t>
  </si>
  <si>
    <t>Italy</t>
  </si>
  <si>
    <t>France</t>
  </si>
  <si>
    <t>China</t>
  </si>
  <si>
    <t>Japan</t>
  </si>
  <si>
    <t>RoW</t>
  </si>
  <si>
    <t>Q</t>
  </si>
  <si>
    <t>F</t>
  </si>
  <si>
    <t>C10-C12</t>
  </si>
  <si>
    <t>H49</t>
  </si>
  <si>
    <t>C24</t>
  </si>
  <si>
    <t>Manufacture of chemicals and chemical products</t>
  </si>
  <si>
    <t>C20</t>
  </si>
  <si>
    <t>B</t>
  </si>
  <si>
    <t>Manufacture of coke and refined petroleum products</t>
  </si>
  <si>
    <t>C19</t>
  </si>
  <si>
    <t>A01</t>
  </si>
  <si>
    <t>% VA FINANCE - 10%</t>
  </si>
  <si>
    <t>% VA FINANCE - 40%</t>
  </si>
  <si>
    <t>Inoperability</t>
  </si>
  <si>
    <t>Inoperability top-ten</t>
  </si>
  <si>
    <t>other sectors</t>
  </si>
  <si>
    <t>117888.17944714</t>
  </si>
  <si>
    <t>117888.18</t>
  </si>
  <si>
    <t>97935.4761928977</t>
  </si>
  <si>
    <t>97935.48</t>
  </si>
  <si>
    <t>95264.390585116</t>
  </si>
  <si>
    <t>95264.39</t>
  </si>
  <si>
    <t>87154.2697478672</t>
  </si>
  <si>
    <t>87154.27</t>
  </si>
  <si>
    <t>86952.2704443276</t>
  </si>
  <si>
    <t>86952.27</t>
  </si>
  <si>
    <t>84165.9157511508</t>
  </si>
  <si>
    <t>84165.92</t>
  </si>
  <si>
    <t>82514.9780877328</t>
  </si>
  <si>
    <t>82514.98</t>
  </si>
  <si>
    <t>71746.8325494383</t>
  </si>
  <si>
    <t>71746.83</t>
  </si>
  <si>
    <t>59690.1200392244</t>
  </si>
  <si>
    <t>59690.12</t>
  </si>
  <si>
    <t>52851.1470586632</t>
  </si>
  <si>
    <t>52851.15</t>
  </si>
  <si>
    <t>639535.839538516</t>
  </si>
  <si>
    <t>639535.84</t>
  </si>
  <si>
    <t>220398.900835036</t>
  </si>
  <si>
    <t>220398.90</t>
  </si>
  <si>
    <t>172059.998994829</t>
  </si>
  <si>
    <t>172060.00</t>
  </si>
  <si>
    <t>171437.90427823</t>
  </si>
  <si>
    <t>171437.90</t>
  </si>
  <si>
    <t>167639.919804688</t>
  </si>
  <si>
    <t>167639.92</t>
  </si>
  <si>
    <t>167019.938202554</t>
  </si>
  <si>
    <t>167019.94</t>
  </si>
  <si>
    <t>158917.14607349</t>
  </si>
  <si>
    <t>158917.15</t>
  </si>
  <si>
    <t>152317.312116023</t>
  </si>
  <si>
    <t>152317.31</t>
  </si>
  <si>
    <t>131842.475713522</t>
  </si>
  <si>
    <t>131842.48</t>
  </si>
  <si>
    <t>110419.74766844</t>
  </si>
  <si>
    <t>110419.75</t>
  </si>
  <si>
    <t>101115.203219612</t>
  </si>
  <si>
    <t>101115.20</t>
  </si>
  <si>
    <t>1136105.22373591</t>
  </si>
  <si>
    <t>1136105.22</t>
  </si>
  <si>
    <t>316640.651658017</t>
  </si>
  <si>
    <t>316640.65</t>
  </si>
  <si>
    <t>251159.565808331</t>
  </si>
  <si>
    <t>251159.57</t>
  </si>
  <si>
    <t>243195.963835569</t>
  </si>
  <si>
    <t>243195.96</t>
  </si>
  <si>
    <t>242112.846707904</t>
  </si>
  <si>
    <t>242112.85</t>
  </si>
  <si>
    <t>231633.827338159</t>
  </si>
  <si>
    <t>231633.83</t>
  </si>
  <si>
    <t>230967.949505919</t>
  </si>
  <si>
    <t>230967.95</t>
  </si>
  <si>
    <t>215429.485920716</t>
  </si>
  <si>
    <t>215429.49</t>
  </si>
  <si>
    <t>187602.789443649</t>
  </si>
  <si>
    <t>187602.79</t>
  </si>
  <si>
    <t>156923.752450405</t>
  </si>
  <si>
    <t>156923.75</t>
  </si>
  <si>
    <t>146175.33146111</t>
  </si>
  <si>
    <t>146175.33</t>
  </si>
  <si>
    <t>1593386.2202277</t>
  </si>
  <si>
    <t>1593386.22</t>
  </si>
  <si>
    <t>408990.809263101</t>
  </si>
  <si>
    <t>408990.81</t>
  </si>
  <si>
    <t>327796.077949074</t>
  </si>
  <si>
    <t>327796.08</t>
  </si>
  <si>
    <t>314227.837526001</t>
  </si>
  <si>
    <t>314227.84</t>
  </si>
  <si>
    <t>310964.484249896</t>
  </si>
  <si>
    <t>310964.48</t>
  </si>
  <si>
    <t>301896.813248699</t>
  </si>
  <si>
    <t>301896.81</t>
  </si>
  <si>
    <t>290681.102637561</t>
  </si>
  <si>
    <t>290681.10</t>
  </si>
  <si>
    <t>275567.676925214</t>
  </si>
  <si>
    <t>275567.68</t>
  </si>
  <si>
    <t>240767.726608859</t>
  </si>
  <si>
    <t>240767.73</t>
  </si>
  <si>
    <t>200987.661813165</t>
  </si>
  <si>
    <t>200987.66</t>
  </si>
  <si>
    <t>189976.028943471</t>
  </si>
  <si>
    <t>189976.03</t>
  </si>
  <si>
    <t>Rest of the World</t>
  </si>
  <si>
    <t>SECTOR</t>
  </si>
  <si>
    <t>CROP</t>
  </si>
  <si>
    <t>FORESTRY</t>
  </si>
  <si>
    <t>FISHING</t>
  </si>
  <si>
    <t>MINING</t>
  </si>
  <si>
    <t>MANU_FOOD</t>
  </si>
  <si>
    <t>MANU_TEXTILE</t>
  </si>
  <si>
    <t>MANU_WOOD</t>
  </si>
  <si>
    <t>MANU_PAPER</t>
  </si>
  <si>
    <t>MANU_PRINT</t>
  </si>
  <si>
    <t>MANU_COKE</t>
  </si>
  <si>
    <t>MANU_CHEMIC</t>
  </si>
  <si>
    <t>MANU_PHARMA</t>
  </si>
  <si>
    <t>MANU_RUBBER</t>
  </si>
  <si>
    <t>MANU_NONMET</t>
  </si>
  <si>
    <t>MANU_BASICMET</t>
  </si>
  <si>
    <t>MANU_FABRICMET</t>
  </si>
  <si>
    <t>MANU_COMPUTER</t>
  </si>
  <si>
    <t>MANU_MACHIN</t>
  </si>
  <si>
    <t>MANU_MOTOR</t>
  </si>
  <si>
    <t>MANU_OTHER</t>
  </si>
  <si>
    <t>MANU_FURN</t>
  </si>
  <si>
    <t>REPAIR</t>
  </si>
  <si>
    <t>ELEC</t>
  </si>
  <si>
    <t>WATER</t>
  </si>
  <si>
    <t>SEWER</t>
  </si>
  <si>
    <t>CONSTRUCTION</t>
  </si>
  <si>
    <t>WHOLE_RETMOTOR</t>
  </si>
  <si>
    <t>WHOLESALE</t>
  </si>
  <si>
    <t>RETAIL</t>
  </si>
  <si>
    <t>LAND_TRNSP</t>
  </si>
  <si>
    <t>WATER_TRNSP</t>
  </si>
  <si>
    <t>AIR_TRNSP</t>
  </si>
  <si>
    <t>WAREHOUSE</t>
  </si>
  <si>
    <t>POSTAL</t>
  </si>
  <si>
    <t>ACCOM</t>
  </si>
  <si>
    <t>PUBLISH</t>
  </si>
  <si>
    <t>MOTION</t>
  </si>
  <si>
    <t>FINANCE</t>
  </si>
  <si>
    <t>INSURANCE</t>
  </si>
  <si>
    <t>AUXIL</t>
  </si>
  <si>
    <t>REAL</t>
  </si>
  <si>
    <t>LEGAL</t>
  </si>
  <si>
    <t>ARCHITECT</t>
  </si>
  <si>
    <t>SCIENTIFIC RD</t>
  </si>
  <si>
    <t>ADVERTISING</t>
  </si>
  <si>
    <t>PROF</t>
  </si>
  <si>
    <t>ADMIN</t>
  </si>
  <si>
    <t>PUBLIC</t>
  </si>
  <si>
    <t>EDUC</t>
  </si>
  <si>
    <t>HEALTH</t>
  </si>
  <si>
    <t>OTHER</t>
  </si>
  <si>
    <t>Abbreviation</t>
  </si>
  <si>
    <t>HOUSEHOLD</t>
  </si>
  <si>
    <t>MANU_ELEC</t>
  </si>
  <si>
    <t>J59_J60</t>
  </si>
  <si>
    <t>Showing 30 to 44 of 44 entries</t>
  </si>
  <si>
    <t>R_S</t>
  </si>
  <si>
    <t>H52</t>
  </si>
  <si>
    <t>Sewerage; waste collection, treatment and disposal activities; materials recovery; remediation activities and other waste management services</t>
  </si>
  <si>
    <t>P85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</si>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</sst>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%"/>
  </numFmts>
  <fonts count="19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6"/>
      <color rgb="FFFFFFFF"/>
      <name val="Segoe UI"/>
      <family val="2"/>
    </font>
    <font>
      <sz val="11"/>
      <name val="Verdana"/>
      <family val="2"/>
      <scheme val="minor"/>
    </font>
    <font>
      <sz val="9"/>
      <name val="Verdana"/>
      <family val="2"/>
      <scheme val="minor"/>
    </font>
    <font>
      <sz val="9"/>
      <color theme="1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FFFF"/>
      <name val="Calibri"/>
      <family val="2"/>
    </font>
    <font>
      <b/>
      <sz val="10"/>
      <name val="Calibri"/>
      <family val="2"/>
    </font>
    <font>
      <sz val="9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14"/>
      <color rgb="FFFF0000"/>
      <name val="Verdana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5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rgb="FF0C1F3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C1F30"/>
      </left>
      <right style="medium">
        <color indexed="64"/>
      </right>
      <top style="medium">
        <color indexed="64"/>
      </top>
      <bottom/>
      <diagonal/>
    </border>
    <border>
      <left style="medium">
        <color rgb="FF0C1F30"/>
      </left>
      <right style="medium">
        <color indexed="64"/>
      </right>
      <top/>
      <bottom/>
      <diagonal/>
    </border>
    <border>
      <left style="medium">
        <color rgb="FF0C1F30"/>
      </left>
      <right style="medium">
        <color indexed="64"/>
      </right>
      <top/>
      <bottom style="medium">
        <color rgb="FF0C1F3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C1F30"/>
      </right>
      <top style="medium">
        <color indexed="64"/>
      </top>
      <bottom style="medium">
        <color rgb="FF0C1F30"/>
      </bottom>
      <diagonal/>
    </border>
    <border>
      <left/>
      <right style="medium">
        <color rgb="FF0C1F30"/>
      </right>
      <top style="medium">
        <color indexed="64"/>
      </top>
      <bottom style="medium">
        <color rgb="FF0C1F3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indexed="64"/>
      </bottom>
      <diagonal/>
    </border>
    <border>
      <left style="medium">
        <color rgb="FF0C1F3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/>
    <xf numFmtId="0" fontId="5" fillId="0" borderId="0" xfId="0" applyFont="1"/>
    <xf numFmtId="0" fontId="7" fillId="0" borderId="0" xfId="0" applyFont="1"/>
    <xf numFmtId="0" fontId="7" fillId="0" borderId="0" xfId="0" applyFont="1" applyFill="1" applyBorder="1"/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5" borderId="8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" fontId="11" fillId="4" borderId="16" xfId="0" applyNumberFormat="1" applyFont="1" applyFill="1" applyBorder="1" applyAlignment="1">
      <alignment horizontal="center"/>
    </xf>
    <xf numFmtId="1" fontId="11" fillId="4" borderId="15" xfId="0" applyNumberFormat="1" applyFont="1" applyFill="1" applyBorder="1" applyAlignment="1">
      <alignment horizontal="center"/>
    </xf>
    <xf numFmtId="1" fontId="11" fillId="4" borderId="17" xfId="0" applyNumberFormat="1" applyFont="1" applyFill="1" applyBorder="1" applyAlignment="1">
      <alignment horizontal="center"/>
    </xf>
    <xf numFmtId="1" fontId="11" fillId="4" borderId="13" xfId="0" applyNumberFormat="1" applyFont="1" applyFill="1" applyBorder="1" applyAlignment="1">
      <alignment horizontal="center"/>
    </xf>
    <xf numFmtId="1" fontId="11" fillId="4" borderId="18" xfId="0" applyNumberFormat="1" applyFont="1" applyFill="1" applyBorder="1" applyAlignment="1">
      <alignment horizontal="center"/>
    </xf>
    <xf numFmtId="1" fontId="11" fillId="4" borderId="14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2" borderId="25" xfId="0" applyFont="1" applyFill="1" applyBorder="1" applyAlignment="1">
      <alignment vertical="center"/>
    </xf>
    <xf numFmtId="0" fontId="8" fillId="2" borderId="26" xfId="0" applyFont="1" applyFill="1" applyBorder="1" applyAlignment="1">
      <alignment vertical="center"/>
    </xf>
    <xf numFmtId="1" fontId="8" fillId="2" borderId="2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1" fontId="8" fillId="2" borderId="28" xfId="0" applyNumberFormat="1" applyFont="1" applyFill="1" applyBorder="1" applyAlignment="1">
      <alignment horizontal="center" vertical="center"/>
    </xf>
    <xf numFmtId="1" fontId="8" fillId="2" borderId="27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9" fontId="8" fillId="2" borderId="27" xfId="1" applyNumberFormat="1" applyFont="1" applyFill="1" applyBorder="1" applyAlignment="1">
      <alignment horizontal="center"/>
    </xf>
    <xf numFmtId="9" fontId="8" fillId="2" borderId="12" xfId="1" applyNumberFormat="1" applyFont="1" applyFill="1" applyBorder="1" applyAlignment="1">
      <alignment horizontal="center"/>
    </xf>
    <xf numFmtId="1" fontId="8" fillId="2" borderId="16" xfId="0" applyNumberFormat="1" applyFont="1" applyFill="1" applyBorder="1" applyAlignment="1">
      <alignment horizontal="center"/>
    </xf>
    <xf numFmtId="1" fontId="8" fillId="2" borderId="13" xfId="0" applyNumberFormat="1" applyFont="1" applyFill="1" applyBorder="1" applyAlignment="1">
      <alignment horizontal="center"/>
    </xf>
    <xf numFmtId="9" fontId="8" fillId="2" borderId="17" xfId="1" applyNumberFormat="1" applyFont="1" applyFill="1" applyBorder="1" applyAlignment="1">
      <alignment horizontal="center"/>
    </xf>
    <xf numFmtId="9" fontId="8" fillId="2" borderId="13" xfId="1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1" fontId="8" fillId="2" borderId="14" xfId="0" applyNumberFormat="1" applyFont="1" applyFill="1" applyBorder="1" applyAlignment="1">
      <alignment horizontal="center"/>
    </xf>
    <xf numFmtId="9" fontId="8" fillId="2" borderId="18" xfId="1" applyNumberFormat="1" applyFont="1" applyFill="1" applyBorder="1" applyAlignment="1">
      <alignment horizontal="center"/>
    </xf>
    <xf numFmtId="9" fontId="8" fillId="2" borderId="14" xfId="1" applyNumberFormat="1" applyFont="1" applyFill="1" applyBorder="1" applyAlignment="1">
      <alignment horizontal="center"/>
    </xf>
    <xf numFmtId="9" fontId="11" fillId="4" borderId="16" xfId="1" applyFont="1" applyFill="1" applyBorder="1" applyAlignment="1">
      <alignment horizontal="center"/>
    </xf>
    <xf numFmtId="9" fontId="11" fillId="4" borderId="27" xfId="1" applyNumberFormat="1" applyFont="1" applyFill="1" applyBorder="1" applyAlignment="1">
      <alignment horizontal="center"/>
    </xf>
    <xf numFmtId="9" fontId="11" fillId="4" borderId="15" xfId="1" applyNumberFormat="1" applyFont="1" applyFill="1" applyBorder="1" applyAlignment="1">
      <alignment horizontal="center"/>
    </xf>
    <xf numFmtId="9" fontId="11" fillId="4" borderId="17" xfId="1" applyFont="1" applyFill="1" applyBorder="1" applyAlignment="1">
      <alignment horizontal="center"/>
    </xf>
    <xf numFmtId="9" fontId="11" fillId="4" borderId="17" xfId="1" applyNumberFormat="1" applyFont="1" applyFill="1" applyBorder="1" applyAlignment="1">
      <alignment horizontal="center"/>
    </xf>
    <xf numFmtId="9" fontId="11" fillId="4" borderId="13" xfId="1" applyNumberFormat="1" applyFont="1" applyFill="1" applyBorder="1" applyAlignment="1">
      <alignment horizontal="center"/>
    </xf>
    <xf numFmtId="9" fontId="11" fillId="4" borderId="18" xfId="1" applyFont="1" applyFill="1" applyBorder="1" applyAlignment="1">
      <alignment horizontal="center"/>
    </xf>
    <xf numFmtId="9" fontId="11" fillId="4" borderId="18" xfId="1" applyNumberFormat="1" applyFont="1" applyFill="1" applyBorder="1" applyAlignment="1">
      <alignment horizontal="center"/>
    </xf>
    <xf numFmtId="9" fontId="11" fillId="4" borderId="14" xfId="1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vertical="center"/>
    </xf>
    <xf numFmtId="1" fontId="11" fillId="3" borderId="26" xfId="0" applyNumberFormat="1" applyFont="1" applyFill="1" applyBorder="1" applyAlignment="1">
      <alignment horizontal="center" vertical="center"/>
    </xf>
    <xf numFmtId="1" fontId="11" fillId="3" borderId="27" xfId="0" applyNumberFormat="1" applyFont="1" applyFill="1" applyBorder="1" applyAlignment="1">
      <alignment horizontal="center"/>
    </xf>
    <xf numFmtId="1" fontId="11" fillId="3" borderId="12" xfId="0" applyNumberFormat="1" applyFont="1" applyFill="1" applyBorder="1" applyAlignment="1">
      <alignment horizontal="center"/>
    </xf>
    <xf numFmtId="9" fontId="11" fillId="3" borderId="27" xfId="0" applyNumberFormat="1" applyFont="1" applyFill="1" applyBorder="1" applyAlignment="1">
      <alignment horizontal="center"/>
    </xf>
    <xf numFmtId="9" fontId="11" fillId="3" borderId="27" xfId="1" applyNumberFormat="1" applyFont="1" applyFill="1" applyBorder="1" applyAlignment="1">
      <alignment horizontal="center"/>
    </xf>
    <xf numFmtId="9" fontId="11" fillId="3" borderId="15" xfId="1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1" fillId="3" borderId="17" xfId="0" applyNumberFormat="1" applyFont="1" applyFill="1" applyBorder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9" fontId="11" fillId="3" borderId="17" xfId="0" applyNumberFormat="1" applyFont="1" applyFill="1" applyBorder="1" applyAlignment="1">
      <alignment horizontal="center"/>
    </xf>
    <xf numFmtId="9" fontId="11" fillId="3" borderId="17" xfId="1" applyNumberFormat="1" applyFont="1" applyFill="1" applyBorder="1" applyAlignment="1">
      <alignment horizontal="center"/>
    </xf>
    <xf numFmtId="9" fontId="11" fillId="3" borderId="13" xfId="1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vertical="center"/>
    </xf>
    <xf numFmtId="1" fontId="11" fillId="3" borderId="28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>
      <alignment horizontal="center"/>
    </xf>
    <xf numFmtId="1" fontId="11" fillId="3" borderId="14" xfId="0" applyNumberFormat="1" applyFont="1" applyFill="1" applyBorder="1" applyAlignment="1">
      <alignment horizontal="center"/>
    </xf>
    <xf numFmtId="9" fontId="11" fillId="3" borderId="18" xfId="0" applyNumberFormat="1" applyFont="1" applyFill="1" applyBorder="1" applyAlignment="1">
      <alignment horizontal="center"/>
    </xf>
    <xf numFmtId="9" fontId="11" fillId="3" borderId="18" xfId="1" applyNumberFormat="1" applyFont="1" applyFill="1" applyBorder="1" applyAlignment="1">
      <alignment horizontal="center"/>
    </xf>
    <xf numFmtId="9" fontId="11" fillId="3" borderId="24" xfId="1" applyNumberFormat="1" applyFont="1" applyFill="1" applyBorder="1" applyAlignment="1">
      <alignment horizontal="center"/>
    </xf>
    <xf numFmtId="0" fontId="11" fillId="6" borderId="25" xfId="0" applyFont="1" applyFill="1" applyBorder="1" applyAlignment="1">
      <alignment vertical="center"/>
    </xf>
    <xf numFmtId="0" fontId="11" fillId="6" borderId="26" xfId="0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vertical="center"/>
    </xf>
    <xf numFmtId="1" fontId="11" fillId="6" borderId="26" xfId="0" applyNumberFormat="1" applyFont="1" applyFill="1" applyBorder="1" applyAlignment="1">
      <alignment horizontal="center" vertical="center"/>
    </xf>
    <xf numFmtId="1" fontId="11" fillId="6" borderId="27" xfId="0" applyNumberFormat="1" applyFont="1" applyFill="1" applyBorder="1" applyAlignment="1">
      <alignment horizontal="center"/>
    </xf>
    <xf numFmtId="1" fontId="11" fillId="6" borderId="12" xfId="0" applyNumberFormat="1" applyFont="1" applyFill="1" applyBorder="1" applyAlignment="1">
      <alignment horizontal="center"/>
    </xf>
    <xf numFmtId="9" fontId="11" fillId="6" borderId="27" xfId="1" applyFont="1" applyFill="1" applyBorder="1" applyAlignment="1">
      <alignment horizontal="center" vertical="center"/>
    </xf>
    <xf numFmtId="9" fontId="11" fillId="6" borderId="27" xfId="1" applyNumberFormat="1" applyFont="1" applyFill="1" applyBorder="1" applyAlignment="1">
      <alignment horizontal="center"/>
    </xf>
    <xf numFmtId="9" fontId="11" fillId="6" borderId="12" xfId="1" applyNumberFormat="1" applyFont="1" applyFill="1" applyBorder="1" applyAlignment="1">
      <alignment horizontal="center"/>
    </xf>
    <xf numFmtId="0" fontId="11" fillId="6" borderId="4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1" fillId="6" borderId="17" xfId="0" applyNumberFormat="1" applyFont="1" applyFill="1" applyBorder="1" applyAlignment="1">
      <alignment horizontal="center"/>
    </xf>
    <xf numFmtId="1" fontId="11" fillId="6" borderId="13" xfId="0" applyNumberFormat="1" applyFont="1" applyFill="1" applyBorder="1" applyAlignment="1">
      <alignment horizontal="center"/>
    </xf>
    <xf numFmtId="9" fontId="11" fillId="6" borderId="17" xfId="1" applyFont="1" applyFill="1" applyBorder="1" applyAlignment="1">
      <alignment horizontal="center" vertical="center"/>
    </xf>
    <xf numFmtId="9" fontId="11" fillId="6" borderId="17" xfId="1" applyNumberFormat="1" applyFont="1" applyFill="1" applyBorder="1" applyAlignment="1">
      <alignment horizontal="center"/>
    </xf>
    <xf numFmtId="9" fontId="11" fillId="6" borderId="13" xfId="1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/>
    </xf>
    <xf numFmtId="1" fontId="11" fillId="6" borderId="28" xfId="0" applyNumberFormat="1" applyFont="1" applyFill="1" applyBorder="1" applyAlignment="1">
      <alignment horizontal="center" vertical="center"/>
    </xf>
    <xf numFmtId="1" fontId="11" fillId="6" borderId="18" xfId="0" applyNumberFormat="1" applyFont="1" applyFill="1" applyBorder="1" applyAlignment="1">
      <alignment horizontal="center"/>
    </xf>
    <xf numFmtId="1" fontId="11" fillId="6" borderId="14" xfId="0" applyNumberFormat="1" applyFont="1" applyFill="1" applyBorder="1" applyAlignment="1">
      <alignment horizontal="center"/>
    </xf>
    <xf numFmtId="9" fontId="11" fillId="6" borderId="18" xfId="1" applyFont="1" applyFill="1" applyBorder="1" applyAlignment="1">
      <alignment horizontal="center" vertical="center"/>
    </xf>
    <xf numFmtId="9" fontId="11" fillId="6" borderId="18" xfId="1" applyNumberFormat="1" applyFont="1" applyFill="1" applyBorder="1" applyAlignment="1">
      <alignment horizontal="center"/>
    </xf>
    <xf numFmtId="9" fontId="11" fillId="6" borderId="14" xfId="1" applyNumberFormat="1" applyFont="1" applyFill="1" applyBorder="1" applyAlignment="1">
      <alignment horizontal="center"/>
    </xf>
    <xf numFmtId="3" fontId="5" fillId="0" borderId="0" xfId="0" applyNumberFormat="1" applyFont="1"/>
    <xf numFmtId="0" fontId="12" fillId="5" borderId="8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1" fontId="11" fillId="4" borderId="1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12" fillId="5" borderId="9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vertical="center"/>
    </xf>
    <xf numFmtId="0" fontId="8" fillId="2" borderId="17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4" borderId="17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/>
    </xf>
    <xf numFmtId="0" fontId="8" fillId="2" borderId="24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vertical="center"/>
    </xf>
    <xf numFmtId="0" fontId="11" fillId="3" borderId="24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vertical="center"/>
    </xf>
    <xf numFmtId="0" fontId="11" fillId="6" borderId="24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vertical="center"/>
    </xf>
    <xf numFmtId="0" fontId="11" fillId="4" borderId="2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vertical="center"/>
    </xf>
    <xf numFmtId="0" fontId="11" fillId="3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vertical="center"/>
    </xf>
    <xf numFmtId="0" fontId="11" fillId="6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vertical="center"/>
    </xf>
    <xf numFmtId="0" fontId="11" fillId="4" borderId="15" xfId="0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horizontal="center" vertical="center"/>
    </xf>
    <xf numFmtId="165" fontId="8" fillId="2" borderId="13" xfId="0" applyNumberFormat="1" applyFont="1" applyFill="1" applyBorder="1" applyAlignment="1">
      <alignment horizontal="center" vertical="center"/>
    </xf>
    <xf numFmtId="165" fontId="8" fillId="2" borderId="24" xfId="0" applyNumberFormat="1" applyFont="1" applyFill="1" applyBorder="1" applyAlignment="1">
      <alignment horizontal="center" vertical="center"/>
    </xf>
    <xf numFmtId="165" fontId="11" fillId="3" borderId="15" xfId="0" applyNumberFormat="1" applyFont="1" applyFill="1" applyBorder="1" applyAlignment="1">
      <alignment horizontal="center" vertical="center"/>
    </xf>
    <xf numFmtId="165" fontId="11" fillId="3" borderId="13" xfId="0" applyNumberFormat="1" applyFont="1" applyFill="1" applyBorder="1" applyAlignment="1">
      <alignment horizontal="center" vertical="center"/>
    </xf>
    <xf numFmtId="165" fontId="11" fillId="3" borderId="24" xfId="0" applyNumberFormat="1" applyFont="1" applyFill="1" applyBorder="1" applyAlignment="1">
      <alignment horizontal="center" vertical="center"/>
    </xf>
    <xf numFmtId="165" fontId="11" fillId="6" borderId="15" xfId="0" applyNumberFormat="1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165" fontId="11" fillId="6" borderId="2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vertical="center"/>
    </xf>
    <xf numFmtId="166" fontId="11" fillId="3" borderId="15" xfId="0" applyNumberFormat="1" applyFont="1" applyFill="1" applyBorder="1" applyAlignment="1">
      <alignment horizontal="center" vertical="center"/>
    </xf>
    <xf numFmtId="166" fontId="11" fillId="3" borderId="13" xfId="0" applyNumberFormat="1" applyFont="1" applyFill="1" applyBorder="1" applyAlignment="1">
      <alignment horizontal="center" vertical="center"/>
    </xf>
    <xf numFmtId="166" fontId="11" fillId="3" borderId="24" xfId="0" applyNumberFormat="1" applyFont="1" applyFill="1" applyBorder="1" applyAlignment="1">
      <alignment horizontal="center" vertical="center"/>
    </xf>
    <xf numFmtId="9" fontId="11" fillId="3" borderId="12" xfId="0" applyNumberFormat="1" applyFont="1" applyFill="1" applyBorder="1" applyAlignment="1">
      <alignment horizontal="center"/>
    </xf>
    <xf numFmtId="9" fontId="11" fillId="3" borderId="13" xfId="0" applyNumberFormat="1" applyFont="1" applyFill="1" applyBorder="1" applyAlignment="1">
      <alignment horizontal="center"/>
    </xf>
    <xf numFmtId="9" fontId="11" fillId="3" borderId="14" xfId="0" applyNumberFormat="1" applyFont="1" applyFill="1" applyBorder="1" applyAlignment="1">
      <alignment horizontal="center"/>
    </xf>
    <xf numFmtId="9" fontId="11" fillId="6" borderId="12" xfId="1" applyFont="1" applyFill="1" applyBorder="1" applyAlignment="1">
      <alignment horizontal="center" vertical="center"/>
    </xf>
    <xf numFmtId="9" fontId="11" fillId="6" borderId="13" xfId="1" applyFont="1" applyFill="1" applyBorder="1" applyAlignment="1">
      <alignment horizontal="center" vertical="center"/>
    </xf>
    <xf numFmtId="9" fontId="11" fillId="6" borderId="14" xfId="1" applyFont="1" applyFill="1" applyBorder="1" applyAlignment="1">
      <alignment horizontal="center" vertical="center"/>
    </xf>
    <xf numFmtId="9" fontId="11" fillId="4" borderId="15" xfId="1" applyFont="1" applyFill="1" applyBorder="1" applyAlignment="1">
      <alignment horizontal="center"/>
    </xf>
    <xf numFmtId="9" fontId="11" fillId="4" borderId="13" xfId="1" applyFont="1" applyFill="1" applyBorder="1" applyAlignment="1">
      <alignment horizontal="center"/>
    </xf>
    <xf numFmtId="9" fontId="11" fillId="4" borderId="14" xfId="1" applyFont="1" applyFill="1" applyBorder="1" applyAlignment="1">
      <alignment horizontal="center"/>
    </xf>
    <xf numFmtId="0" fontId="16" fillId="0" borderId="8" xfId="0" applyFont="1" applyBorder="1" applyAlignment="1">
      <alignment wrapText="1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5" fillId="0" borderId="30" xfId="0" applyFont="1" applyBorder="1"/>
    <xf numFmtId="0" fontId="5" fillId="0" borderId="32" xfId="0" applyFont="1" applyBorder="1"/>
    <xf numFmtId="0" fontId="5" fillId="0" borderId="33" xfId="0" applyFont="1" applyBorder="1"/>
    <xf numFmtId="0" fontId="5" fillId="0" borderId="0" xfId="0" applyFont="1" applyAlignment="1">
      <alignment wrapText="1"/>
    </xf>
    <xf numFmtId="0" fontId="6" fillId="0" borderId="30" xfId="0" applyFont="1" applyBorder="1" applyAlignment="1">
      <alignment wrapText="1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5" fillId="0" borderId="22" xfId="0" applyFont="1" applyBorder="1"/>
    <xf numFmtId="0" fontId="5" fillId="0" borderId="0" xfId="0" applyFont="1" applyBorder="1"/>
    <xf numFmtId="0" fontId="5" fillId="0" borderId="23" xfId="0" applyFont="1" applyBorder="1"/>
    <xf numFmtId="0" fontId="5" fillId="0" borderId="6" xfId="0" applyFont="1" applyBorder="1"/>
    <xf numFmtId="0" fontId="5" fillId="0" borderId="27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0" fontId="6" fillId="0" borderId="7" xfId="0" applyFont="1" applyBorder="1" applyAlignment="1">
      <alignment horizontal="right"/>
    </xf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6" fillId="0" borderId="7" xfId="0" applyFont="1" applyBorder="1"/>
    <xf numFmtId="0" fontId="4" fillId="0" borderId="3" xfId="0" applyFont="1" applyFill="1" applyBorder="1" applyAlignment="1">
      <alignment vertical="center"/>
    </xf>
    <xf numFmtId="0" fontId="4" fillId="0" borderId="0" xfId="0" applyFont="1" applyBorder="1"/>
    <xf numFmtId="1" fontId="5" fillId="0" borderId="6" xfId="0" applyNumberFormat="1" applyFont="1" applyBorder="1"/>
    <xf numFmtId="0" fontId="4" fillId="0" borderId="3" xfId="0" applyFont="1" applyFill="1" applyBorder="1" applyAlignment="1">
      <alignment horizontal="right" vertical="center"/>
    </xf>
    <xf numFmtId="1" fontId="5" fillId="0" borderId="30" xfId="0" applyNumberFormat="1" applyFont="1" applyBorder="1"/>
    <xf numFmtId="1" fontId="5" fillId="0" borderId="32" xfId="0" applyNumberFormat="1" applyFont="1" applyBorder="1"/>
    <xf numFmtId="1" fontId="5" fillId="0" borderId="33" xfId="0" applyNumberFormat="1" applyFont="1" applyBorder="1"/>
    <xf numFmtId="3" fontId="5" fillId="0" borderId="32" xfId="0" applyNumberFormat="1" applyFont="1" applyBorder="1"/>
    <xf numFmtId="0" fontId="5" fillId="0" borderId="30" xfId="0" applyFont="1" applyFill="1" applyBorder="1"/>
    <xf numFmtId="0" fontId="5" fillId="0" borderId="32" xfId="0" applyFont="1" applyFill="1" applyBorder="1"/>
    <xf numFmtId="0" fontId="5" fillId="0" borderId="33" xfId="0" applyFont="1" applyFill="1" applyBorder="1"/>
    <xf numFmtId="0" fontId="6" fillId="0" borderId="47" xfId="0" applyFont="1" applyBorder="1"/>
    <xf numFmtId="0" fontId="6" fillId="0" borderId="48" xfId="0" applyFont="1" applyBorder="1"/>
    <xf numFmtId="1" fontId="5" fillId="0" borderId="44" xfId="0" applyNumberFormat="1" applyFont="1" applyBorder="1"/>
    <xf numFmtId="1" fontId="5" fillId="0" borderId="45" xfId="0" applyNumberFormat="1" applyFont="1" applyBorder="1"/>
    <xf numFmtId="1" fontId="5" fillId="0" borderId="46" xfId="0" applyNumberFormat="1" applyFont="1" applyBorder="1"/>
    <xf numFmtId="0" fontId="6" fillId="0" borderId="49" xfId="0" applyFont="1" applyBorder="1" applyAlignment="1">
      <alignment horizontal="center"/>
    </xf>
    <xf numFmtId="164" fontId="5" fillId="0" borderId="50" xfId="0" applyNumberFormat="1" applyFont="1" applyBorder="1"/>
    <xf numFmtId="164" fontId="5" fillId="0" borderId="51" xfId="0" applyNumberFormat="1" applyFont="1" applyBorder="1"/>
    <xf numFmtId="0" fontId="0" fillId="0" borderId="52" xfId="0" applyBorder="1"/>
    <xf numFmtId="0" fontId="6" fillId="0" borderId="30" xfId="0" applyFont="1" applyBorder="1"/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4" xfId="0" applyNumberFormat="1" applyFont="1" applyBorder="1"/>
    <xf numFmtId="0" fontId="6" fillId="0" borderId="30" xfId="0" applyFont="1" applyBorder="1" applyAlignment="1">
      <alignment horizontal="center"/>
    </xf>
    <xf numFmtId="164" fontId="5" fillId="0" borderId="12" xfId="0" applyNumberFormat="1" applyFont="1" applyBorder="1"/>
    <xf numFmtId="164" fontId="5" fillId="0" borderId="13" xfId="0" applyNumberFormat="1" applyFont="1" applyBorder="1"/>
    <xf numFmtId="0" fontId="5" fillId="0" borderId="12" xfId="0" applyFont="1" applyBorder="1" applyAlignment="1">
      <alignment wrapText="1"/>
    </xf>
    <xf numFmtId="0" fontId="7" fillId="0" borderId="41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7" fillId="0" borderId="38" xfId="0" applyFont="1" applyBorder="1" applyAlignment="1">
      <alignment horizontal="center" wrapText="1"/>
    </xf>
    <xf numFmtId="0" fontId="5" fillId="0" borderId="13" xfId="0" applyFont="1" applyBorder="1" applyAlignment="1">
      <alignment wrapText="1"/>
    </xf>
    <xf numFmtId="0" fontId="7" fillId="0" borderId="42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5" fillId="0" borderId="14" xfId="0" applyFont="1" applyBorder="1" applyAlignment="1">
      <alignment wrapText="1"/>
    </xf>
    <xf numFmtId="0" fontId="7" fillId="0" borderId="43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7" fillId="0" borderId="36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22" xfId="0" applyFont="1" applyBorder="1" applyAlignment="1"/>
    <xf numFmtId="0" fontId="16" fillId="0" borderId="22" xfId="0" applyFont="1" applyBorder="1" applyAlignment="1"/>
    <xf numFmtId="0" fontId="7" fillId="0" borderId="23" xfId="0" applyFont="1" applyBorder="1" applyAlignment="1"/>
    <xf numFmtId="0" fontId="17" fillId="0" borderId="53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11" fillId="6" borderId="27" xfId="1" applyNumberFormat="1" applyFont="1" applyFill="1" applyBorder="1" applyAlignment="1">
      <alignment horizontal="center" vertical="center"/>
    </xf>
    <xf numFmtId="9" fontId="11" fillId="6" borderId="17" xfId="1" applyNumberFormat="1" applyFont="1" applyFill="1" applyBorder="1" applyAlignment="1">
      <alignment horizontal="center" vertical="center"/>
    </xf>
    <xf numFmtId="9" fontId="11" fillId="6" borderId="18" xfId="1" applyNumberFormat="1" applyFont="1" applyFill="1" applyBorder="1" applyAlignment="1">
      <alignment horizontal="center" vertical="center"/>
    </xf>
    <xf numFmtId="9" fontId="11" fillId="4" borderId="16" xfId="1" applyNumberFormat="1" applyFont="1" applyFill="1" applyBorder="1" applyAlignment="1">
      <alignment horizontal="center"/>
    </xf>
    <xf numFmtId="9" fontId="0" fillId="0" borderId="0" xfId="0" applyNumberFormat="1"/>
    <xf numFmtId="0" fontId="15" fillId="0" borderId="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8" fillId="0" borderId="0" xfId="0" applyFont="1"/>
    <xf numFmtId="9" fontId="0" fillId="0" borderId="0" xfId="1" applyFont="1"/>
    <xf numFmtId="10" fontId="0" fillId="0" borderId="0" xfId="1" applyNumberFormat="1" applyFont="1"/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1" fontId="13" fillId="6" borderId="2" xfId="0" applyNumberFormat="1" applyFont="1" applyFill="1" applyBorder="1" applyAlignment="1">
      <alignment horizontal="center" vertical="center" wrapText="1"/>
    </xf>
    <xf numFmtId="1" fontId="13" fillId="6" borderId="3" xfId="0" applyNumberFormat="1" applyFont="1" applyFill="1" applyBorder="1" applyAlignment="1">
      <alignment horizontal="center" vertical="center" wrapText="1"/>
    </xf>
    <xf numFmtId="1" fontId="13" fillId="6" borderId="22" xfId="0" applyNumberFormat="1" applyFont="1" applyFill="1" applyBorder="1" applyAlignment="1">
      <alignment horizontal="center" vertical="center" wrapText="1"/>
    </xf>
    <xf numFmtId="1" fontId="13" fillId="6" borderId="0" xfId="0" applyNumberFormat="1" applyFont="1" applyFill="1" applyBorder="1" applyAlignment="1">
      <alignment horizontal="center" vertical="center" wrapText="1"/>
    </xf>
    <xf numFmtId="1" fontId="13" fillId="6" borderId="23" xfId="0" applyNumberFormat="1" applyFont="1" applyFill="1" applyBorder="1" applyAlignment="1">
      <alignment horizontal="center" vertical="center" wrapText="1"/>
    </xf>
    <xf numFmtId="1" fontId="13" fillId="6" borderId="6" xfId="0" applyNumberFormat="1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1" fontId="13" fillId="4" borderId="22" xfId="0" applyNumberFormat="1" applyFont="1" applyFill="1" applyBorder="1" applyAlignment="1">
      <alignment horizontal="center" vertical="center" wrapText="1"/>
    </xf>
    <xf numFmtId="1" fontId="13" fillId="4" borderId="0" xfId="0" applyNumberFormat="1" applyFont="1" applyFill="1" applyBorder="1" applyAlignment="1">
      <alignment horizontal="center" vertical="center" wrapText="1"/>
    </xf>
    <xf numFmtId="1" fontId="13" fillId="4" borderId="23" xfId="0" applyNumberFormat="1" applyFont="1" applyFill="1" applyBorder="1" applyAlignment="1">
      <alignment horizontal="center" vertical="center" wrapText="1"/>
    </xf>
    <xf numFmtId="1" fontId="13" fillId="4" borderId="6" xfId="0" applyNumberFormat="1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1" fontId="10" fillId="2" borderId="22" xfId="0" applyNumberFormat="1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2" borderId="23" xfId="0" applyNumberFormat="1" applyFont="1" applyFill="1" applyBorder="1" applyAlignment="1">
      <alignment horizontal="center" vertical="center" wrapText="1"/>
    </xf>
    <xf numFmtId="1" fontId="10" fillId="2" borderId="6" xfId="0" applyNumberFormat="1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1" fontId="13" fillId="3" borderId="3" xfId="0" applyNumberFormat="1" applyFont="1" applyFill="1" applyBorder="1" applyAlignment="1">
      <alignment horizontal="center" vertical="center" wrapText="1"/>
    </xf>
    <xf numFmtId="1" fontId="13" fillId="3" borderId="22" xfId="0" applyNumberFormat="1" applyFont="1" applyFill="1" applyBorder="1" applyAlignment="1">
      <alignment horizontal="center" vertical="center" wrapText="1"/>
    </xf>
    <xf numFmtId="1" fontId="13" fillId="3" borderId="0" xfId="0" applyNumberFormat="1" applyFont="1" applyFill="1" applyBorder="1" applyAlignment="1">
      <alignment horizontal="center" vertical="center" wrapText="1"/>
    </xf>
    <xf numFmtId="1" fontId="13" fillId="3" borderId="23" xfId="0" applyNumberFormat="1" applyFont="1" applyFill="1" applyBorder="1" applyAlignment="1">
      <alignment horizontal="center" vertical="center" wrapText="1"/>
    </xf>
    <xf numFmtId="1" fontId="13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A-4670-9055-CE29310986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A-4670-9055-CE29310986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A60-48F8-99C6-6A51480F6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60-48F8-99C6-6A51480F6B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0-48F8-99C6-6A51480F6B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CA-4670-9055-CE29310986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CA-4670-9055-CE29310986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2EB2-431B-AB8F-5D6F1ABB8C2B}"/>
              </c:ext>
            </c:extLst>
          </c:dPt>
          <c:dLbls>
            <c:dLbl>
              <c:idx val="0"/>
              <c:layout>
                <c:manualLayout>
                  <c:x val="-4.4909872095947587E-2"/>
                  <c:y val="0.123491674196463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A-4670-9055-CE2931098654}"/>
                </c:ext>
              </c:extLst>
            </c:dLbl>
            <c:dLbl>
              <c:idx val="1"/>
              <c:layout>
                <c:manualLayout>
                  <c:x val="-0.17877409048565285"/>
                  <c:y val="-4.25801385482552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CA-4670-9055-CE2931098654}"/>
                </c:ext>
              </c:extLst>
            </c:dLbl>
            <c:dLbl>
              <c:idx val="3"/>
              <c:layout>
                <c:manualLayout>
                  <c:x val="1.6124411574059316E-2"/>
                  <c:y val="1.32614775612064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60-48F8-99C6-6A51480F6BAB}"/>
                </c:ext>
              </c:extLst>
            </c:dLbl>
            <c:dLbl>
              <c:idx val="5"/>
              <c:layout>
                <c:manualLayout>
                  <c:x val="0.13162449835470971"/>
                  <c:y val="-0.1425508799105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CA-4670-9055-CE2931098654}"/>
                </c:ext>
              </c:extLst>
            </c:dLbl>
            <c:dLbl>
              <c:idx val="6"/>
              <c:layout>
                <c:manualLayout>
                  <c:x val="0.1457872421817718"/>
                  <c:y val="2.4031883309668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CA-4670-9055-CE293109865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2EB2-431B-AB8F-5D6F1ABB8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regions'!$A$2:$A$9</c:f>
              <c:strCache>
                <c:ptCount val="8"/>
                <c:pt idx="0">
                  <c:v>UK</c:v>
                </c:pt>
                <c:pt idx="1">
                  <c:v>US</c:v>
                </c:pt>
                <c:pt idx="2">
                  <c:v>Germany</c:v>
                </c:pt>
                <c:pt idx="3">
                  <c:v>Italy</c:v>
                </c:pt>
                <c:pt idx="4">
                  <c:v>France</c:v>
                </c:pt>
                <c:pt idx="5">
                  <c:v>China</c:v>
                </c:pt>
                <c:pt idx="6">
                  <c:v>Japan</c:v>
                </c:pt>
                <c:pt idx="7">
                  <c:v>RoW</c:v>
                </c:pt>
              </c:strCache>
            </c:strRef>
          </c:cat>
          <c:val>
            <c:numRef>
              <c:f>'All regions'!$B$2:$B$9</c:f>
              <c:numCache>
                <c:formatCode>0</c:formatCode>
                <c:ptCount val="8"/>
                <c:pt idx="0">
                  <c:v>39.204667000000001</c:v>
                </c:pt>
                <c:pt idx="1">
                  <c:v>188.10067700000002</c:v>
                </c:pt>
                <c:pt idx="2">
                  <c:v>17.817453</c:v>
                </c:pt>
                <c:pt idx="3">
                  <c:v>17.080674500000001</c:v>
                </c:pt>
                <c:pt idx="4">
                  <c:v>15.447459499999999</c:v>
                </c:pt>
                <c:pt idx="5">
                  <c:v>76.621739999999988</c:v>
                </c:pt>
                <c:pt idx="6">
                  <c:v>60.049847999999997</c:v>
                </c:pt>
                <c:pt idx="7">
                  <c:v>78.515015000000005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0-48F8-99C6-6A51480F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2CA-4670-9055-CE29310986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F2CA-4670-9055-CE29310986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2CA-4670-9055-CE29310986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2CA-4670-9055-CE29310986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2CA-4670-9055-CE293109865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F2CA-4670-9055-CE293109865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F2CA-4670-9055-CE293109865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regions'!$C$2:$C$8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117.35505599999998</c:v>
                      </c:pt>
                      <c:pt idx="1">
                        <c:v>564.34214800000007</c:v>
                      </c:pt>
                      <c:pt idx="2">
                        <c:v>53.340854899999989</c:v>
                      </c:pt>
                      <c:pt idx="3">
                        <c:v>52.222411599999994</c:v>
                      </c:pt>
                      <c:pt idx="4">
                        <c:v>46.322222799999999</c:v>
                      </c:pt>
                      <c:pt idx="5">
                        <c:v>254.401838</c:v>
                      </c:pt>
                      <c:pt idx="6">
                        <c:v>181.84448500000002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60-48F8-99C6-6A51480F6BA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F2CA-4670-9055-CE29310986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F2CA-4670-9055-CE29310986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F2CA-4670-9055-CE29310986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F2CA-4670-9055-CE29310986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F2CA-4670-9055-CE293109865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F2CA-4670-9055-CE293109865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2CA-4670-9055-CE29310986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regions'!$D$2:$D$8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4.8413381194719905E-2</c:v>
                      </c:pt>
                      <c:pt idx="1">
                        <c:v>4.2829374715799597E-2</c:v>
                      </c:pt>
                      <c:pt idx="2">
                        <c:v>4.1318316357888095E-2</c:v>
                      </c:pt>
                      <c:pt idx="3">
                        <c:v>4.4118761304854669E-2</c:v>
                      </c:pt>
                      <c:pt idx="4">
                        <c:v>4.0127307779483631E-2</c:v>
                      </c:pt>
                      <c:pt idx="5">
                        <c:v>3.7021129239675786E-2</c:v>
                      </c:pt>
                      <c:pt idx="6">
                        <c:v>4.1180882941388504E-2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60-48F8-99C6-6A51480F6BA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2CA-4670-9055-CE29310986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F2CA-4670-9055-CE29310986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F2CA-4670-9055-CE29310986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F2CA-4670-9055-CE29310986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F2CA-4670-9055-CE293109865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F2CA-4670-9055-CE293109865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F2CA-4670-9055-CE29310986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regions'!$E$2:$E$8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0.14350848785285575</c:v>
                      </c:pt>
                      <c:pt idx="1">
                        <c:v>0.12252762231314164</c:v>
                      </c:pt>
                      <c:pt idx="2">
                        <c:v>0.11569539111822458</c:v>
                      </c:pt>
                      <c:pt idx="3">
                        <c:v>0.12443649103228673</c:v>
                      </c:pt>
                      <c:pt idx="4">
                        <c:v>0.11161568645298181</c:v>
                      </c:pt>
                      <c:pt idx="5">
                        <c:v>0.10189097384206219</c:v>
                      </c:pt>
                      <c:pt idx="6">
                        <c:v>0.11950555744214057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60-48F8-99C6-6A51480F6BA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regions'!$A$2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regions'!$D$2</c:f>
              <c:numCache>
                <c:formatCode>0.0%</c:formatCode>
                <c:ptCount val="1"/>
                <c:pt idx="0">
                  <c:v>4.8413381194719905E-2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E-4E5B-9994-5042FE58787A}"/>
            </c:ext>
          </c:extLst>
        </c:ser>
        <c:ser>
          <c:idx val="1"/>
          <c:order val="1"/>
          <c:tx>
            <c:strRef>
              <c:f>'All regions'!$A$3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regions'!$D$3</c:f>
              <c:numCache>
                <c:formatCode>0.0%</c:formatCode>
                <c:ptCount val="1"/>
                <c:pt idx="0">
                  <c:v>4.2829374715799597E-2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E-4E5B-9994-5042FE58787A}"/>
            </c:ext>
          </c:extLst>
        </c:ser>
        <c:ser>
          <c:idx val="2"/>
          <c:order val="2"/>
          <c:tx>
            <c:strRef>
              <c:f>'All regions'!$A$4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regions'!$D$4</c:f>
              <c:numCache>
                <c:formatCode>0.0%</c:formatCode>
                <c:ptCount val="1"/>
                <c:pt idx="0">
                  <c:v>4.1318316357888095E-2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E-4E5B-9994-5042FE58787A}"/>
            </c:ext>
          </c:extLst>
        </c:ser>
        <c:ser>
          <c:idx val="3"/>
          <c:order val="3"/>
          <c:tx>
            <c:strRef>
              <c:f>'All regions'!$A$5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regions'!$D$5</c:f>
              <c:numCache>
                <c:formatCode>0.0%</c:formatCode>
                <c:ptCount val="1"/>
                <c:pt idx="0">
                  <c:v>4.4118761304854669E-2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E-4E5B-9994-5042FE58787A}"/>
            </c:ext>
          </c:extLst>
        </c:ser>
        <c:ser>
          <c:idx val="4"/>
          <c:order val="4"/>
          <c:tx>
            <c:strRef>
              <c:f>'All regions'!$A$6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regions'!$D$6</c:f>
              <c:numCache>
                <c:formatCode>0.0%</c:formatCode>
                <c:ptCount val="1"/>
                <c:pt idx="0">
                  <c:v>4.0127307779483631E-2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E-4E5B-9994-5042FE58787A}"/>
            </c:ext>
          </c:extLst>
        </c:ser>
        <c:ser>
          <c:idx val="5"/>
          <c:order val="5"/>
          <c:tx>
            <c:strRef>
              <c:f>'All regions'!$A$7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regions'!$D$7</c:f>
              <c:numCache>
                <c:formatCode>0.0%</c:formatCode>
                <c:ptCount val="1"/>
                <c:pt idx="0">
                  <c:v>3.7021129239675786E-2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E-4E5B-9994-5042FE58787A}"/>
            </c:ext>
          </c:extLst>
        </c:ser>
        <c:ser>
          <c:idx val="6"/>
          <c:order val="6"/>
          <c:tx>
            <c:strRef>
              <c:f>'All regions'!$A$8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regions'!$D$1:$D$8</c:f>
              <c:strCache>
                <c:ptCount val="8"/>
                <c:pt idx="0">
                  <c:v>% VA FINANCE - 10%</c:v>
                </c:pt>
                <c:pt idx="1">
                  <c:v>4,8%</c:v>
                </c:pt>
                <c:pt idx="2">
                  <c:v>4,3%</c:v>
                </c:pt>
                <c:pt idx="3">
                  <c:v>4,1%</c:v>
                </c:pt>
                <c:pt idx="4">
                  <c:v>4,4%</c:v>
                </c:pt>
                <c:pt idx="5">
                  <c:v>4,0%</c:v>
                </c:pt>
                <c:pt idx="6">
                  <c:v>3,7%</c:v>
                </c:pt>
                <c:pt idx="7">
                  <c:v>4,1%</c:v>
                </c:pt>
              </c:strCache>
            </c:strRef>
          </c:cat>
          <c:val>
            <c:numRef>
              <c:f>'All regions'!$D$8</c:f>
              <c:numCache>
                <c:formatCode>0.0%</c:formatCode>
                <c:ptCount val="1"/>
                <c:pt idx="0">
                  <c:v>4.1180882941388504E-2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E-4E5B-9994-5042FE58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88336"/>
        <c:axId val="1111286368"/>
      </c:barChart>
      <c:catAx>
        <c:axId val="11112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1286368"/>
        <c:crosses val="autoZero"/>
        <c:auto val="1"/>
        <c:lblAlgn val="ctr"/>
        <c:lblOffset val="100"/>
        <c:noMultiLvlLbl val="0"/>
      </c:catAx>
      <c:valAx>
        <c:axId val="11112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85F-42D6-A29E-09C542745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85F-42D6-A29E-09C542745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85F-42D6-A29E-09C542745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85F-42D6-A29E-09C542745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85F-42D6-A29E-09C5427453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85F-42D6-A29E-09C5427453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85F-42D6-A29E-09C5427453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487B-4DEC-BE51-261BA1BCE0CE}"/>
              </c:ext>
            </c:extLst>
          </c:dPt>
          <c:dLbls>
            <c:dLbl>
              <c:idx val="0"/>
              <c:layout>
                <c:manualLayout>
                  <c:x val="-4.543395638298256E-2"/>
                  <c:y val="0.103914679376734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5F-42D6-A29E-09C54274537F}"/>
                </c:ext>
              </c:extLst>
            </c:dLbl>
            <c:dLbl>
              <c:idx val="1"/>
              <c:layout>
                <c:manualLayout>
                  <c:x val="-0.1764502817714588"/>
                  <c:y val="-3.6796290034297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73241452105934"/>
                      <c:h val="6.19632975325936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D85F-42D6-A29E-09C54274537F}"/>
                </c:ext>
              </c:extLst>
            </c:dLbl>
            <c:dLbl>
              <c:idx val="3"/>
              <c:layout>
                <c:manualLayout>
                  <c:x val="6.8685209312864667E-3"/>
                  <c:y val="9.769795146684426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85F-42D6-A29E-09C54274537F}"/>
                </c:ext>
              </c:extLst>
            </c:dLbl>
            <c:dLbl>
              <c:idx val="5"/>
              <c:layout>
                <c:manualLayout>
                  <c:x val="0.14746561538107331"/>
                  <c:y val="-0.146749110348936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85F-42D6-A29E-09C54274537F}"/>
                </c:ext>
              </c:extLst>
            </c:dLbl>
            <c:dLbl>
              <c:idx val="6"/>
              <c:layout>
                <c:manualLayout>
                  <c:x val="0.15812001232639442"/>
                  <c:y val="2.44758975680187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85F-42D6-A29E-09C54274537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487B-4DEC-BE51-261BA1BCE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regions'!$A$2:$A$9</c:f>
              <c:strCache>
                <c:ptCount val="8"/>
                <c:pt idx="0">
                  <c:v>UK</c:v>
                </c:pt>
                <c:pt idx="1">
                  <c:v>US</c:v>
                </c:pt>
                <c:pt idx="2">
                  <c:v>Germany</c:v>
                </c:pt>
                <c:pt idx="3">
                  <c:v>Italy</c:v>
                </c:pt>
                <c:pt idx="4">
                  <c:v>France</c:v>
                </c:pt>
                <c:pt idx="5">
                  <c:v>China</c:v>
                </c:pt>
                <c:pt idx="6">
                  <c:v>Japan</c:v>
                </c:pt>
                <c:pt idx="7">
                  <c:v>RoW</c:v>
                </c:pt>
              </c:strCache>
            </c:strRef>
          </c:cat>
          <c:val>
            <c:numRef>
              <c:f>'All regions'!$C$2:$C$9</c:f>
              <c:numCache>
                <c:formatCode>0</c:formatCode>
                <c:ptCount val="8"/>
                <c:pt idx="0">
                  <c:v>117.35505599999998</c:v>
                </c:pt>
                <c:pt idx="1">
                  <c:v>564.34214800000007</c:v>
                </c:pt>
                <c:pt idx="2">
                  <c:v>53.340854899999989</c:v>
                </c:pt>
                <c:pt idx="3">
                  <c:v>52.222411599999994</c:v>
                </c:pt>
                <c:pt idx="4">
                  <c:v>46.322222799999999</c:v>
                </c:pt>
                <c:pt idx="5">
                  <c:v>254.401838</c:v>
                </c:pt>
                <c:pt idx="6">
                  <c:v>181.84448500000002</c:v>
                </c:pt>
                <c:pt idx="7">
                  <c:v>249.45154399999998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5F-42D6-A29E-09C5427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D85F-42D6-A29E-09C5427453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D85F-42D6-A29E-09C5427453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D85F-42D6-A29E-09C5427453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D85F-42D6-A29E-09C54274537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D85F-42D6-A29E-09C54274537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D85F-42D6-A29E-09C54274537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D85F-42D6-A29E-09C54274537F}"/>
                    </c:ext>
                  </c:extLst>
                </c:dPt>
                <c:dLbls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5-D85F-42D6-A29E-09C54274537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D85F-42D6-A29E-09C54274537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regions'!$B$2:$B$8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39.204667000000001</c:v>
                      </c:pt>
                      <c:pt idx="1">
                        <c:v>188.10067700000002</c:v>
                      </c:pt>
                      <c:pt idx="2">
                        <c:v>17.817453</c:v>
                      </c:pt>
                      <c:pt idx="3">
                        <c:v>17.080674500000001</c:v>
                      </c:pt>
                      <c:pt idx="4">
                        <c:v>15.447459499999999</c:v>
                      </c:pt>
                      <c:pt idx="5">
                        <c:v>76.621739999999988</c:v>
                      </c:pt>
                      <c:pt idx="6">
                        <c:v>60.049847999999997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85F-42D6-A29E-09C54274537F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85F-42D6-A29E-09C5427453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85F-42D6-A29E-09C5427453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85F-42D6-A29E-09C5427453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85F-42D6-A29E-09C54274537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85F-42D6-A29E-09C54274537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85F-42D6-A29E-09C54274537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85F-42D6-A29E-09C54274537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regions'!$D$2:$D$8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4.8413381194719905E-2</c:v>
                      </c:pt>
                      <c:pt idx="1">
                        <c:v>4.2829374715799597E-2</c:v>
                      </c:pt>
                      <c:pt idx="2">
                        <c:v>4.1318316357888095E-2</c:v>
                      </c:pt>
                      <c:pt idx="3">
                        <c:v>4.4118761304854669E-2</c:v>
                      </c:pt>
                      <c:pt idx="4">
                        <c:v>4.0127307779483631E-2</c:v>
                      </c:pt>
                      <c:pt idx="5">
                        <c:v>3.7021129239675786E-2</c:v>
                      </c:pt>
                      <c:pt idx="6">
                        <c:v>4.1180882941388504E-2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85F-42D6-A29E-09C54274537F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85F-42D6-A29E-09C5427453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85F-42D6-A29E-09C5427453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85F-42D6-A29E-09C5427453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D85F-42D6-A29E-09C54274537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D85F-42D6-A29E-09C54274537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D85F-42D6-A29E-09C54274537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D85F-42D6-A29E-09C54274537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regions'!$E$2:$E$8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0.14350848785285575</c:v>
                      </c:pt>
                      <c:pt idx="1">
                        <c:v>0.12252762231314164</c:v>
                      </c:pt>
                      <c:pt idx="2">
                        <c:v>0.11569539111822458</c:v>
                      </c:pt>
                      <c:pt idx="3">
                        <c:v>0.12443649103228673</c:v>
                      </c:pt>
                      <c:pt idx="4">
                        <c:v>0.11161568645298181</c:v>
                      </c:pt>
                      <c:pt idx="5">
                        <c:v>0.10189097384206219</c:v>
                      </c:pt>
                      <c:pt idx="6">
                        <c:v>0.11950555744214057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D85F-42D6-A29E-09C5427453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regions'!$A$2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regions'!$E$2</c:f>
              <c:numCache>
                <c:formatCode>0.0%</c:formatCode>
                <c:ptCount val="1"/>
                <c:pt idx="0">
                  <c:v>0.14350848785285575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5F7-A0A9-3A7D72E6B430}"/>
            </c:ext>
          </c:extLst>
        </c:ser>
        <c:ser>
          <c:idx val="1"/>
          <c:order val="1"/>
          <c:tx>
            <c:strRef>
              <c:f>'All regions'!$A$3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regions'!$E$3</c:f>
              <c:numCache>
                <c:formatCode>0.0%</c:formatCode>
                <c:ptCount val="1"/>
                <c:pt idx="0">
                  <c:v>0.12252762231314164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D-45F7-A0A9-3A7D72E6B430}"/>
            </c:ext>
          </c:extLst>
        </c:ser>
        <c:ser>
          <c:idx val="2"/>
          <c:order val="2"/>
          <c:tx>
            <c:strRef>
              <c:f>'All regions'!$A$4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regions'!$E$4</c:f>
              <c:numCache>
                <c:formatCode>0.0%</c:formatCode>
                <c:ptCount val="1"/>
                <c:pt idx="0">
                  <c:v>0.11569539111822458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D-45F7-A0A9-3A7D72E6B430}"/>
            </c:ext>
          </c:extLst>
        </c:ser>
        <c:ser>
          <c:idx val="3"/>
          <c:order val="3"/>
          <c:tx>
            <c:strRef>
              <c:f>'All regions'!$A$5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regions'!$E$5</c:f>
              <c:numCache>
                <c:formatCode>0.0%</c:formatCode>
                <c:ptCount val="1"/>
                <c:pt idx="0">
                  <c:v>0.12443649103228673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D-45F7-A0A9-3A7D72E6B430}"/>
            </c:ext>
          </c:extLst>
        </c:ser>
        <c:ser>
          <c:idx val="4"/>
          <c:order val="4"/>
          <c:tx>
            <c:strRef>
              <c:f>'All regions'!$A$6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regions'!$E$6</c:f>
              <c:numCache>
                <c:formatCode>0.0%</c:formatCode>
                <c:ptCount val="1"/>
                <c:pt idx="0">
                  <c:v>0.11161568645298181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BD-45F7-A0A9-3A7D72E6B430}"/>
            </c:ext>
          </c:extLst>
        </c:ser>
        <c:ser>
          <c:idx val="5"/>
          <c:order val="5"/>
          <c:tx>
            <c:strRef>
              <c:f>'All regions'!$A$7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regions'!$E$7</c:f>
              <c:numCache>
                <c:formatCode>0.0%</c:formatCode>
                <c:ptCount val="1"/>
                <c:pt idx="0">
                  <c:v>0.10189097384206219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BD-45F7-A0A9-3A7D72E6B430}"/>
            </c:ext>
          </c:extLst>
        </c:ser>
        <c:ser>
          <c:idx val="6"/>
          <c:order val="6"/>
          <c:tx>
            <c:strRef>
              <c:f>'All regions'!$A$8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f>'All regions'!$E$8</c:f>
              <c:numCache>
                <c:formatCode>0.0%</c:formatCode>
                <c:ptCount val="1"/>
                <c:pt idx="0">
                  <c:v>0.11950555744214057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BD-45F7-A0A9-3A7D72E6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44288"/>
        <c:axId val="969749864"/>
      </c:barChart>
      <c:catAx>
        <c:axId val="969744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9749864"/>
        <c:crosses val="autoZero"/>
        <c:auto val="1"/>
        <c:lblAlgn val="ctr"/>
        <c:lblOffset val="100"/>
        <c:noMultiLvlLbl val="0"/>
      </c:catAx>
      <c:valAx>
        <c:axId val="9697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76572158544004E-2"/>
          <c:y val="2.3194517659462309E-2"/>
          <c:w val="0.93652966044683317"/>
          <c:h val="0.81705087602057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'Dependence intensity to ICT'!$C$1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ICT'!$C$2:$C$51</c15:sqref>
                  </c15:fullRef>
                </c:ext>
              </c:extLst>
              <c:f>('Dependence intensity to ICT'!$C$5,'Dependence intensity to ICT'!$C$12,'Dependence intensity to ICT'!$C$16,'Dependence intensity to ICT'!$C$25:$C$26,'Dependence intensity to ICT'!$C$28,'Dependence intensity to ICT'!$C$30:$C$32,'Dependence intensity to ICT'!$C$35,'Dependence intensity to ICT'!$C$40:$C$45,'Dependence intensity to ICT'!$C$50:$C$51)</c:f>
              <c:numCache>
                <c:formatCode>General</c:formatCode>
                <c:ptCount val="18"/>
                <c:pt idx="0">
                  <c:v>7.52435E-3</c:v>
                </c:pt>
                <c:pt idx="1">
                  <c:v>4.3660000000000001E-3</c:v>
                </c:pt>
                <c:pt idx="2">
                  <c:v>5.63855E-3</c:v>
                </c:pt>
                <c:pt idx="3">
                  <c:v>5.6650399999999997E-3</c:v>
                </c:pt>
                <c:pt idx="4">
                  <c:v>5.6650399999999997E-3</c:v>
                </c:pt>
                <c:pt idx="5">
                  <c:v>6.1517500000000001E-3</c:v>
                </c:pt>
                <c:pt idx="6">
                  <c:v>1.558062E-2</c:v>
                </c:pt>
                <c:pt idx="7">
                  <c:v>1.6624779999999999E-2</c:v>
                </c:pt>
                <c:pt idx="8">
                  <c:v>7.2319699999999999E-3</c:v>
                </c:pt>
                <c:pt idx="9">
                  <c:v>9.2674699999999999E-3</c:v>
                </c:pt>
                <c:pt idx="10">
                  <c:v>8.4454119999999994E-2</c:v>
                </c:pt>
                <c:pt idx="11">
                  <c:v>9.8451000000000007E-3</c:v>
                </c:pt>
                <c:pt idx="12">
                  <c:v>9.1709800000000005E-3</c:v>
                </c:pt>
                <c:pt idx="13">
                  <c:v>5.7861469999999998E-2</c:v>
                </c:pt>
                <c:pt idx="14">
                  <c:v>7.0863300000000001E-3</c:v>
                </c:pt>
                <c:pt idx="15">
                  <c:v>4.2081630000000002E-2</c:v>
                </c:pt>
                <c:pt idx="16">
                  <c:v>3.2606339999999998E-2</c:v>
                </c:pt>
                <c:pt idx="17">
                  <c:v>2.7048849999999999E-2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4-44C3-9768-E98190F846A2}"/>
            </c:ext>
          </c:extLst>
        </c:ser>
        <c:ser>
          <c:idx val="1"/>
          <c:order val="1"/>
          <c:tx>
            <c:strRef>
              <c:f>'Dependence intensity to ICT'!$D$1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ICT'!$D$2:$D$51</c15:sqref>
                  </c15:fullRef>
                </c:ext>
              </c:extLst>
              <c:f>('Dependence intensity to ICT'!$D$5,'Dependence intensity to ICT'!$D$12,'Dependence intensity to ICT'!$D$16,'Dependence intensity to ICT'!$D$25:$D$26,'Dependence intensity to ICT'!$D$28,'Dependence intensity to ICT'!$D$30:$D$32,'Dependence intensity to ICT'!$D$35,'Dependence intensity to ICT'!$D$40:$D$45,'Dependence intensity to ICT'!$D$50:$D$51)</c:f>
              <c:numCache>
                <c:formatCode>General</c:formatCode>
                <c:ptCount val="18"/>
                <c:pt idx="0">
                  <c:v>7.1861599999999996E-3</c:v>
                </c:pt>
                <c:pt idx="1">
                  <c:v>7.7043099999999998E-3</c:v>
                </c:pt>
                <c:pt idx="2">
                  <c:v>1.410759E-2</c:v>
                </c:pt>
                <c:pt idx="3">
                  <c:v>5.1785399999999997E-3</c:v>
                </c:pt>
                <c:pt idx="4">
                  <c:v>1.580001E-2</c:v>
                </c:pt>
                <c:pt idx="5">
                  <c:v>1.235382E-2</c:v>
                </c:pt>
                <c:pt idx="6">
                  <c:v>3.6011809999999998E-2</c:v>
                </c:pt>
                <c:pt idx="7">
                  <c:v>1.555452E-2</c:v>
                </c:pt>
                <c:pt idx="8">
                  <c:v>2.2657759999999999E-2</c:v>
                </c:pt>
                <c:pt idx="9">
                  <c:v>2.329817E-2</c:v>
                </c:pt>
                <c:pt idx="10">
                  <c:v>7.8273460000000003E-2</c:v>
                </c:pt>
                <c:pt idx="11">
                  <c:v>4.348614E-2</c:v>
                </c:pt>
                <c:pt idx="12">
                  <c:v>4.5507640000000002E-2</c:v>
                </c:pt>
                <c:pt idx="13">
                  <c:v>9.3836030000000001E-2</c:v>
                </c:pt>
                <c:pt idx="14">
                  <c:v>5.7594300000000003E-3</c:v>
                </c:pt>
                <c:pt idx="15">
                  <c:v>3.5820289999999998E-2</c:v>
                </c:pt>
                <c:pt idx="16">
                  <c:v>2.4311739999999998E-2</c:v>
                </c:pt>
                <c:pt idx="17">
                  <c:v>2.1082050000000001E-2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4-44C3-9768-E98190F846A2}"/>
            </c:ext>
          </c:extLst>
        </c:ser>
        <c:ser>
          <c:idx val="2"/>
          <c:order val="2"/>
          <c:tx>
            <c:strRef>
              <c:f>'Dependence intensity to ICT'!$E$1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ICT'!$E$2:$E$51</c15:sqref>
                  </c15:fullRef>
                </c:ext>
              </c:extLst>
              <c:f>('Dependence intensity to ICT'!$E$5,'Dependence intensity to ICT'!$E$12,'Dependence intensity to ICT'!$E$16,'Dependence intensity to ICT'!$E$25:$E$26,'Dependence intensity to ICT'!$E$28,'Dependence intensity to ICT'!$E$30:$E$32,'Dependence intensity to ICT'!$E$35,'Dependence intensity to ICT'!$E$40:$E$45,'Dependence intensity to ICT'!$E$50:$E$51)</c:f>
              <c:numCache>
                <c:formatCode>General</c:formatCode>
                <c:ptCount val="18"/>
                <c:pt idx="0">
                  <c:v>1.101806E-2</c:v>
                </c:pt>
                <c:pt idx="1">
                  <c:v>9.8596299999999994E-3</c:v>
                </c:pt>
                <c:pt idx="2">
                  <c:v>4.8923700000000001E-3</c:v>
                </c:pt>
                <c:pt idx="3">
                  <c:v>6.0382300000000003E-3</c:v>
                </c:pt>
                <c:pt idx="4">
                  <c:v>9.8357800000000006E-3</c:v>
                </c:pt>
                <c:pt idx="5">
                  <c:v>4.7069099999999999E-3</c:v>
                </c:pt>
                <c:pt idx="6">
                  <c:v>1.017039E-2</c:v>
                </c:pt>
                <c:pt idx="7">
                  <c:v>1.4263710000000001E-2</c:v>
                </c:pt>
                <c:pt idx="8">
                  <c:v>1.14115E-2</c:v>
                </c:pt>
                <c:pt idx="9">
                  <c:v>1.331706E-2</c:v>
                </c:pt>
                <c:pt idx="10">
                  <c:v>0.20846849000000001</c:v>
                </c:pt>
                <c:pt idx="11">
                  <c:v>3.7623459999999997E-2</c:v>
                </c:pt>
                <c:pt idx="12">
                  <c:v>2.218885E-2</c:v>
                </c:pt>
                <c:pt idx="13">
                  <c:v>2.3580650000000002E-2</c:v>
                </c:pt>
                <c:pt idx="14">
                  <c:v>2.2205599999999999E-3</c:v>
                </c:pt>
                <c:pt idx="15">
                  <c:v>2.1022889999999999E-2</c:v>
                </c:pt>
                <c:pt idx="16">
                  <c:v>2.2617310000000002E-2</c:v>
                </c:pt>
                <c:pt idx="17">
                  <c:v>1.5298880000000001E-2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4-44C3-9768-E98190F846A2}"/>
            </c:ext>
          </c:extLst>
        </c:ser>
        <c:ser>
          <c:idx val="3"/>
          <c:order val="3"/>
          <c:tx>
            <c:strRef>
              <c:f>'Dependence intensity to ICT'!$F$1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ICT'!$F$2:$F$51</c15:sqref>
                  </c15:fullRef>
                </c:ext>
              </c:extLst>
              <c:f>('Dependence intensity to ICT'!$F$5,'Dependence intensity to ICT'!$F$12,'Dependence intensity to ICT'!$F$16,'Dependence intensity to ICT'!$F$25:$F$26,'Dependence intensity to ICT'!$F$28,'Dependence intensity to ICT'!$F$30:$F$32,'Dependence intensity to ICT'!$F$35,'Dependence intensity to ICT'!$F$40:$F$45,'Dependence intensity to ICT'!$F$50:$F$51)</c:f>
              <c:numCache>
                <c:formatCode>General</c:formatCode>
                <c:ptCount val="18"/>
                <c:pt idx="0">
                  <c:v>1.08696E-2</c:v>
                </c:pt>
                <c:pt idx="1">
                  <c:v>2.2311100000000001E-3</c:v>
                </c:pt>
                <c:pt idx="2">
                  <c:v>4.37711E-3</c:v>
                </c:pt>
                <c:pt idx="3">
                  <c:v>2.562116E-2</c:v>
                </c:pt>
                <c:pt idx="4">
                  <c:v>2.401698E-2</c:v>
                </c:pt>
                <c:pt idx="5">
                  <c:v>1.099345E-2</c:v>
                </c:pt>
                <c:pt idx="6">
                  <c:v>1.583089E-2</c:v>
                </c:pt>
                <c:pt idx="7">
                  <c:v>1.6830870000000001E-2</c:v>
                </c:pt>
                <c:pt idx="8">
                  <c:v>7.51208E-3</c:v>
                </c:pt>
                <c:pt idx="9">
                  <c:v>1.138834E-2</c:v>
                </c:pt>
                <c:pt idx="10">
                  <c:v>0.11828853</c:v>
                </c:pt>
                <c:pt idx="11">
                  <c:v>3.1878620000000003E-2</c:v>
                </c:pt>
                <c:pt idx="12">
                  <c:v>1.5890290000000001E-2</c:v>
                </c:pt>
                <c:pt idx="13">
                  <c:v>1.378033E-2</c:v>
                </c:pt>
                <c:pt idx="14">
                  <c:v>3.7000399999999999E-3</c:v>
                </c:pt>
                <c:pt idx="15">
                  <c:v>1.9474499999999999E-2</c:v>
                </c:pt>
                <c:pt idx="16">
                  <c:v>2.6018840000000001E-2</c:v>
                </c:pt>
                <c:pt idx="17">
                  <c:v>1.2476259999999999E-2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4-44C3-9768-E98190F846A2}"/>
            </c:ext>
          </c:extLst>
        </c:ser>
        <c:ser>
          <c:idx val="4"/>
          <c:order val="4"/>
          <c:tx>
            <c:strRef>
              <c:f>'Dependence intensity to ICT'!$G$1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ICT'!$G$2:$G$51</c15:sqref>
                  </c15:fullRef>
                </c:ext>
              </c:extLst>
              <c:f>('Dependence intensity to ICT'!$G$5,'Dependence intensity to ICT'!$G$12,'Dependence intensity to ICT'!$G$16,'Dependence intensity to ICT'!$G$25:$G$26,'Dependence intensity to ICT'!$G$28,'Dependence intensity to ICT'!$G$30:$G$32,'Dependence intensity to ICT'!$G$35,'Dependence intensity to ICT'!$G$40:$G$45,'Dependence intensity to ICT'!$G$50:$G$51)</c:f>
              <c:numCache>
                <c:formatCode>General</c:formatCode>
                <c:ptCount val="18"/>
                <c:pt idx="0">
                  <c:v>5.8528399999999998E-3</c:v>
                </c:pt>
                <c:pt idx="1">
                  <c:v>5.6073099999999999E-3</c:v>
                </c:pt>
                <c:pt idx="2">
                  <c:v>3.1377900000000001E-3</c:v>
                </c:pt>
                <c:pt idx="3">
                  <c:v>4.8184400000000002E-3</c:v>
                </c:pt>
                <c:pt idx="4">
                  <c:v>1.133879E-2</c:v>
                </c:pt>
                <c:pt idx="5">
                  <c:v>4.4789599999999997E-3</c:v>
                </c:pt>
                <c:pt idx="6">
                  <c:v>2.2598259999999998E-2</c:v>
                </c:pt>
                <c:pt idx="7">
                  <c:v>1.824253E-2</c:v>
                </c:pt>
                <c:pt idx="8">
                  <c:v>2.6433699999999999E-3</c:v>
                </c:pt>
                <c:pt idx="9">
                  <c:v>5.1386399999999999E-3</c:v>
                </c:pt>
                <c:pt idx="10">
                  <c:v>0.15006554999999999</c:v>
                </c:pt>
                <c:pt idx="11">
                  <c:v>5.044117E-2</c:v>
                </c:pt>
                <c:pt idx="12">
                  <c:v>2.3781219999999999E-2</c:v>
                </c:pt>
                <c:pt idx="13">
                  <c:v>4.843476E-2</c:v>
                </c:pt>
                <c:pt idx="14">
                  <c:v>2.5669299999999998E-3</c:v>
                </c:pt>
                <c:pt idx="15">
                  <c:v>2.0455629999999999E-2</c:v>
                </c:pt>
                <c:pt idx="16">
                  <c:v>2.2402450000000001E-2</c:v>
                </c:pt>
                <c:pt idx="17">
                  <c:v>9.3812800000000005E-3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4-44C3-9768-E98190F846A2}"/>
            </c:ext>
          </c:extLst>
        </c:ser>
        <c:ser>
          <c:idx val="5"/>
          <c:order val="5"/>
          <c:tx>
            <c:strRef>
              <c:f>'Dependence intensity to ICT'!$H$1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ICT'!$H$2:$H$51</c15:sqref>
                  </c15:fullRef>
                </c:ext>
              </c:extLst>
              <c:f>('Dependence intensity to ICT'!$H$5,'Dependence intensity to ICT'!$H$12,'Dependence intensity to ICT'!$H$16,'Dependence intensity to ICT'!$H$25:$H$26,'Dependence intensity to ICT'!$H$28,'Dependence intensity to ICT'!$H$30:$H$32,'Dependence intensity to ICT'!$H$35,'Dependence intensity to ICT'!$H$40:$H$45,'Dependence intensity to ICT'!$H$50:$H$51)</c:f>
              <c:numCache>
                <c:formatCode>General</c:formatCode>
                <c:ptCount val="18"/>
                <c:pt idx="0">
                  <c:v>2.0811800000000002E-3</c:v>
                </c:pt>
                <c:pt idx="1">
                  <c:v>1.2617399999999999E-3</c:v>
                </c:pt>
                <c:pt idx="2">
                  <c:v>8.4893000000000002E-4</c:v>
                </c:pt>
                <c:pt idx="3">
                  <c:v>3.5015200000000002E-3</c:v>
                </c:pt>
                <c:pt idx="4">
                  <c:v>1.0295510000000001E-2</c:v>
                </c:pt>
                <c:pt idx="5">
                  <c:v>1.459418E-2</c:v>
                </c:pt>
                <c:pt idx="6">
                  <c:v>4.5341799999999996E-3</c:v>
                </c:pt>
                <c:pt idx="7">
                  <c:v>4.5341799999999996E-3</c:v>
                </c:pt>
                <c:pt idx="8">
                  <c:v>4.4347800000000001E-3</c:v>
                </c:pt>
                <c:pt idx="9">
                  <c:v>6.82505E-3</c:v>
                </c:pt>
                <c:pt idx="10">
                  <c:v>0.11103022999999999</c:v>
                </c:pt>
                <c:pt idx="11">
                  <c:v>1.814648E-2</c:v>
                </c:pt>
                <c:pt idx="12">
                  <c:v>4.8435690000000003E-2</c:v>
                </c:pt>
                <c:pt idx="13">
                  <c:v>0</c:v>
                </c:pt>
                <c:pt idx="14">
                  <c:v>3.43174E-3</c:v>
                </c:pt>
                <c:pt idx="15">
                  <c:v>5.2451599999999996E-3</c:v>
                </c:pt>
                <c:pt idx="16">
                  <c:v>6.6544999999999998E-3</c:v>
                </c:pt>
                <c:pt idx="17">
                  <c:v>3.3258129999999997E-2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4-44C3-9768-E98190F846A2}"/>
            </c:ext>
          </c:extLst>
        </c:ser>
        <c:ser>
          <c:idx val="6"/>
          <c:order val="6"/>
          <c:tx>
            <c:strRef>
              <c:f>'Dependence intensity to ICT'!$I$1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ICT'!$I$2:$I$51</c15:sqref>
                  </c15:fullRef>
                </c:ext>
              </c:extLst>
              <c:f>('Dependence intensity to ICT'!$I$5,'Dependence intensity to ICT'!$I$12,'Dependence intensity to ICT'!$I$16,'Dependence intensity to ICT'!$I$25:$I$26,'Dependence intensity to ICT'!$I$28,'Dependence intensity to ICT'!$I$30:$I$32,'Dependence intensity to ICT'!$I$35,'Dependence intensity to ICT'!$I$40:$I$45,'Dependence intensity to ICT'!$I$50:$I$51)</c:f>
              <c:numCache>
                <c:formatCode>General</c:formatCode>
                <c:ptCount val="18"/>
                <c:pt idx="0">
                  <c:v>3.1784600000000001E-3</c:v>
                </c:pt>
                <c:pt idx="1">
                  <c:v>6.9680200000000001E-3</c:v>
                </c:pt>
                <c:pt idx="2">
                  <c:v>3.8176999999999998E-3</c:v>
                </c:pt>
                <c:pt idx="3">
                  <c:v>1.3260330000000001E-2</c:v>
                </c:pt>
                <c:pt idx="4">
                  <c:v>1.7915810000000001E-2</c:v>
                </c:pt>
                <c:pt idx="5">
                  <c:v>1.4309199999999999E-2</c:v>
                </c:pt>
                <c:pt idx="6">
                  <c:v>3.5952669999999999E-2</c:v>
                </c:pt>
                <c:pt idx="7">
                  <c:v>3.5264360000000002E-2</c:v>
                </c:pt>
                <c:pt idx="8">
                  <c:v>1.004617E-2</c:v>
                </c:pt>
                <c:pt idx="9">
                  <c:v>3.1150000000000001E-2</c:v>
                </c:pt>
                <c:pt idx="10">
                  <c:v>8.3154599999999995E-2</c:v>
                </c:pt>
                <c:pt idx="11">
                  <c:v>4.5631600000000001E-2</c:v>
                </c:pt>
                <c:pt idx="12">
                  <c:v>6.803149E-2</c:v>
                </c:pt>
                <c:pt idx="13">
                  <c:v>0</c:v>
                </c:pt>
                <c:pt idx="14">
                  <c:v>1.71361E-3</c:v>
                </c:pt>
                <c:pt idx="15">
                  <c:v>0</c:v>
                </c:pt>
                <c:pt idx="16">
                  <c:v>1.0997079999999999E-2</c:v>
                </c:pt>
                <c:pt idx="17">
                  <c:v>2.281116E-2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4-44C3-9768-E98190F8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71472"/>
        <c:axId val="6606754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'Dependence intensity to ICT'!$J$1</c15:sqref>
                        </c15:formulaRef>
                      </c:ext>
                    </c:extLst>
                    <c:strCache>
                      <c:ptCount val="1"/>
                      <c:pt idx="0">
                        <c:v>Rest of the World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('Dependence intensity to ICT'!$B$2:$B$51,'Dependence intensity to ICT'!$B$54:$B$55)</c15:sqref>
                        </c15:fullRef>
                        <c15:formulaRef>
                          <c15:sqref>('Dependence intensity to ICT'!$B$5,'Dependence intensity to ICT'!$B$12,'Dependence intensity to ICT'!$B$16,'Dependence intensity to ICT'!$B$25:$B$26,'Dependence intensity to ICT'!$B$28,'Dependence intensity to ICT'!$B$30:$B$32,'Dependence intensity to ICT'!$B$35,'Dependence intensity to ICT'!$B$40:$B$45,'Dependence intensity to ICT'!$B$50:$B$51,'Dependence intensity to ICT'!$B$54:$B$55)</c15:sqref>
                        </c15:formulaRef>
                      </c:ext>
                    </c:extLst>
                    <c:strCache>
                      <c:ptCount val="20"/>
                      <c:pt idx="0">
                        <c:v>MINING</c:v>
                      </c:pt>
                      <c:pt idx="1">
                        <c:v>MANU_CHEMIC</c:v>
                      </c:pt>
                      <c:pt idx="2">
                        <c:v>MANU_BASICMET</c:v>
                      </c:pt>
                      <c:pt idx="3">
                        <c:v>ELEC</c:v>
                      </c:pt>
                      <c:pt idx="4">
                        <c:v>WATER</c:v>
                      </c:pt>
                      <c:pt idx="5">
                        <c:v>CONSTRUCTION</c:v>
                      </c:pt>
                      <c:pt idx="6">
                        <c:v>WHOLESALE</c:v>
                      </c:pt>
                      <c:pt idx="7">
                        <c:v>RETAIL</c:v>
                      </c:pt>
                      <c:pt idx="8">
                        <c:v>LAND_TRNSP</c:v>
                      </c:pt>
                      <c:pt idx="9">
                        <c:v>WAREHOUSE</c:v>
                      </c:pt>
                      <c:pt idx="10">
                        <c:v>ICT</c:v>
                      </c:pt>
                      <c:pt idx="11">
                        <c:v>FINANCE</c:v>
                      </c:pt>
                      <c:pt idx="12">
                        <c:v>INSURANCE</c:v>
                      </c:pt>
                      <c:pt idx="13">
                        <c:v>AUXIL</c:v>
                      </c:pt>
                      <c:pt idx="14">
                        <c:v>REAL</c:v>
                      </c:pt>
                      <c:pt idx="15">
                        <c:v>LEGAL</c:v>
                      </c:pt>
                      <c:pt idx="16">
                        <c:v>ADMIN</c:v>
                      </c:pt>
                      <c:pt idx="17">
                        <c:v>PUBLIC</c:v>
                      </c:pt>
                      <c:pt idx="18">
                        <c:v>OTHER</c:v>
                      </c:pt>
                      <c:pt idx="19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'Dependence intensity to ICT'!$J$2:$J$51</c15:sqref>
                        </c15:fullRef>
                        <c15:formulaRef>
                          <c15:sqref>('Dependence intensity to ICT'!$J$5,'Dependence intensity to ICT'!$J$12,'Dependence intensity to ICT'!$J$16,'Dependence intensity to ICT'!$J$25:$J$26,'Dependence intensity to ICT'!$J$28,'Dependence intensity to ICT'!$J$30:$J$32,'Dependence intensity to ICT'!$J$35,'Dependence intensity to ICT'!$J$40:$J$45,'Dependence intensity to ICT'!$J$50:$J$51)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1.2557600000000001E-3</c:v>
                      </c:pt>
                      <c:pt idx="1">
                        <c:v>1.7979599999999999E-3</c:v>
                      </c:pt>
                      <c:pt idx="2">
                        <c:v>7.0998000000000003E-4</c:v>
                      </c:pt>
                      <c:pt idx="3">
                        <c:v>1.6072E-3</c:v>
                      </c:pt>
                      <c:pt idx="4">
                        <c:v>3.4289500000000001E-3</c:v>
                      </c:pt>
                      <c:pt idx="5">
                        <c:v>1.093683E-2</c:v>
                      </c:pt>
                      <c:pt idx="6">
                        <c:v>4.5476900000000001E-3</c:v>
                      </c:pt>
                      <c:pt idx="7">
                        <c:v>5.7367099999999999E-3</c:v>
                      </c:pt>
                      <c:pt idx="8">
                        <c:v>5.4541299999999997E-3</c:v>
                      </c:pt>
                      <c:pt idx="9">
                        <c:v>9.0535000000000008E-3</c:v>
                      </c:pt>
                      <c:pt idx="10">
                        <c:v>8.5171239999999995E-2</c:v>
                      </c:pt>
                      <c:pt idx="11">
                        <c:v>1.8507349999999999E-2</c:v>
                      </c:pt>
                      <c:pt idx="12">
                        <c:v>4.7250540000000001E-2</c:v>
                      </c:pt>
                      <c:pt idx="13">
                        <c:v>3.4490090000000001E-2</c:v>
                      </c:pt>
                      <c:pt idx="14">
                        <c:v>2.0925599999999998E-3</c:v>
                      </c:pt>
                      <c:pt idx="15">
                        <c:v>7.2248299999999998E-3</c:v>
                      </c:pt>
                      <c:pt idx="16">
                        <c:v>5.4749100000000004E-3</c:v>
                      </c:pt>
                      <c:pt idx="17">
                        <c:v>2.235471E-2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E34-44C3-9768-E98190F846A2}"/>
                  </c:ext>
                </c:extLst>
              </c15:ser>
            </c15:filteredBarSeries>
          </c:ext>
        </c:extLst>
      </c:barChart>
      <c:catAx>
        <c:axId val="7123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5480"/>
        <c:crosses val="autoZero"/>
        <c:auto val="1"/>
        <c:lblAlgn val="ctr"/>
        <c:lblOffset val="100"/>
        <c:noMultiLvlLbl val="0"/>
      </c:catAx>
      <c:valAx>
        <c:axId val="660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'Dependence intensity to ICT'!$C$1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ICT'!$B$51,'Dependence intensity to ICT'!$B$54:$B$55)</c:f>
              <c:strCache>
                <c:ptCount val="3"/>
                <c:pt idx="0">
                  <c:v>PUBLIC</c:v>
                </c:pt>
                <c:pt idx="1">
                  <c:v>OTHER</c:v>
                </c:pt>
                <c:pt idx="2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ICT'!$C$2:$C$51</c15:sqref>
                  </c15:fullRef>
                </c:ext>
              </c:extLst>
              <c:f>'Dependence intensity to ICT'!$C$51</c:f>
              <c:numCache>
                <c:formatCode>General</c:formatCode>
                <c:ptCount val="1"/>
                <c:pt idx="0">
                  <c:v>2.7048849999999999E-2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35-463B-95BF-2DD357152B7B}"/>
            </c:ext>
          </c:extLst>
        </c:ser>
        <c:ser>
          <c:idx val="1"/>
          <c:order val="1"/>
          <c:tx>
            <c:strRef>
              <c:f>'Dependence intensity to ICT'!$D$1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ICT'!$B$51,'Dependence intensity to ICT'!$B$54:$B$55)</c:f>
              <c:strCache>
                <c:ptCount val="3"/>
                <c:pt idx="0">
                  <c:v>PUBLIC</c:v>
                </c:pt>
                <c:pt idx="1">
                  <c:v>OTHER</c:v>
                </c:pt>
                <c:pt idx="2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ICT'!$D$2:$D$51</c15:sqref>
                  </c15:fullRef>
                </c:ext>
              </c:extLst>
              <c:f>'Dependence intensity to ICT'!$D$51</c:f>
              <c:numCache>
                <c:formatCode>General</c:formatCode>
                <c:ptCount val="1"/>
                <c:pt idx="0">
                  <c:v>2.1082050000000001E-2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63B-95BF-2DD357152B7B}"/>
            </c:ext>
          </c:extLst>
        </c:ser>
        <c:ser>
          <c:idx val="2"/>
          <c:order val="2"/>
          <c:tx>
            <c:strRef>
              <c:f>'Dependence intensity to ICT'!$E$1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ICT'!$B$51,'Dependence intensity to ICT'!$B$54:$B$55)</c:f>
              <c:strCache>
                <c:ptCount val="3"/>
                <c:pt idx="0">
                  <c:v>PUBLIC</c:v>
                </c:pt>
                <c:pt idx="1">
                  <c:v>OTHER</c:v>
                </c:pt>
                <c:pt idx="2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ICT'!$E$2:$E$51</c15:sqref>
                  </c15:fullRef>
                </c:ext>
              </c:extLst>
              <c:f>'Dependence intensity to ICT'!$E$51</c:f>
              <c:numCache>
                <c:formatCode>General</c:formatCode>
                <c:ptCount val="1"/>
                <c:pt idx="0">
                  <c:v>1.5298880000000001E-2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63B-95BF-2DD357152B7B}"/>
            </c:ext>
          </c:extLst>
        </c:ser>
        <c:ser>
          <c:idx val="3"/>
          <c:order val="3"/>
          <c:tx>
            <c:strRef>
              <c:f>'Dependence intensity to ICT'!$F$1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ICT'!$B$51,'Dependence intensity to ICT'!$B$54:$B$55)</c:f>
              <c:strCache>
                <c:ptCount val="3"/>
                <c:pt idx="0">
                  <c:v>PUBLIC</c:v>
                </c:pt>
                <c:pt idx="1">
                  <c:v>OTHER</c:v>
                </c:pt>
                <c:pt idx="2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ICT'!$F$2:$F$51</c15:sqref>
                  </c15:fullRef>
                </c:ext>
              </c:extLst>
              <c:f>'Dependence intensity to ICT'!$F$51</c:f>
              <c:numCache>
                <c:formatCode>General</c:formatCode>
                <c:ptCount val="1"/>
                <c:pt idx="0">
                  <c:v>1.2476259999999999E-2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63B-95BF-2DD357152B7B}"/>
            </c:ext>
          </c:extLst>
        </c:ser>
        <c:ser>
          <c:idx val="4"/>
          <c:order val="4"/>
          <c:tx>
            <c:strRef>
              <c:f>'Dependence intensity to ICT'!$G$1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ICT'!$B$2:$B$51,'Dependence intensity to ICT'!$B$54:$B$55)</c15:sqref>
                  </c15:fullRef>
                </c:ext>
              </c:extLst>
              <c:f>('Dependence intensity to ICT'!$B$51,'Dependence intensity to ICT'!$B$54:$B$55)</c:f>
              <c:strCache>
                <c:ptCount val="3"/>
                <c:pt idx="0">
                  <c:v>PUBLIC</c:v>
                </c:pt>
                <c:pt idx="1">
                  <c:v>OTHER</c:v>
                </c:pt>
                <c:pt idx="2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ICT'!$G$2:$G$51</c15:sqref>
                  </c15:fullRef>
                </c:ext>
              </c:extLst>
              <c:f>'Dependence intensity to ICT'!$G$51</c:f>
              <c:numCache>
                <c:formatCode>General</c:formatCode>
                <c:ptCount val="1"/>
                <c:pt idx="0">
                  <c:v>9.3812800000000005E-3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5-463B-95BF-2DD35715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71472"/>
        <c:axId val="66067548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'Dependence intensity to ICT'!$H$1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('Dependence intensity to ICT'!$B$2:$B$51,'Dependence intensity to ICT'!$B$54:$B$55)</c15:sqref>
                        </c15:fullRef>
                        <c15:formulaRef>
                          <c15:sqref>('Dependence intensity to ICT'!$B$51,'Dependence intensity to ICT'!$B$54:$B$55)</c15:sqref>
                        </c15:formulaRef>
                      </c:ext>
                    </c:extLst>
                    <c:strCache>
                      <c:ptCount val="3"/>
                      <c:pt idx="0">
                        <c:v>PUBLIC</c:v>
                      </c:pt>
                      <c:pt idx="1">
                        <c:v>OTHER</c:v>
                      </c:pt>
                      <c:pt idx="2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'Dependence intensity to ICT'!$H$2:$H$51</c15:sqref>
                        </c15:fullRef>
                        <c15:formulaRef>
                          <c15:sqref>'Dependence intensity to ICT'!$H$51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3.3258129999999997E-2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735-463B-95BF-2DD357152B7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'Dependence intensity to ICT'!$I$1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('Dependence intensity to ICT'!$B$2:$B$51,'Dependence intensity to ICT'!$B$54:$B$55)</c15:sqref>
                        </c15:fullRef>
                        <c15:formulaRef>
                          <c15:sqref>('Dependence intensity to ICT'!$B$51,'Dependence intensity to ICT'!$B$54:$B$55)</c15:sqref>
                        </c15:formulaRef>
                      </c:ext>
                    </c:extLst>
                    <c:strCache>
                      <c:ptCount val="3"/>
                      <c:pt idx="0">
                        <c:v>PUBLIC</c:v>
                      </c:pt>
                      <c:pt idx="1">
                        <c:v>OTHER</c:v>
                      </c:pt>
                      <c:pt idx="2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'Dependence intensity to ICT'!$I$2:$I$51</c15:sqref>
                        </c15:fullRef>
                        <c15:formulaRef>
                          <c15:sqref>'Dependence intensity to ICT'!$I$51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2.281116E-2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35-463B-95BF-2DD357152B7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'Dependence intensity to ICT'!$J$1</c15:sqref>
                        </c15:formulaRef>
                      </c:ext>
                    </c:extLst>
                    <c:strCache>
                      <c:ptCount val="1"/>
                      <c:pt idx="0">
                        <c:v>Rest of the World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('Dependence intensity to ICT'!$B$2:$B$51,'Dependence intensity to ICT'!$B$54:$B$55)</c15:sqref>
                        </c15:fullRef>
                        <c15:formulaRef>
                          <c15:sqref>('Dependence intensity to ICT'!$B$51,'Dependence intensity to ICT'!$B$54:$B$55)</c15:sqref>
                        </c15:formulaRef>
                      </c:ext>
                    </c:extLst>
                    <c:strCache>
                      <c:ptCount val="3"/>
                      <c:pt idx="0">
                        <c:v>PUBLIC</c:v>
                      </c:pt>
                      <c:pt idx="1">
                        <c:v>OTHER</c:v>
                      </c:pt>
                      <c:pt idx="2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'Dependence intensity to ICT'!$J$2:$J$51</c15:sqref>
                        </c15:fullRef>
                        <c15:formulaRef>
                          <c15:sqref>'Dependence intensity to ICT'!$J$51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2.235471E-2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35-463B-95BF-2DD357152B7B}"/>
                  </c:ext>
                </c:extLst>
              </c15:ser>
            </c15:filteredBarSeries>
          </c:ext>
        </c:extLst>
      </c:barChart>
      <c:catAx>
        <c:axId val="71237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0675480"/>
        <c:crosses val="autoZero"/>
        <c:auto val="1"/>
        <c:lblAlgn val="ctr"/>
        <c:lblOffset val="100"/>
        <c:noMultiLvlLbl val="0"/>
      </c:catAx>
      <c:valAx>
        <c:axId val="660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25400</xdr:rowOff>
    </xdr:from>
    <xdr:to>
      <xdr:col>6</xdr:col>
      <xdr:colOff>406400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7AF65-E351-4CA6-9841-2FB3C7AB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40</xdr:row>
      <xdr:rowOff>130175</xdr:rowOff>
    </xdr:from>
    <xdr:to>
      <xdr:col>9</xdr:col>
      <xdr:colOff>276225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80EA5-0F85-4547-A649-74340E6DA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10</xdr:row>
      <xdr:rowOff>25400</xdr:rowOff>
    </xdr:from>
    <xdr:to>
      <xdr:col>15</xdr:col>
      <xdr:colOff>180975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78EF6-754D-40A7-AA15-EFBC53F4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268289</xdr:colOff>
      <xdr:row>40</xdr:row>
      <xdr:rowOff>123826</xdr:rowOff>
    </xdr:from>
    <xdr:to>
      <xdr:col>16</xdr:col>
      <xdr:colOff>695326</xdr:colOff>
      <xdr:row>67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489E9-16CF-4FC8-8CB7-391E07F0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544511</xdr:colOff>
      <xdr:row>5</xdr:row>
      <xdr:rowOff>187325</xdr:rowOff>
    </xdr:from>
    <xdr:to>
      <xdr:col>21</xdr:col>
      <xdr:colOff>323850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0F74-5D91-4204-B05D-1CE5EDC3B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21</xdr:col>
      <xdr:colOff>93664</xdr:colOff>
      <xdr:row>67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D2EBF-21B8-4A9A-9858-AB6D8145E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 Theme">
  <a:themeElements>
    <a:clrScheme name="Custom 1 - Deloitte 2016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53565A"/>
      </a:folHlink>
    </a:clrScheme>
    <a:fontScheme name="Custom 1 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0236-4977-4CF8-A7B3-8EFEFF4838E1}">
  <dimension ref="A1:O98"/>
  <sheetViews>
    <sheetView zoomScale="70" zoomScaleNormal="70" workbookViewId="0">
      <selection activeCell="F49" sqref="F49"/>
    </sheetView>
  </sheetViews>
  <sheetFormatPr defaultRowHeight="13.5" x14ac:dyDescent="0.25"/>
  <cols>
    <col min="1" max="1" width="62" customWidth="1"/>
    <col min="2" max="2" width="14.5703125" customWidth="1"/>
    <col min="3" max="3" width="12" style="14" customWidth="1"/>
    <col min="4" max="4" width="12" customWidth="1"/>
    <col min="5" max="5" width="18.7109375" customWidth="1"/>
    <col min="6" max="6" width="14.92578125" customWidth="1"/>
    <col min="7" max="7" width="11.0703125" customWidth="1"/>
    <col min="9" max="9" width="9.5" customWidth="1"/>
    <col min="10" max="10" width="15.35546875" customWidth="1"/>
    <col min="11" max="11" width="15.140625" customWidth="1"/>
    <col min="12" max="12" width="15.28515625" customWidth="1"/>
    <col min="14" max="14" width="47.78515625" customWidth="1"/>
    <col min="15" max="15" width="14.42578125" customWidth="1"/>
  </cols>
  <sheetData>
    <row r="1" spans="1:15" ht="28.5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20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163</v>
      </c>
    </row>
    <row r="3" spans="1:15" ht="14.5" thickBot="1" x14ac:dyDescent="0.35">
      <c r="A3" s="27" t="s">
        <v>16</v>
      </c>
      <c r="B3" s="56" t="s">
        <v>129</v>
      </c>
      <c r="C3" s="56">
        <v>2013</v>
      </c>
      <c r="D3" s="29">
        <v>28065.48</v>
      </c>
      <c r="E3" s="286">
        <v>0.1</v>
      </c>
      <c r="F3" s="35">
        <f>VLOOKUP(A3,'Added-Value-Ouput'!$B$59:$F$115,3,FALSE)</f>
        <v>2224553</v>
      </c>
      <c r="G3" s="36">
        <f>VLOOKUP(A3,'Added-Value-Ouput'!$B$59:$F$115,5,FALSE)</f>
        <v>3384499</v>
      </c>
      <c r="H3" s="289">
        <f>SUM(D3:D13)</f>
        <v>188100.67700000003</v>
      </c>
      <c r="I3" s="290"/>
      <c r="J3" s="37">
        <f>D3/$H$3</f>
        <v>0.14920456665873666</v>
      </c>
      <c r="K3" s="37">
        <f>D3/F3</f>
        <v>1.2616233463531775E-2</v>
      </c>
      <c r="L3" s="38">
        <f>D3/G3</f>
        <v>8.2923587804280639E-3</v>
      </c>
      <c r="N3" s="122" t="s">
        <v>0</v>
      </c>
      <c r="O3" s="146">
        <v>4.2000000000000003E-2</v>
      </c>
    </row>
    <row r="4" spans="1:15" ht="14.5" thickBot="1" x14ac:dyDescent="0.35">
      <c r="A4" s="30" t="s">
        <v>0</v>
      </c>
      <c r="B4" s="57" t="s">
        <v>1</v>
      </c>
      <c r="C4" s="57">
        <v>2013</v>
      </c>
      <c r="D4" s="31">
        <v>26951.988000000001</v>
      </c>
      <c r="E4" s="287"/>
      <c r="F4" s="35">
        <f>VLOOKUP(A4,'Added-Value-Ouput'!$B$59:$F$115,3,FALSE)</f>
        <v>629287.44999999995</v>
      </c>
      <c r="G4" s="36">
        <f>VLOOKUP(A4,'Added-Value-Ouput'!$B$59:$F$115,5,FALSE)</f>
        <v>1142136.4100000001</v>
      </c>
      <c r="H4" s="291"/>
      <c r="I4" s="292"/>
      <c r="J4" s="41">
        <f t="shared" ref="J4:J13" si="0">D4/$H$3</f>
        <v>0.14328490694374268</v>
      </c>
      <c r="K4" s="41">
        <f t="shared" ref="K4:K12" si="1">D4/F4</f>
        <v>4.2829374715799597E-2</v>
      </c>
      <c r="L4" s="42">
        <f t="shared" ref="L4:L46" si="2">D4/G4</f>
        <v>2.3597871291048324E-2</v>
      </c>
      <c r="N4" s="123" t="s">
        <v>5</v>
      </c>
      <c r="O4" s="147">
        <v>0.03</v>
      </c>
    </row>
    <row r="5" spans="1:15" ht="14.5" thickBot="1" x14ac:dyDescent="0.35">
      <c r="A5" s="30" t="s">
        <v>20</v>
      </c>
      <c r="B5" s="57" t="s">
        <v>131</v>
      </c>
      <c r="C5" s="57">
        <v>2013</v>
      </c>
      <c r="D5" s="31">
        <v>16897.268</v>
      </c>
      <c r="E5" s="287"/>
      <c r="F5" s="35">
        <f>VLOOKUP(A5,'Added-Value-Ouput'!$B$59:$F$115,3,FALSE)</f>
        <v>1965474</v>
      </c>
      <c r="G5" s="36">
        <f>VLOOKUP(A5,'Added-Value-Ouput'!$B$59:$F$115,5,FALSE)</f>
        <v>2622251</v>
      </c>
      <c r="H5" s="291"/>
      <c r="I5" s="292"/>
      <c r="J5" s="41">
        <f t="shared" si="0"/>
        <v>8.9830979183557105E-2</v>
      </c>
      <c r="K5" s="41">
        <f t="shared" si="1"/>
        <v>8.5970447841080579E-3</v>
      </c>
      <c r="L5" s="42">
        <f>D5/G5</f>
        <v>6.4438026718266102E-3</v>
      </c>
      <c r="N5" s="123" t="s">
        <v>3</v>
      </c>
      <c r="O5" s="147">
        <v>2.9000000000000001E-2</v>
      </c>
    </row>
    <row r="6" spans="1:15" ht="14.5" thickBot="1" x14ac:dyDescent="0.35">
      <c r="A6" s="30" t="s">
        <v>5</v>
      </c>
      <c r="B6" s="57" t="s">
        <v>6</v>
      </c>
      <c r="C6" s="57">
        <v>2013</v>
      </c>
      <c r="D6" s="31">
        <v>16391.087</v>
      </c>
      <c r="E6" s="287"/>
      <c r="F6" s="35">
        <f>VLOOKUP(A6,'Added-Value-Ouput'!$B$59:$F$115,3,FALSE)</f>
        <v>670005.62</v>
      </c>
      <c r="G6" s="36">
        <f>VLOOKUP(A6,'Added-Value-Ouput'!$B$59:$F$115,5,FALSE)</f>
        <v>1080400.6200000001</v>
      </c>
      <c r="H6" s="291"/>
      <c r="I6" s="292"/>
      <c r="J6" s="41">
        <f t="shared" si="0"/>
        <v>8.7139968135255555E-2</v>
      </c>
      <c r="K6" s="41">
        <f t="shared" si="1"/>
        <v>2.4464103748861092E-2</v>
      </c>
      <c r="L6" s="42">
        <f>D6/G6</f>
        <v>1.517130469621537E-2</v>
      </c>
      <c r="N6" s="123" t="s">
        <v>8</v>
      </c>
      <c r="O6" s="147">
        <v>2.8000000000000001E-2</v>
      </c>
    </row>
    <row r="7" spans="1:15" ht="14.5" thickBot="1" x14ac:dyDescent="0.35">
      <c r="A7" s="30" t="s">
        <v>8</v>
      </c>
      <c r="B7" s="57" t="s">
        <v>9</v>
      </c>
      <c r="C7" s="57">
        <v>2013</v>
      </c>
      <c r="D7" s="31">
        <v>13638.661</v>
      </c>
      <c r="E7" s="287"/>
      <c r="F7" s="35">
        <f>VLOOKUP(A7,'Added-Value-Ouput'!$B$59:$F$115,3,FALSE)</f>
        <v>632770</v>
      </c>
      <c r="G7" s="36">
        <f>VLOOKUP(A7,'Added-Value-Ouput'!$B$59:$F$115,5,FALSE)</f>
        <v>1006683</v>
      </c>
      <c r="H7" s="291"/>
      <c r="I7" s="292"/>
      <c r="J7" s="41">
        <f t="shared" si="0"/>
        <v>7.2507240364690431E-2</v>
      </c>
      <c r="K7" s="41">
        <f t="shared" si="1"/>
        <v>2.1553899521153025E-2</v>
      </c>
      <c r="L7" s="42">
        <f t="shared" si="2"/>
        <v>1.3548118921249292E-2</v>
      </c>
      <c r="N7" s="123" t="s">
        <v>11</v>
      </c>
      <c r="O7" s="147">
        <v>2.4E-2</v>
      </c>
    </row>
    <row r="8" spans="1:15" ht="14.5" thickBot="1" x14ac:dyDescent="0.35">
      <c r="A8" s="30" t="s">
        <v>18</v>
      </c>
      <c r="B8" s="57" t="s">
        <v>130</v>
      </c>
      <c r="C8" s="57">
        <v>2013</v>
      </c>
      <c r="D8" s="31">
        <v>11104.733</v>
      </c>
      <c r="E8" s="287"/>
      <c r="F8" s="35">
        <f>VLOOKUP(A8,'Added-Value-Ouput'!$B$59:$F$115,3,FALSE)</f>
        <v>1002223</v>
      </c>
      <c r="G8" s="36">
        <f>VLOOKUP(A8,'Added-Value-Ouput'!$B$59:$F$115,5,FALSE)</f>
        <v>1495019</v>
      </c>
      <c r="H8" s="291"/>
      <c r="I8" s="292"/>
      <c r="J8" s="41">
        <f t="shared" si="0"/>
        <v>5.9036113942322485E-2</v>
      </c>
      <c r="K8" s="41">
        <f t="shared" si="1"/>
        <v>1.1080101933402047E-2</v>
      </c>
      <c r="L8" s="42">
        <f t="shared" si="2"/>
        <v>7.427820649771006E-3</v>
      </c>
      <c r="N8" s="123" t="s">
        <v>18</v>
      </c>
      <c r="O8" s="147">
        <v>1.6E-2</v>
      </c>
    </row>
    <row r="9" spans="1:15" ht="14.5" thickBot="1" x14ac:dyDescent="0.35">
      <c r="A9" s="30" t="s">
        <v>101</v>
      </c>
      <c r="B9" s="57" t="s">
        <v>150</v>
      </c>
      <c r="C9" s="57">
        <v>2013</v>
      </c>
      <c r="D9" s="31">
        <v>7169.5190000000002</v>
      </c>
      <c r="E9" s="287"/>
      <c r="F9" s="35">
        <f>VLOOKUP(A9,'Added-Value-Ouput'!$B$59:$F$115,3,FALSE)</f>
        <v>1188527</v>
      </c>
      <c r="G9" s="36">
        <f>VLOOKUP(A9,'Added-Value-Ouput'!$B$59:$F$115,5,FALSE)</f>
        <v>1993482</v>
      </c>
      <c r="H9" s="291"/>
      <c r="I9" s="292"/>
      <c r="J9" s="41">
        <f t="shared" si="0"/>
        <v>3.8115327995337303E-2</v>
      </c>
      <c r="K9" s="41">
        <f t="shared" si="1"/>
        <v>6.0322727207711736E-3</v>
      </c>
      <c r="L9" s="42">
        <f t="shared" si="2"/>
        <v>3.5964804297204593E-3</v>
      </c>
      <c r="N9" s="123" t="s">
        <v>16</v>
      </c>
      <c r="O9" s="147">
        <v>1.4999999999999999E-2</v>
      </c>
    </row>
    <row r="10" spans="1:15" ht="14.5" thickBot="1" x14ac:dyDescent="0.35">
      <c r="A10" s="30" t="s">
        <v>11</v>
      </c>
      <c r="B10" s="57" t="s">
        <v>12</v>
      </c>
      <c r="C10" s="57">
        <v>2013</v>
      </c>
      <c r="D10" s="31">
        <v>6433.4269999999997</v>
      </c>
      <c r="E10" s="287"/>
      <c r="F10" s="35">
        <f>VLOOKUP(A10,'Added-Value-Ouput'!$B$59:$F$115,3,FALSE)</f>
        <v>219734</v>
      </c>
      <c r="G10" s="36">
        <f>VLOOKUP(A10,'Added-Value-Ouput'!$B$59:$F$115,5,FALSE)</f>
        <v>449116</v>
      </c>
      <c r="H10" s="291"/>
      <c r="I10" s="292"/>
      <c r="J10" s="41">
        <f t="shared" si="0"/>
        <v>3.4202040644436375E-2</v>
      </c>
      <c r="K10" s="41">
        <f t="shared" si="1"/>
        <v>2.9278250065988876E-2</v>
      </c>
      <c r="L10" s="42">
        <f t="shared" si="2"/>
        <v>1.4324644412579378E-2</v>
      </c>
      <c r="N10" s="123" t="s">
        <v>14</v>
      </c>
      <c r="O10" s="147">
        <v>1.4999999999999999E-2</v>
      </c>
    </row>
    <row r="11" spans="1:15" ht="14.5" thickBot="1" x14ac:dyDescent="0.35">
      <c r="A11" s="30" t="s">
        <v>86</v>
      </c>
      <c r="B11" s="57" t="s">
        <v>140</v>
      </c>
      <c r="C11" s="57">
        <v>2013</v>
      </c>
      <c r="D11" s="31">
        <v>5489.4690000000001</v>
      </c>
      <c r="E11" s="287"/>
      <c r="F11" s="35">
        <f>VLOOKUP(A11,'Added-Value-Ouput'!$B$59:$F$115,3,FALSE)</f>
        <v>792633</v>
      </c>
      <c r="G11" s="36">
        <f>VLOOKUP(A11,'Added-Value-Ouput'!$B$59:$F$115,5,FALSE)</f>
        <v>1264218</v>
      </c>
      <c r="H11" s="291"/>
      <c r="I11" s="292"/>
      <c r="J11" s="41">
        <f t="shared" si="0"/>
        <v>2.9183674867900657E-2</v>
      </c>
      <c r="K11" s="41">
        <f t="shared" si="1"/>
        <v>6.9256124839616826E-3</v>
      </c>
      <c r="L11" s="42">
        <f t="shared" si="2"/>
        <v>4.3421854458645581E-3</v>
      </c>
      <c r="N11" s="123" t="s">
        <v>20</v>
      </c>
      <c r="O11" s="147">
        <v>1.4E-2</v>
      </c>
    </row>
    <row r="12" spans="1:15" ht="14.5" thickBot="1" x14ac:dyDescent="0.35">
      <c r="A12" s="30" t="s">
        <v>3</v>
      </c>
      <c r="B12" s="57" t="s">
        <v>308</v>
      </c>
      <c r="C12" s="57">
        <v>2013</v>
      </c>
      <c r="D12" s="31">
        <v>5195.5709999999999</v>
      </c>
      <c r="E12" s="287"/>
      <c r="F12" s="35">
        <f>VLOOKUP(A12,'Added-Value-Ouput'!$B$59:$F$115,3,FALSE)</f>
        <v>195907.55</v>
      </c>
      <c r="G12" s="36">
        <f>VLOOKUP(A12,'Added-Value-Ouput'!$B$59:$F$115,5,FALSE)</f>
        <v>309198.59000000003</v>
      </c>
      <c r="H12" s="291"/>
      <c r="I12" s="292"/>
      <c r="J12" s="41">
        <f t="shared" si="0"/>
        <v>2.7621224351042601E-2</v>
      </c>
      <c r="K12" s="41">
        <f t="shared" si="1"/>
        <v>2.6520524604590277E-2</v>
      </c>
      <c r="L12" s="42">
        <f t="shared" si="2"/>
        <v>1.680334635419909E-2</v>
      </c>
      <c r="N12" s="132" t="s">
        <v>98</v>
      </c>
      <c r="O12" s="148">
        <v>1.2999999999999999E-2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50763.474000000002</v>
      </c>
      <c r="E13" s="288"/>
      <c r="F13" s="43">
        <f>SUM('Added-Value-Ouput'!D59:D114)-SUM(F3:F12)</f>
        <v>7142047.373999998</v>
      </c>
      <c r="G13" s="43">
        <f>SUM('Added-Value-Ouput'!F59:F114)-SUM(G3:G12)</f>
        <v>14824546.370000001</v>
      </c>
      <c r="H13" s="293"/>
      <c r="I13" s="294"/>
      <c r="J13" s="45">
        <f t="shared" si="0"/>
        <v>0.269873956912978</v>
      </c>
      <c r="K13" s="45">
        <f>D13/F13</f>
        <v>7.1076921422840193E-3</v>
      </c>
      <c r="L13" s="46">
        <f t="shared" si="2"/>
        <v>3.4242851506558441E-3</v>
      </c>
      <c r="N13" s="264" t="s">
        <v>165</v>
      </c>
      <c r="O13" s="265"/>
    </row>
    <row r="14" spans="1:15" ht="14.5" thickBot="1" x14ac:dyDescent="0.35">
      <c r="A14" s="59" t="s">
        <v>16</v>
      </c>
      <c r="B14" s="60" t="s">
        <v>129</v>
      </c>
      <c r="C14" s="60">
        <v>2013</v>
      </c>
      <c r="D14" s="62">
        <v>47754.970999999998</v>
      </c>
      <c r="E14" s="295">
        <v>0.2</v>
      </c>
      <c r="F14" s="63">
        <f>VLOOKUP(A14,'Added-Value-Ouput'!$B$59:$D$115,3,FALSE)</f>
        <v>2224553</v>
      </c>
      <c r="G14" s="64">
        <f>VLOOKUP(A14,'Added-Value-Ouput'!$B$59:$F$115,5,FALSE)</f>
        <v>3384499</v>
      </c>
      <c r="H14" s="298">
        <f>SUM(D14:D24)</f>
        <v>324331.065</v>
      </c>
      <c r="I14" s="299"/>
      <c r="J14" s="65">
        <f>D14/$H$14</f>
        <v>0.14724143368751927</v>
      </c>
      <c r="K14" s="66">
        <f t="shared" ref="K14:K46" si="3">D14/F14</f>
        <v>2.1467221055196255E-2</v>
      </c>
      <c r="L14" s="67">
        <f t="shared" si="2"/>
        <v>1.4109908438442439E-2</v>
      </c>
      <c r="N14" s="140" t="s">
        <v>0</v>
      </c>
      <c r="O14" s="158">
        <v>6.6000000000000003E-2</v>
      </c>
    </row>
    <row r="15" spans="1:15" ht="14.5" thickBot="1" x14ac:dyDescent="0.35">
      <c r="A15" s="68" t="s">
        <v>0</v>
      </c>
      <c r="B15" s="69" t="s">
        <v>1</v>
      </c>
      <c r="C15" s="69">
        <v>2013</v>
      </c>
      <c r="D15" s="71">
        <v>45191.167999999998</v>
      </c>
      <c r="E15" s="296"/>
      <c r="F15" s="63">
        <f>VLOOKUP(A15,'Added-Value-Ouput'!$B$59:$D$115,3,FALSE)</f>
        <v>629287.44999999995</v>
      </c>
      <c r="G15" s="64">
        <f>VLOOKUP(A15,'Added-Value-Ouput'!$B$59:$F$115,5,FALSE)</f>
        <v>1142136.4100000001</v>
      </c>
      <c r="H15" s="300"/>
      <c r="I15" s="301"/>
      <c r="J15" s="74">
        <f t="shared" ref="J15:J24" si="4">D15/$H$14</f>
        <v>0.13933653873087981</v>
      </c>
      <c r="K15" s="75">
        <f t="shared" si="3"/>
        <v>7.181323574782876E-2</v>
      </c>
      <c r="L15" s="76">
        <f t="shared" si="2"/>
        <v>3.9567224724059005E-2</v>
      </c>
      <c r="N15" s="124" t="s">
        <v>5</v>
      </c>
      <c r="O15" s="159">
        <v>0.05</v>
      </c>
    </row>
    <row r="16" spans="1:15" ht="14.5" thickBot="1" x14ac:dyDescent="0.35">
      <c r="A16" s="68" t="s">
        <v>20</v>
      </c>
      <c r="B16" s="69" t="s">
        <v>131</v>
      </c>
      <c r="C16" s="69">
        <v>2013</v>
      </c>
      <c r="D16" s="71">
        <v>31085.08</v>
      </c>
      <c r="E16" s="296"/>
      <c r="F16" s="63">
        <f>VLOOKUP(A16,'Added-Value-Ouput'!$B$59:$D$115,3,FALSE)</f>
        <v>1965474</v>
      </c>
      <c r="G16" s="64">
        <f>VLOOKUP(A16,'Added-Value-Ouput'!$B$59:$F$115,5,FALSE)</f>
        <v>2622251</v>
      </c>
      <c r="H16" s="300"/>
      <c r="I16" s="301"/>
      <c r="J16" s="74">
        <f t="shared" si="4"/>
        <v>9.5843671342429076E-2</v>
      </c>
      <c r="K16" s="75">
        <f t="shared" si="3"/>
        <v>1.5815564082760698E-2</v>
      </c>
      <c r="L16" s="76">
        <f t="shared" si="2"/>
        <v>1.1854349564553508E-2</v>
      </c>
      <c r="N16" s="124" t="s">
        <v>8</v>
      </c>
      <c r="O16" s="159">
        <v>4.7E-2</v>
      </c>
    </row>
    <row r="17" spans="1:15" ht="14.5" thickBot="1" x14ac:dyDescent="0.35">
      <c r="A17" s="68" t="s">
        <v>5</v>
      </c>
      <c r="B17" s="69" t="s">
        <v>6</v>
      </c>
      <c r="C17" s="69">
        <v>2013</v>
      </c>
      <c r="D17" s="71">
        <v>28464.641</v>
      </c>
      <c r="E17" s="296"/>
      <c r="F17" s="63">
        <f>VLOOKUP(A17,'Added-Value-Ouput'!$B$59:$D$115,3,FALSE)</f>
        <v>670005.62</v>
      </c>
      <c r="G17" s="64">
        <f>VLOOKUP(A17,'Added-Value-Ouput'!$B$59:$F$115,5,FALSE)</f>
        <v>1080400.6200000001</v>
      </c>
      <c r="H17" s="300"/>
      <c r="I17" s="301"/>
      <c r="J17" s="74">
        <f t="shared" si="4"/>
        <v>8.7764152348465296E-2</v>
      </c>
      <c r="K17" s="75">
        <f t="shared" si="3"/>
        <v>4.2484182446111421E-2</v>
      </c>
      <c r="L17" s="76">
        <f t="shared" si="2"/>
        <v>2.6346376032253663E-2</v>
      </c>
      <c r="N17" s="124" t="s">
        <v>3</v>
      </c>
      <c r="O17" s="159">
        <v>4.2000000000000003E-2</v>
      </c>
    </row>
    <row r="18" spans="1:15" ht="14.5" thickBot="1" x14ac:dyDescent="0.35">
      <c r="A18" s="68" t="s">
        <v>8</v>
      </c>
      <c r="B18" s="69" t="s">
        <v>9</v>
      </c>
      <c r="C18" s="69">
        <v>2013</v>
      </c>
      <c r="D18" s="71">
        <v>23992.942999999999</v>
      </c>
      <c r="E18" s="296"/>
      <c r="F18" s="63">
        <f>VLOOKUP(A18,'Added-Value-Ouput'!$B$59:$D$115,3,FALSE)</f>
        <v>632770</v>
      </c>
      <c r="G18" s="64">
        <f>VLOOKUP(A18,'Added-Value-Ouput'!$B$59:$F$115,5,FALSE)</f>
        <v>1006683</v>
      </c>
      <c r="H18" s="300"/>
      <c r="I18" s="301"/>
      <c r="J18" s="74">
        <f t="shared" si="4"/>
        <v>7.3976703403357311E-2</v>
      </c>
      <c r="K18" s="75">
        <f t="shared" si="3"/>
        <v>3.7917320669437551E-2</v>
      </c>
      <c r="L18" s="76">
        <f t="shared" si="2"/>
        <v>2.3833662632626158E-2</v>
      </c>
      <c r="N18" s="124" t="s">
        <v>11</v>
      </c>
      <c r="O18" s="159">
        <v>3.5999999999999997E-2</v>
      </c>
    </row>
    <row r="19" spans="1:15" ht="14.5" thickBot="1" x14ac:dyDescent="0.35">
      <c r="A19" s="68" t="s">
        <v>18</v>
      </c>
      <c r="B19" s="69" t="s">
        <v>130</v>
      </c>
      <c r="C19" s="69">
        <v>2013</v>
      </c>
      <c r="D19" s="71">
        <v>19830.447</v>
      </c>
      <c r="E19" s="296"/>
      <c r="F19" s="63">
        <f>VLOOKUP(A19,'Added-Value-Ouput'!$B$59:$D$115,3,FALSE)</f>
        <v>1002223</v>
      </c>
      <c r="G19" s="64">
        <f>VLOOKUP(A19,'Added-Value-Ouput'!$B$59:$F$115,5,FALSE)</f>
        <v>1495019</v>
      </c>
      <c r="H19" s="300"/>
      <c r="I19" s="301"/>
      <c r="J19" s="74">
        <f t="shared" si="4"/>
        <v>6.1142607477331842E-2</v>
      </c>
      <c r="K19" s="75">
        <f t="shared" si="3"/>
        <v>1.978646169565057E-2</v>
      </c>
      <c r="L19" s="76">
        <f t="shared" si="2"/>
        <v>1.3264344466525175E-2</v>
      </c>
      <c r="N19" s="124" t="s">
        <v>18</v>
      </c>
      <c r="O19" s="159">
        <v>2.7E-2</v>
      </c>
    </row>
    <row r="20" spans="1:15" ht="14.5" thickBot="1" x14ac:dyDescent="0.35">
      <c r="A20" s="68" t="s">
        <v>101</v>
      </c>
      <c r="B20" s="69" t="s">
        <v>150</v>
      </c>
      <c r="C20" s="69">
        <v>2013</v>
      </c>
      <c r="D20" s="71">
        <v>11709.333000000001</v>
      </c>
      <c r="E20" s="296"/>
      <c r="F20" s="63">
        <f>VLOOKUP(A20,'Added-Value-Ouput'!$B$59:$D$115,3,FALSE)</f>
        <v>1188527</v>
      </c>
      <c r="G20" s="64">
        <f>VLOOKUP(A20,'Added-Value-Ouput'!$B$59:$F$115,5,FALSE)</f>
        <v>1993482</v>
      </c>
      <c r="H20" s="300"/>
      <c r="I20" s="301"/>
      <c r="J20" s="74">
        <f t="shared" si="4"/>
        <v>3.6103026393725188E-2</v>
      </c>
      <c r="K20" s="75">
        <f t="shared" si="3"/>
        <v>9.8519705484183366E-3</v>
      </c>
      <c r="L20" s="76">
        <f t="shared" si="2"/>
        <v>5.8738092443272631E-3</v>
      </c>
      <c r="N20" s="124" t="s">
        <v>20</v>
      </c>
      <c r="O20" s="159">
        <v>2.5000000000000001E-2</v>
      </c>
    </row>
    <row r="21" spans="1:15" ht="14.5" thickBot="1" x14ac:dyDescent="0.35">
      <c r="A21" s="68" t="s">
        <v>11</v>
      </c>
      <c r="B21" s="69" t="s">
        <v>12</v>
      </c>
      <c r="C21" s="69">
        <v>2013</v>
      </c>
      <c r="D21" s="71">
        <v>10612.245000000001</v>
      </c>
      <c r="E21" s="296"/>
      <c r="F21" s="63">
        <f>VLOOKUP(A21,'Added-Value-Ouput'!$B$59:$D$115,3,FALSE)</f>
        <v>219734</v>
      </c>
      <c r="G21" s="64">
        <f>VLOOKUP(A21,'Added-Value-Ouput'!$B$59:$F$115,5,FALSE)</f>
        <v>449116</v>
      </c>
      <c r="H21" s="300"/>
      <c r="I21" s="301"/>
      <c r="J21" s="74">
        <f t="shared" si="4"/>
        <v>3.2720408697205744E-2</v>
      </c>
      <c r="K21" s="75">
        <f t="shared" si="3"/>
        <v>4.8295871371749483E-2</v>
      </c>
      <c r="L21" s="76">
        <f t="shared" si="2"/>
        <v>2.3629184887645954E-2</v>
      </c>
      <c r="N21" s="124" t="s">
        <v>16</v>
      </c>
      <c r="O21" s="159">
        <v>2.5000000000000001E-2</v>
      </c>
    </row>
    <row r="22" spans="1:15" ht="14.5" thickBot="1" x14ac:dyDescent="0.35">
      <c r="A22" s="68" t="s">
        <v>86</v>
      </c>
      <c r="B22" s="69" t="s">
        <v>140</v>
      </c>
      <c r="C22" s="69">
        <v>2013</v>
      </c>
      <c r="D22" s="71">
        <v>9128.1479999999992</v>
      </c>
      <c r="E22" s="296"/>
      <c r="F22" s="63">
        <f>VLOOKUP(A22,'Added-Value-Ouput'!$B$59:$D$115,3,FALSE)</f>
        <v>792633</v>
      </c>
      <c r="G22" s="64">
        <f>VLOOKUP(A22,'Added-Value-Ouput'!$B$59:$F$115,5,FALSE)</f>
        <v>1264218</v>
      </c>
      <c r="H22" s="300"/>
      <c r="I22" s="301"/>
      <c r="J22" s="74">
        <f t="shared" si="4"/>
        <v>2.814453805095728E-2</v>
      </c>
      <c r="K22" s="75">
        <f t="shared" si="3"/>
        <v>1.1516235130255742E-2</v>
      </c>
      <c r="L22" s="76">
        <f t="shared" si="2"/>
        <v>7.2203907870319831E-3</v>
      </c>
      <c r="N22" s="124" t="s">
        <v>14</v>
      </c>
      <c r="O22" s="159">
        <v>2.3E-2</v>
      </c>
    </row>
    <row r="23" spans="1:15" ht="14.5" thickBot="1" x14ac:dyDescent="0.35">
      <c r="A23" s="68" t="s">
        <v>3</v>
      </c>
      <c r="B23" s="69" t="s">
        <v>308</v>
      </c>
      <c r="C23" s="69">
        <v>2013</v>
      </c>
      <c r="D23" s="71">
        <v>8547.68</v>
      </c>
      <c r="E23" s="296"/>
      <c r="F23" s="63">
        <f>VLOOKUP(A23,'Added-Value-Ouput'!$B$59:$D$115,3,FALSE)</f>
        <v>195907.55</v>
      </c>
      <c r="G23" s="64">
        <f>VLOOKUP(A23,'Added-Value-Ouput'!$B$59:$F$115,5,FALSE)</f>
        <v>309198.59000000003</v>
      </c>
      <c r="H23" s="300"/>
      <c r="I23" s="301"/>
      <c r="J23" s="74">
        <f t="shared" si="4"/>
        <v>2.6354798915114715E-2</v>
      </c>
      <c r="K23" s="75">
        <f t="shared" si="3"/>
        <v>4.3631192365991001E-2</v>
      </c>
      <c r="L23" s="76">
        <f t="shared" si="2"/>
        <v>2.7644628004286822E-2</v>
      </c>
      <c r="N23" s="134" t="s">
        <v>98</v>
      </c>
      <c r="O23" s="160">
        <v>1.9E-2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88014.409</v>
      </c>
      <c r="E24" s="297"/>
      <c r="F24" s="81">
        <f>SUM('Added-Value-Ouput'!D59:D114)-SUM(F14:F23)</f>
        <v>7142047.373999998</v>
      </c>
      <c r="G24" s="81">
        <f>SUM('Added-Value-Ouput'!F59:F114)-SUM(G14:G23)</f>
        <v>14824546.370000001</v>
      </c>
      <c r="H24" s="302"/>
      <c r="I24" s="303"/>
      <c r="J24" s="83">
        <f t="shared" si="4"/>
        <v>0.2713721209530145</v>
      </c>
      <c r="K24" s="84">
        <f t="shared" si="3"/>
        <v>1.2323414336400064E-2</v>
      </c>
      <c r="L24" s="85">
        <f t="shared" si="2"/>
        <v>5.9370726633573203E-3</v>
      </c>
      <c r="N24" s="264" t="s">
        <v>165</v>
      </c>
      <c r="O24" s="265"/>
    </row>
    <row r="25" spans="1:15" ht="14.5" thickBot="1" x14ac:dyDescent="0.35">
      <c r="A25" s="86" t="s">
        <v>16</v>
      </c>
      <c r="B25" s="87" t="s">
        <v>129</v>
      </c>
      <c r="C25" s="87">
        <v>2013</v>
      </c>
      <c r="D25" s="89">
        <v>65579.429000000004</v>
      </c>
      <c r="E25" s="266">
        <v>0.3</v>
      </c>
      <c r="F25" s="90">
        <f>VLOOKUP(A25,'Added-Value-Ouput'!$B$59:$D$115,3,FALSE)</f>
        <v>2224553</v>
      </c>
      <c r="G25" s="91">
        <f>VLOOKUP(A25,'Added-Value-Ouput'!$B$59:$F$115,5,FALSE)</f>
        <v>3384499</v>
      </c>
      <c r="H25" s="269">
        <f>SUM(D25:D35)</f>
        <v>447925.21499999997</v>
      </c>
      <c r="I25" s="270"/>
      <c r="J25" s="252">
        <f>D25/$H$25</f>
        <v>0.14640709387168571</v>
      </c>
      <c r="K25" s="93">
        <f t="shared" si="3"/>
        <v>2.9479823137502234E-2</v>
      </c>
      <c r="L25" s="94">
        <f t="shared" si="2"/>
        <v>1.9376406670529377E-2</v>
      </c>
      <c r="N25" s="142" t="s">
        <v>0</v>
      </c>
      <c r="O25" s="152">
        <v>8.5000000000000006E-2</v>
      </c>
    </row>
    <row r="26" spans="1:15" ht="14.5" thickBot="1" x14ac:dyDescent="0.35">
      <c r="A26" s="95" t="s">
        <v>0</v>
      </c>
      <c r="B26" s="96" t="s">
        <v>1</v>
      </c>
      <c r="C26" s="96">
        <v>2013</v>
      </c>
      <c r="D26" s="98">
        <v>61647.512000000002</v>
      </c>
      <c r="E26" s="267"/>
      <c r="F26" s="90">
        <f>VLOOKUP(A26,'Added-Value-Ouput'!$B$59:$D$115,3,FALSE)</f>
        <v>629287.44999999995</v>
      </c>
      <c r="G26" s="91">
        <f>VLOOKUP(A26,'Added-Value-Ouput'!$B$59:$F$115,5,FALSE)</f>
        <v>1142136.4100000001</v>
      </c>
      <c r="H26" s="271"/>
      <c r="I26" s="272"/>
      <c r="J26" s="253">
        <f t="shared" ref="J26:J35" si="5">D26/$H$25</f>
        <v>0.13762902809568336</v>
      </c>
      <c r="K26" s="102">
        <f t="shared" si="3"/>
        <v>9.7963994038018726E-2</v>
      </c>
      <c r="L26" s="103">
        <f t="shared" si="2"/>
        <v>5.3975612247577326E-2</v>
      </c>
      <c r="N26" s="125" t="s">
        <v>5</v>
      </c>
      <c r="O26" s="153">
        <v>6.7000000000000004E-2</v>
      </c>
    </row>
    <row r="27" spans="1:15" ht="14.5" thickBot="1" x14ac:dyDescent="0.35">
      <c r="A27" s="95" t="s">
        <v>20</v>
      </c>
      <c r="B27" s="96" t="s">
        <v>131</v>
      </c>
      <c r="C27" s="96">
        <v>2013</v>
      </c>
      <c r="D27" s="98">
        <v>44037.89</v>
      </c>
      <c r="E27" s="267"/>
      <c r="F27" s="90">
        <f>VLOOKUP(A27,'Added-Value-Ouput'!$B$59:$D$115,3,FALSE)</f>
        <v>1965474</v>
      </c>
      <c r="G27" s="91">
        <f>VLOOKUP(A27,'Added-Value-Ouput'!$B$59:$F$115,5,FALSE)</f>
        <v>2622251</v>
      </c>
      <c r="H27" s="271"/>
      <c r="I27" s="272"/>
      <c r="J27" s="253">
        <f t="shared" si="5"/>
        <v>9.8315273454744015E-2</v>
      </c>
      <c r="K27" s="102">
        <f t="shared" si="3"/>
        <v>2.2405735206876304E-2</v>
      </c>
      <c r="L27" s="103">
        <f t="shared" si="2"/>
        <v>1.6793926286995411E-2</v>
      </c>
      <c r="N27" s="125" t="s">
        <v>8</v>
      </c>
      <c r="O27" s="153">
        <v>6.4000000000000001E-2</v>
      </c>
    </row>
    <row r="28" spans="1:15" ht="14.5" thickBot="1" x14ac:dyDescent="0.35">
      <c r="A28" s="95" t="s">
        <v>5</v>
      </c>
      <c r="B28" s="96" t="s">
        <v>6</v>
      </c>
      <c r="C28" s="96">
        <v>2013</v>
      </c>
      <c r="D28" s="98">
        <v>39434.129999999997</v>
      </c>
      <c r="E28" s="267"/>
      <c r="F28" s="90">
        <f>VLOOKUP(A28,'Added-Value-Ouput'!$B$59:$D$115,3,FALSE)</f>
        <v>670005.62</v>
      </c>
      <c r="G28" s="91">
        <f>VLOOKUP(A28,'Added-Value-Ouput'!$B$59:$F$115,5,FALSE)</f>
        <v>1080400.6200000001</v>
      </c>
      <c r="H28" s="271"/>
      <c r="I28" s="272"/>
      <c r="J28" s="253">
        <f t="shared" si="5"/>
        <v>8.8037307745669105E-2</v>
      </c>
      <c r="K28" s="102">
        <f t="shared" si="3"/>
        <v>5.885641675662362E-2</v>
      </c>
      <c r="L28" s="103">
        <f t="shared" si="2"/>
        <v>3.6499544030250547E-2</v>
      </c>
      <c r="N28" s="125" t="s">
        <v>3</v>
      </c>
      <c r="O28" s="153">
        <v>5.2999999999999999E-2</v>
      </c>
    </row>
    <row r="29" spans="1:15" ht="14.5" thickBot="1" x14ac:dyDescent="0.35">
      <c r="A29" s="95" t="s">
        <v>8</v>
      </c>
      <c r="B29" s="96" t="s">
        <v>9</v>
      </c>
      <c r="C29" s="96">
        <v>2013</v>
      </c>
      <c r="D29" s="98">
        <v>33410.521000000001</v>
      </c>
      <c r="E29" s="267"/>
      <c r="F29" s="90">
        <f>VLOOKUP(A29,'Added-Value-Ouput'!$B$59:$D$115,3,FALSE)</f>
        <v>632770</v>
      </c>
      <c r="G29" s="91">
        <f>VLOOKUP(A29,'Added-Value-Ouput'!$B$59:$F$115,5,FALSE)</f>
        <v>1006683</v>
      </c>
      <c r="H29" s="271"/>
      <c r="I29" s="272"/>
      <c r="J29" s="253">
        <f t="shared" si="5"/>
        <v>7.4589507089927953E-2</v>
      </c>
      <c r="K29" s="102">
        <f t="shared" si="3"/>
        <v>5.2800418793558485E-2</v>
      </c>
      <c r="L29" s="103">
        <f t="shared" si="2"/>
        <v>3.3188720779033717E-2</v>
      </c>
      <c r="N29" s="125" t="s">
        <v>11</v>
      </c>
      <c r="O29" s="153">
        <v>4.4999999999999998E-2</v>
      </c>
    </row>
    <row r="30" spans="1:15" ht="14.5" thickBot="1" x14ac:dyDescent="0.35">
      <c r="A30" s="95" t="s">
        <v>18</v>
      </c>
      <c r="B30" s="96" t="s">
        <v>130</v>
      </c>
      <c r="C30" s="96">
        <v>2013</v>
      </c>
      <c r="D30" s="98">
        <v>27795.535</v>
      </c>
      <c r="E30" s="267"/>
      <c r="F30" s="90">
        <f>VLOOKUP(A30,'Added-Value-Ouput'!$B$59:$D$115,3,FALSE)</f>
        <v>1002223</v>
      </c>
      <c r="G30" s="91">
        <f>VLOOKUP(A30,'Added-Value-Ouput'!$B$59:$F$115,5,FALSE)</f>
        <v>1495019</v>
      </c>
      <c r="H30" s="271"/>
      <c r="I30" s="272"/>
      <c r="J30" s="253">
        <f t="shared" si="5"/>
        <v>6.2053963628727622E-2</v>
      </c>
      <c r="K30" s="102">
        <f t="shared" si="3"/>
        <v>2.7733882579026824E-2</v>
      </c>
      <c r="L30" s="103">
        <f t="shared" si="2"/>
        <v>1.8592094816186282E-2</v>
      </c>
      <c r="N30" s="125" t="s">
        <v>18</v>
      </c>
      <c r="O30" s="153">
        <v>3.7999999999999999E-2</v>
      </c>
    </row>
    <row r="31" spans="1:15" ht="14.5" thickBot="1" x14ac:dyDescent="0.35">
      <c r="A31" s="95" t="s">
        <v>101</v>
      </c>
      <c r="B31" s="96" t="s">
        <v>150</v>
      </c>
      <c r="C31" s="96">
        <v>2013</v>
      </c>
      <c r="D31" s="98">
        <v>15787.624</v>
      </c>
      <c r="E31" s="267"/>
      <c r="F31" s="90">
        <f>VLOOKUP(A31,'Added-Value-Ouput'!$B$59:$D$115,3,FALSE)</f>
        <v>1188527</v>
      </c>
      <c r="G31" s="91">
        <f>VLOOKUP(A31,'Added-Value-Ouput'!$B$59:$F$115,5,FALSE)</f>
        <v>1993482</v>
      </c>
      <c r="H31" s="271"/>
      <c r="I31" s="272"/>
      <c r="J31" s="253">
        <f t="shared" si="5"/>
        <v>3.5246115805291293E-2</v>
      </c>
      <c r="K31" s="102">
        <f t="shared" si="3"/>
        <v>1.3283353259959597E-2</v>
      </c>
      <c r="L31" s="103">
        <f t="shared" si="2"/>
        <v>7.9196220482552638E-3</v>
      </c>
      <c r="N31" s="125" t="s">
        <v>20</v>
      </c>
      <c r="O31" s="153">
        <v>3.5000000000000003E-2</v>
      </c>
    </row>
    <row r="32" spans="1:15" ht="14.5" thickBot="1" x14ac:dyDescent="0.35">
      <c r="A32" s="95" t="s">
        <v>11</v>
      </c>
      <c r="B32" s="96" t="s">
        <v>12</v>
      </c>
      <c r="C32" s="96">
        <v>2013</v>
      </c>
      <c r="D32" s="98">
        <v>14376.491</v>
      </c>
      <c r="E32" s="267"/>
      <c r="F32" s="90">
        <f>VLOOKUP(A32,'Added-Value-Ouput'!$B$59:$D$115,3,FALSE)</f>
        <v>219734</v>
      </c>
      <c r="G32" s="91">
        <f>VLOOKUP(A32,'Added-Value-Ouput'!$B$59:$F$115,5,FALSE)</f>
        <v>449116</v>
      </c>
      <c r="H32" s="271"/>
      <c r="I32" s="272"/>
      <c r="J32" s="253">
        <f t="shared" si="5"/>
        <v>3.2095739464008517E-2</v>
      </c>
      <c r="K32" s="102">
        <f t="shared" si="3"/>
        <v>6.5426793304631969E-2</v>
      </c>
      <c r="L32" s="103">
        <f t="shared" si="2"/>
        <v>3.2010640903463693E-2</v>
      </c>
      <c r="N32" s="125" t="s">
        <v>16</v>
      </c>
      <c r="O32" s="153">
        <v>3.3000000000000002E-2</v>
      </c>
    </row>
    <row r="33" spans="1:15" ht="14.5" thickBot="1" x14ac:dyDescent="0.35">
      <c r="A33" s="95" t="s">
        <v>86</v>
      </c>
      <c r="B33" s="96" t="s">
        <v>140</v>
      </c>
      <c r="C33" s="96">
        <v>2013</v>
      </c>
      <c r="D33" s="98">
        <v>12409.955</v>
      </c>
      <c r="E33" s="267"/>
      <c r="F33" s="90">
        <f>VLOOKUP(A33,'Added-Value-Ouput'!$B$59:$D$115,3,FALSE)</f>
        <v>792633</v>
      </c>
      <c r="G33" s="91">
        <f>VLOOKUP(A33,'Added-Value-Ouput'!$B$59:$F$115,5,FALSE)</f>
        <v>1264218</v>
      </c>
      <c r="H33" s="271"/>
      <c r="I33" s="272"/>
      <c r="J33" s="253">
        <f t="shared" si="5"/>
        <v>2.7705417298287172E-2</v>
      </c>
      <c r="K33" s="102">
        <f t="shared" si="3"/>
        <v>1.5656621664755316E-2</v>
      </c>
      <c r="L33" s="103">
        <f t="shared" si="2"/>
        <v>9.8163093706939777E-3</v>
      </c>
      <c r="N33" s="125" t="s">
        <v>14</v>
      </c>
      <c r="O33" s="153">
        <v>0.03</v>
      </c>
    </row>
    <row r="34" spans="1:15" ht="14.5" thickBot="1" x14ac:dyDescent="0.35">
      <c r="A34" s="95" t="s">
        <v>3</v>
      </c>
      <c r="B34" s="96" t="s">
        <v>308</v>
      </c>
      <c r="C34" s="96">
        <v>2013</v>
      </c>
      <c r="D34" s="98">
        <v>11562.073</v>
      </c>
      <c r="E34" s="267"/>
      <c r="F34" s="90">
        <f>VLOOKUP(A34,'Added-Value-Ouput'!$B$59:$D$115,3,FALSE)</f>
        <v>195907.55</v>
      </c>
      <c r="G34" s="91">
        <f>VLOOKUP(A34,'Added-Value-Ouput'!$B$59:$F$115,5,FALSE)</f>
        <v>309198.59000000003</v>
      </c>
      <c r="H34" s="271"/>
      <c r="I34" s="272"/>
      <c r="J34" s="253">
        <f t="shared" si="5"/>
        <v>2.581250756334403E-2</v>
      </c>
      <c r="K34" s="102">
        <f t="shared" si="3"/>
        <v>5.9018006197310929E-2</v>
      </c>
      <c r="L34" s="103">
        <f t="shared" si="2"/>
        <v>3.7393679576611265E-2</v>
      </c>
      <c r="N34" s="136" t="s">
        <v>96</v>
      </c>
      <c r="O34" s="154">
        <v>2.5000000000000001E-2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121884.05499999999</v>
      </c>
      <c r="E35" s="268"/>
      <c r="F35" s="108">
        <f>SUM('Added-Value-Ouput'!D59:D114)-SUM(F25:F34)</f>
        <v>7142047.373999998</v>
      </c>
      <c r="G35" s="108">
        <f>SUM('Added-Value-Ouput'!F59:F114)-SUM(G25:G34)</f>
        <v>14824546.370000001</v>
      </c>
      <c r="H35" s="273"/>
      <c r="I35" s="274"/>
      <c r="J35" s="254">
        <f t="shared" si="5"/>
        <v>0.27210804598263127</v>
      </c>
      <c r="K35" s="111">
        <f t="shared" si="3"/>
        <v>1.7065702398405852E-2</v>
      </c>
      <c r="L35" s="112">
        <f t="shared" si="2"/>
        <v>8.2217729944609411E-3</v>
      </c>
      <c r="N35" s="264" t="s">
        <v>165</v>
      </c>
      <c r="O35" s="265"/>
    </row>
    <row r="36" spans="1:15" ht="14.5" thickBot="1" x14ac:dyDescent="0.35">
      <c r="A36" s="10" t="s">
        <v>16</v>
      </c>
      <c r="B36" s="18" t="s">
        <v>129</v>
      </c>
      <c r="C36" s="18">
        <v>2013</v>
      </c>
      <c r="D36" s="25">
        <v>82350.506999999998</v>
      </c>
      <c r="E36" s="275">
        <v>0.4</v>
      </c>
      <c r="F36" s="19">
        <f>VLOOKUP(A36,'Added-Value-Ouput'!$B$59:$D$115,3,FALSE)</f>
        <v>2224553</v>
      </c>
      <c r="G36" s="116">
        <f>VLOOKUP(A36,'Added-Value-Ouput'!$B$59:$F$115,5,FALSE)</f>
        <v>3384499</v>
      </c>
      <c r="H36" s="277">
        <f>SUM(D36:D46)</f>
        <v>564342.14800000004</v>
      </c>
      <c r="I36" s="278"/>
      <c r="J36" s="255">
        <f>D36/$H$36</f>
        <v>0.14592301371046981</v>
      </c>
      <c r="K36" s="48">
        <f t="shared" si="3"/>
        <v>3.7018900875816399E-2</v>
      </c>
      <c r="L36" s="49">
        <f t="shared" si="2"/>
        <v>2.4331668291230103E-2</v>
      </c>
      <c r="N36" s="144" t="s">
        <v>0</v>
      </c>
      <c r="O36" s="145">
        <v>0.10199999999999999</v>
      </c>
    </row>
    <row r="37" spans="1:15" ht="14.5" thickBot="1" x14ac:dyDescent="0.35">
      <c r="A37" s="10" t="s">
        <v>0</v>
      </c>
      <c r="B37" s="18" t="s">
        <v>1</v>
      </c>
      <c r="C37" s="18">
        <v>2013</v>
      </c>
      <c r="D37" s="25">
        <v>77105.095000000001</v>
      </c>
      <c r="E37" s="275"/>
      <c r="F37" s="19">
        <f>VLOOKUP(A37,'Added-Value-Ouput'!$B$59:$D$115,3,FALSE)</f>
        <v>629287.44999999995</v>
      </c>
      <c r="G37" s="116">
        <f>VLOOKUP(A37,'Added-Value-Ouput'!$B$59:$F$115,5,FALSE)</f>
        <v>1142136.4100000001</v>
      </c>
      <c r="H37" s="277"/>
      <c r="I37" s="278"/>
      <c r="J37" s="51">
        <f t="shared" ref="J37:J46" si="6">D37/$H$36</f>
        <v>0.13662827643346603</v>
      </c>
      <c r="K37" s="51">
        <f>D37/F37</f>
        <v>0.12252762231314164</v>
      </c>
      <c r="L37" s="52">
        <f t="shared" si="2"/>
        <v>6.7509532420912829E-2</v>
      </c>
      <c r="N37" s="126" t="s">
        <v>5</v>
      </c>
      <c r="O37" s="131">
        <v>8.2000000000000003E-2</v>
      </c>
    </row>
    <row r="38" spans="1:15" ht="14.5" thickBot="1" x14ac:dyDescent="0.35">
      <c r="A38" s="10" t="s">
        <v>20</v>
      </c>
      <c r="B38" s="18" t="s">
        <v>131</v>
      </c>
      <c r="C38" s="18">
        <v>2013</v>
      </c>
      <c r="D38" s="25">
        <v>56276.173000000003</v>
      </c>
      <c r="E38" s="275"/>
      <c r="F38" s="19">
        <f>VLOOKUP(A38,'Added-Value-Ouput'!$B$59:$D$115,3,FALSE)</f>
        <v>1965474</v>
      </c>
      <c r="G38" s="116">
        <f>VLOOKUP(A38,'Added-Value-Ouput'!$B$59:$F$115,5,FALSE)</f>
        <v>2622251</v>
      </c>
      <c r="H38" s="277"/>
      <c r="I38" s="278"/>
      <c r="J38" s="51">
        <f t="shared" si="6"/>
        <v>9.9719953931209832E-2</v>
      </c>
      <c r="K38" s="51">
        <f t="shared" si="3"/>
        <v>2.8632367052426031E-2</v>
      </c>
      <c r="L38" s="52">
        <f t="shared" si="2"/>
        <v>2.1461016889687524E-2</v>
      </c>
      <c r="N38" s="126" t="s">
        <v>8</v>
      </c>
      <c r="O38" s="131">
        <v>0.08</v>
      </c>
    </row>
    <row r="39" spans="1:15" ht="14.5" thickBot="1" x14ac:dyDescent="0.35">
      <c r="A39" s="10" t="s">
        <v>5</v>
      </c>
      <c r="B39" s="18" t="s">
        <v>6</v>
      </c>
      <c r="C39" s="18">
        <v>2013</v>
      </c>
      <c r="D39" s="25">
        <v>49774.161999999997</v>
      </c>
      <c r="E39" s="275"/>
      <c r="F39" s="19">
        <f>VLOOKUP(A39,'Added-Value-Ouput'!$B$59:$D$115,3,FALSE)</f>
        <v>670005.62</v>
      </c>
      <c r="G39" s="116">
        <f>VLOOKUP(A39,'Added-Value-Ouput'!$B$59:$F$115,5,FALSE)</f>
        <v>1080400.6200000001</v>
      </c>
      <c r="H39" s="277"/>
      <c r="I39" s="278"/>
      <c r="J39" s="51">
        <f t="shared" si="6"/>
        <v>8.8198555036863899E-2</v>
      </c>
      <c r="K39" s="51">
        <f t="shared" si="3"/>
        <v>7.4289170887850156E-2</v>
      </c>
      <c r="L39" s="52">
        <f t="shared" si="2"/>
        <v>4.6070097590280898E-2</v>
      </c>
      <c r="N39" s="126" t="s">
        <v>3</v>
      </c>
      <c r="O39" s="131">
        <v>6.2E-2</v>
      </c>
    </row>
    <row r="40" spans="1:15" ht="14.5" thickBot="1" x14ac:dyDescent="0.35">
      <c r="A40" s="10" t="s">
        <v>8</v>
      </c>
      <c r="B40" s="18" t="s">
        <v>9</v>
      </c>
      <c r="C40" s="18">
        <v>2013</v>
      </c>
      <c r="D40" s="25">
        <v>42292.201999999997</v>
      </c>
      <c r="E40" s="275"/>
      <c r="F40" s="19">
        <f>VLOOKUP(A40,'Added-Value-Ouput'!$B$59:$D$115,3,FALSE)</f>
        <v>632770</v>
      </c>
      <c r="G40" s="116">
        <f>VLOOKUP(A40,'Added-Value-Ouput'!$B$59:$F$115,5,FALSE)</f>
        <v>1006683</v>
      </c>
      <c r="H40" s="277"/>
      <c r="I40" s="278"/>
      <c r="J40" s="51">
        <f t="shared" si="6"/>
        <v>7.4940711321813222E-2</v>
      </c>
      <c r="K40" s="51">
        <f t="shared" si="3"/>
        <v>6.6836610458776494E-2</v>
      </c>
      <c r="L40" s="52">
        <f t="shared" si="2"/>
        <v>4.2011439549490749E-2</v>
      </c>
      <c r="N40" s="126" t="s">
        <v>11</v>
      </c>
      <c r="O40" s="131">
        <v>5.3999999999999999E-2</v>
      </c>
    </row>
    <row r="41" spans="1:15" ht="14.5" thickBot="1" x14ac:dyDescent="0.35">
      <c r="A41" s="10" t="s">
        <v>18</v>
      </c>
      <c r="B41" s="18" t="s">
        <v>130</v>
      </c>
      <c r="C41" s="18">
        <v>2013</v>
      </c>
      <c r="D41" s="25">
        <v>35321.288</v>
      </c>
      <c r="E41" s="275"/>
      <c r="F41" s="19">
        <f>VLOOKUP(A41,'Added-Value-Ouput'!$B$59:$D$115,3,FALSE)</f>
        <v>1002223</v>
      </c>
      <c r="G41" s="116">
        <f>VLOOKUP(A41,'Added-Value-Ouput'!$B$59:$F$115,5,FALSE)</f>
        <v>1495019</v>
      </c>
      <c r="H41" s="277"/>
      <c r="I41" s="278"/>
      <c r="J41" s="51">
        <f t="shared" si="6"/>
        <v>6.2588428181692357E-2</v>
      </c>
      <c r="K41" s="51">
        <f>D41/F41</f>
        <v>3.5242942937849159E-2</v>
      </c>
      <c r="L41" s="52">
        <f t="shared" si="2"/>
        <v>2.3625979335379684E-2</v>
      </c>
      <c r="N41" s="126" t="s">
        <v>18</v>
      </c>
      <c r="O41" s="131">
        <v>4.7E-2</v>
      </c>
    </row>
    <row r="42" spans="1:15" ht="14.5" thickBot="1" x14ac:dyDescent="0.35">
      <c r="A42" s="10" t="s">
        <v>101</v>
      </c>
      <c r="B42" s="18" t="s">
        <v>150</v>
      </c>
      <c r="C42" s="18">
        <v>2013</v>
      </c>
      <c r="D42" s="25">
        <v>19610</v>
      </c>
      <c r="E42" s="275"/>
      <c r="F42" s="19">
        <f>VLOOKUP(A42,'Added-Value-Ouput'!$B$59:$D$115,3,FALSE)</f>
        <v>1188527</v>
      </c>
      <c r="G42" s="116">
        <f>VLOOKUP(A42,'Added-Value-Ouput'!$B$59:$F$115,5,FALSE)</f>
        <v>1993482</v>
      </c>
      <c r="H42" s="277"/>
      <c r="I42" s="278"/>
      <c r="J42" s="51">
        <f t="shared" si="6"/>
        <v>3.4748423575125205E-2</v>
      </c>
      <c r="K42" s="51">
        <f t="shared" si="3"/>
        <v>1.6499414821876154E-2</v>
      </c>
      <c r="L42" s="52">
        <f t="shared" si="2"/>
        <v>9.8370589752001768E-3</v>
      </c>
      <c r="N42" s="126" t="s">
        <v>20</v>
      </c>
      <c r="O42" s="131">
        <v>4.4999999999999998E-2</v>
      </c>
    </row>
    <row r="43" spans="1:15" ht="14.5" thickBot="1" x14ac:dyDescent="0.35">
      <c r="A43" s="10" t="s">
        <v>11</v>
      </c>
      <c r="B43" s="18" t="s">
        <v>12</v>
      </c>
      <c r="C43" s="18">
        <v>2013</v>
      </c>
      <c r="D43" s="25">
        <v>17909.423999999999</v>
      </c>
      <c r="E43" s="275"/>
      <c r="F43" s="19">
        <f>VLOOKUP(A43,'Added-Value-Ouput'!$B$59:$D$115,3,FALSE)</f>
        <v>219734</v>
      </c>
      <c r="G43" s="116">
        <f>VLOOKUP(A43,'Added-Value-Ouput'!$B$59:$F$115,5,FALSE)</f>
        <v>449116</v>
      </c>
      <c r="H43" s="277"/>
      <c r="I43" s="278"/>
      <c r="J43" s="51">
        <f t="shared" si="6"/>
        <v>3.1735045953009342E-2</v>
      </c>
      <c r="K43" s="51">
        <f t="shared" si="3"/>
        <v>8.1505019705644097E-2</v>
      </c>
      <c r="L43" s="52">
        <f t="shared" si="2"/>
        <v>3.9877056261633965E-2</v>
      </c>
      <c r="N43" s="126" t="s">
        <v>16</v>
      </c>
      <c r="O43" s="131">
        <v>0.04</v>
      </c>
    </row>
    <row r="44" spans="1:15" ht="14.5" thickBot="1" x14ac:dyDescent="0.35">
      <c r="A44" s="10" t="s">
        <v>86</v>
      </c>
      <c r="B44" s="18" t="s">
        <v>140</v>
      </c>
      <c r="C44" s="18">
        <v>2013</v>
      </c>
      <c r="D44" s="25">
        <v>15492.116</v>
      </c>
      <c r="E44" s="275"/>
      <c r="F44" s="19">
        <f>VLOOKUP(A44,'Added-Value-Ouput'!$B$59:$D$115,3,FALSE)</f>
        <v>792633</v>
      </c>
      <c r="G44" s="116">
        <f>VLOOKUP(A44,'Added-Value-Ouput'!$B$59:$F$115,5,FALSE)</f>
        <v>1264218</v>
      </c>
      <c r="H44" s="277"/>
      <c r="I44" s="278"/>
      <c r="J44" s="51">
        <f t="shared" si="6"/>
        <v>2.74516373708809E-2</v>
      </c>
      <c r="K44" s="51">
        <f t="shared" si="3"/>
        <v>1.9545131227188373E-2</v>
      </c>
      <c r="L44" s="52">
        <f t="shared" si="2"/>
        <v>1.225430740584298E-2</v>
      </c>
      <c r="N44" s="126" t="s">
        <v>14</v>
      </c>
      <c r="O44" s="131">
        <v>3.6999999999999998E-2</v>
      </c>
    </row>
    <row r="45" spans="1:15" ht="14.5" thickBot="1" x14ac:dyDescent="0.35">
      <c r="A45" s="10" t="s">
        <v>3</v>
      </c>
      <c r="B45" s="18" t="s">
        <v>308</v>
      </c>
      <c r="C45" s="18">
        <v>2013</v>
      </c>
      <c r="D45" s="25">
        <v>14388.736000000001</v>
      </c>
      <c r="E45" s="275"/>
      <c r="F45" s="19">
        <f>VLOOKUP(A45,'Added-Value-Ouput'!$B$59:$D$115,3,FALSE)</f>
        <v>195907.55</v>
      </c>
      <c r="G45" s="116">
        <f>VLOOKUP(A45,'Added-Value-Ouput'!$B$59:$F$115,5,FALSE)</f>
        <v>309198.59000000003</v>
      </c>
      <c r="H45" s="277"/>
      <c r="I45" s="278"/>
      <c r="J45" s="51">
        <f t="shared" si="6"/>
        <v>2.5496475942817582E-2</v>
      </c>
      <c r="K45" s="51">
        <f>D45/F45</f>
        <v>7.3446561911473043E-2</v>
      </c>
      <c r="L45" s="52">
        <f t="shared" si="2"/>
        <v>4.6535580902875399E-2</v>
      </c>
      <c r="N45" s="138" t="s">
        <v>96</v>
      </c>
      <c r="O45" s="139">
        <v>3.1E-2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153822.44500000001</v>
      </c>
      <c r="E46" s="276"/>
      <c r="F46" s="23">
        <f>SUM('Added-Value-Ouput'!D59:D114)-SUM(F36:F45)</f>
        <v>7142047.373999998</v>
      </c>
      <c r="G46" s="23">
        <f>SUM('Added-Value-Ouput'!F59:F114)-SUM(G36:G45)</f>
        <v>14824546.370000001</v>
      </c>
      <c r="H46" s="279"/>
      <c r="I46" s="280"/>
      <c r="J46" s="54">
        <f t="shared" si="6"/>
        <v>0.27256947854265173</v>
      </c>
      <c r="K46" s="54">
        <f t="shared" si="3"/>
        <v>2.1537583965065429E-2</v>
      </c>
      <c r="L46" s="55">
        <f t="shared" si="2"/>
        <v>1.0376199120081406E-2</v>
      </c>
      <c r="N46" s="264" t="s">
        <v>165</v>
      </c>
      <c r="O46" s="265"/>
    </row>
    <row r="49" spans="4:10" x14ac:dyDescent="0.25">
      <c r="D49" s="250"/>
      <c r="J49" s="248"/>
    </row>
    <row r="50" spans="4:10" x14ac:dyDescent="0.25">
      <c r="D50" s="250"/>
      <c r="E50" s="251"/>
      <c r="F50" s="248"/>
    </row>
    <row r="51" spans="4:10" x14ac:dyDescent="0.25">
      <c r="G51" s="248"/>
    </row>
    <row r="52" spans="4:10" x14ac:dyDescent="0.25">
      <c r="D52" s="249"/>
    </row>
    <row r="98" spans="9:9" x14ac:dyDescent="0.25">
      <c r="I98" t="s">
        <v>309</v>
      </c>
    </row>
  </sheetData>
  <mergeCells count="15"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  <mergeCell ref="N1:O1"/>
    <mergeCell ref="N13:O13"/>
    <mergeCell ref="N24:O24"/>
    <mergeCell ref="N35:O35"/>
    <mergeCell ref="N46:O4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60B3-CEE0-4D3C-B4C3-F4B6FADD0604}">
  <dimension ref="A1:E9"/>
  <sheetViews>
    <sheetView topLeftCell="A5" workbookViewId="0">
      <selection activeCell="R68" sqref="R68"/>
    </sheetView>
  </sheetViews>
  <sheetFormatPr defaultRowHeight="13.5" x14ac:dyDescent="0.25"/>
  <cols>
    <col min="2" max="2" width="12.92578125" customWidth="1"/>
    <col min="3" max="3" width="13.85546875" customWidth="1"/>
    <col min="4" max="4" width="17.28515625" customWidth="1"/>
    <col min="5" max="5" width="16.7109375" customWidth="1"/>
  </cols>
  <sheetData>
    <row r="1" spans="1:5" ht="14" thickBot="1" x14ac:dyDescent="0.3">
      <c r="A1" s="211" t="s">
        <v>122</v>
      </c>
      <c r="B1" s="220" t="s">
        <v>141</v>
      </c>
      <c r="C1" s="212" t="s">
        <v>142</v>
      </c>
      <c r="D1" s="224" t="s">
        <v>161</v>
      </c>
      <c r="E1" s="216" t="s">
        <v>162</v>
      </c>
    </row>
    <row r="2" spans="1:5" x14ac:dyDescent="0.25">
      <c r="A2" s="189" t="s">
        <v>111</v>
      </c>
      <c r="B2" s="221">
        <f>UK!H3/10^3</f>
        <v>39.204667000000001</v>
      </c>
      <c r="C2" s="213">
        <f>UK!H36/10^3</f>
        <v>117.35505599999998</v>
      </c>
      <c r="D2" s="225">
        <f>VLOOKUP(US!$A$4,UK!$A$3:$K$13,11,FALSE)</f>
        <v>4.8413381194719905E-2</v>
      </c>
      <c r="E2" s="217">
        <f>VLOOKUP(US!$A$4,UK!$A$36:$K$46,11,FALSE)</f>
        <v>0.14350848785285575</v>
      </c>
    </row>
    <row r="3" spans="1:5" x14ac:dyDescent="0.25">
      <c r="A3" s="190" t="s">
        <v>143</v>
      </c>
      <c r="B3" s="222">
        <f>US!H3/10^3</f>
        <v>188.10067700000002</v>
      </c>
      <c r="C3" s="214">
        <f>US!H36/10^3</f>
        <v>564.34214800000007</v>
      </c>
      <c r="D3" s="226">
        <f>VLOOKUP(US!$A$4,US!$A$3:$K$13,11,FALSE)</f>
        <v>4.2829374715799597E-2</v>
      </c>
      <c r="E3" s="218">
        <f>VLOOKUP(US!$A$4,US!$A$36:$K$46,11,FALSE)</f>
        <v>0.12252762231314164</v>
      </c>
    </row>
    <row r="4" spans="1:5" x14ac:dyDescent="0.25">
      <c r="A4" s="190" t="s">
        <v>144</v>
      </c>
      <c r="B4" s="222">
        <f>Germany!H3/10^3</f>
        <v>17.817453</v>
      </c>
      <c r="C4" s="214">
        <f>Germany!H36/10^3</f>
        <v>53.340854899999989</v>
      </c>
      <c r="D4" s="226">
        <f>VLOOKUP(US!$A$4,Germany!$A$3:$K$13,11,FALSE)</f>
        <v>4.1318316357888095E-2</v>
      </c>
      <c r="E4" s="218">
        <f>VLOOKUP(US!$A$4,Germany!$A$36:$K$46,11,FALSE)</f>
        <v>0.11569539111822458</v>
      </c>
    </row>
    <row r="5" spans="1:5" x14ac:dyDescent="0.25">
      <c r="A5" s="190" t="s">
        <v>145</v>
      </c>
      <c r="B5" s="222">
        <f>Italy!H3/10^3</f>
        <v>17.080674500000001</v>
      </c>
      <c r="C5" s="214">
        <f>Italy!H36/10^3</f>
        <v>52.222411599999994</v>
      </c>
      <c r="D5" s="226">
        <f>VLOOKUP(US!$A$4,Italy!$A$3:$K$13,11,FALSE)</f>
        <v>4.4118761304854669E-2</v>
      </c>
      <c r="E5" s="218">
        <f>VLOOKUP(US!$A$4,Italy!$A$36:$K$46,11,FALSE)</f>
        <v>0.12443649103228673</v>
      </c>
    </row>
    <row r="6" spans="1:5" x14ac:dyDescent="0.25">
      <c r="A6" s="190" t="s">
        <v>146</v>
      </c>
      <c r="B6" s="222">
        <f>France!H3/10^3</f>
        <v>15.447459499999999</v>
      </c>
      <c r="C6" s="214">
        <f>France!H36/10^3</f>
        <v>46.322222799999999</v>
      </c>
      <c r="D6" s="226">
        <f>VLOOKUP(US!$A$4,France!$A$3:$K$13,11,FALSE)</f>
        <v>4.0127307779483631E-2</v>
      </c>
      <c r="E6" s="218">
        <f>VLOOKUP(US!$A$4,France!$A$36:$K$46,11,FALSE)</f>
        <v>0.11161568645298181</v>
      </c>
    </row>
    <row r="7" spans="1:5" x14ac:dyDescent="0.25">
      <c r="A7" s="190" t="s">
        <v>147</v>
      </c>
      <c r="B7" s="222">
        <f>China!H3/10^3</f>
        <v>76.621739999999988</v>
      </c>
      <c r="C7" s="214">
        <f>China!H36/10^3</f>
        <v>254.401838</v>
      </c>
      <c r="D7" s="226">
        <f>VLOOKUP(US!$A$4,China!$A$3:$K$13,11,FALSE)</f>
        <v>3.7021129239675786E-2</v>
      </c>
      <c r="E7" s="218">
        <f>VLOOKUP(US!$A$4,China!$A$36:$K$46,11,FALSE)</f>
        <v>0.10189097384206219</v>
      </c>
    </row>
    <row r="8" spans="1:5" x14ac:dyDescent="0.25">
      <c r="A8" s="190" t="s">
        <v>148</v>
      </c>
      <c r="B8" s="222">
        <f>Japan!H3/10^3</f>
        <v>60.049847999999997</v>
      </c>
      <c r="C8" s="214">
        <f>Japan!H36/10^3</f>
        <v>181.84448500000002</v>
      </c>
      <c r="D8" s="226">
        <f>VLOOKUP(US!$A$4,Japan!$A$3:$K$13,11,FALSE)</f>
        <v>4.1180882941388504E-2</v>
      </c>
      <c r="E8" s="218">
        <f>VLOOKUP(US!$A$4,Japan!$A$36:$K$46,11,FALSE)</f>
        <v>0.11950555744214057</v>
      </c>
    </row>
    <row r="9" spans="1:5" ht="14" thickBot="1" x14ac:dyDescent="0.3">
      <c r="A9" s="191" t="s">
        <v>149</v>
      </c>
      <c r="B9" s="223">
        <f>ROW!F3/10^3</f>
        <v>78.515015000000005</v>
      </c>
      <c r="C9" s="215">
        <f>ROW!F36/10^3</f>
        <v>249.45154399999998</v>
      </c>
      <c r="D9" s="180"/>
      <c r="E9" s="2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6CF6-E923-4B1C-AD96-00E7E95F88CB}">
  <dimension ref="A1:Y58"/>
  <sheetViews>
    <sheetView zoomScale="60" zoomScaleNormal="60" workbookViewId="0">
      <selection activeCell="A41" sqref="A41"/>
    </sheetView>
  </sheetViews>
  <sheetFormatPr defaultRowHeight="14" x14ac:dyDescent="0.3"/>
  <cols>
    <col min="1" max="1" width="46.7109375" customWidth="1"/>
    <col min="2" max="2" width="13.35546875" style="176" customWidth="1"/>
    <col min="3" max="7" width="9.140625" style="120"/>
    <col min="10" max="10" width="16.5703125" style="5" customWidth="1"/>
  </cols>
  <sheetData>
    <row r="1" spans="1:10" ht="15" thickBot="1" x14ac:dyDescent="0.4">
      <c r="A1" s="170" t="s">
        <v>253</v>
      </c>
      <c r="B1" s="177" t="s">
        <v>305</v>
      </c>
      <c r="C1" s="244" t="s">
        <v>143</v>
      </c>
      <c r="D1" s="243" t="s">
        <v>111</v>
      </c>
      <c r="E1" s="171" t="s">
        <v>144</v>
      </c>
      <c r="F1" s="171" t="s">
        <v>145</v>
      </c>
      <c r="G1" s="171" t="s">
        <v>146</v>
      </c>
      <c r="H1" s="171" t="s">
        <v>147</v>
      </c>
      <c r="I1" s="171" t="s">
        <v>148</v>
      </c>
      <c r="J1" s="172" t="s">
        <v>252</v>
      </c>
    </row>
    <row r="2" spans="1:10" ht="20.5" customHeight="1" x14ac:dyDescent="0.3">
      <c r="A2" s="240" t="s">
        <v>58</v>
      </c>
      <c r="B2" s="227" t="s">
        <v>254</v>
      </c>
      <c r="C2" s="247">
        <v>2.6293599999999999E-3</v>
      </c>
      <c r="D2" s="228">
        <v>8.6579099999999996E-3</v>
      </c>
      <c r="E2" s="229">
        <v>2.8069100000000001E-3</v>
      </c>
      <c r="F2" s="229">
        <v>1.1558899999999999E-3</v>
      </c>
      <c r="G2" s="229">
        <v>4.1121000000000002E-4</v>
      </c>
      <c r="H2" s="229">
        <v>8.6426000000000005E-4</v>
      </c>
      <c r="I2" s="229">
        <v>2.1071599999999998E-3</v>
      </c>
      <c r="J2" s="230">
        <v>6.4793999999999995E-4</v>
      </c>
    </row>
    <row r="3" spans="1:10" ht="15" customHeight="1" x14ac:dyDescent="0.3">
      <c r="A3" s="240" t="s">
        <v>59</v>
      </c>
      <c r="B3" s="231" t="s">
        <v>255</v>
      </c>
      <c r="C3" s="245">
        <v>1.71108E-3</v>
      </c>
      <c r="D3" s="232">
        <v>7.9060999999999992E-3</v>
      </c>
      <c r="E3" s="233">
        <v>3.6532100000000001E-3</v>
      </c>
      <c r="F3" s="233">
        <v>8.6329800000000002E-3</v>
      </c>
      <c r="G3" s="233">
        <v>1.26757E-3</v>
      </c>
      <c r="H3" s="233">
        <v>4.2266200000000004E-3</v>
      </c>
      <c r="I3" s="233">
        <v>2.1508E-3</v>
      </c>
      <c r="J3" s="234">
        <v>3.5364799999999998E-3</v>
      </c>
    </row>
    <row r="4" spans="1:10" ht="15" customHeight="1" x14ac:dyDescent="0.3">
      <c r="A4" s="240" t="s">
        <v>60</v>
      </c>
      <c r="B4" s="231" t="s">
        <v>256</v>
      </c>
      <c r="C4" s="245">
        <v>1.71108E-3</v>
      </c>
      <c r="D4" s="232">
        <v>6.7671700000000003E-3</v>
      </c>
      <c r="E4" s="233">
        <v>3.7542000000000001E-4</v>
      </c>
      <c r="F4" s="233">
        <v>7.17382E-3</v>
      </c>
      <c r="G4" s="233">
        <v>4.0644999999999999E-4</v>
      </c>
      <c r="H4" s="233">
        <v>2.6365E-3</v>
      </c>
      <c r="I4" s="233">
        <v>5.1859000000000002E-3</v>
      </c>
      <c r="J4" s="234">
        <v>2.5470599999999999E-3</v>
      </c>
    </row>
    <row r="5" spans="1:10" ht="15" customHeight="1" x14ac:dyDescent="0.3">
      <c r="A5" s="240" t="s">
        <v>61</v>
      </c>
      <c r="B5" s="231" t="s">
        <v>257</v>
      </c>
      <c r="C5" s="245">
        <v>7.52435E-3</v>
      </c>
      <c r="D5" s="232">
        <v>7.1861599999999996E-3</v>
      </c>
      <c r="E5" s="233">
        <v>1.101806E-2</v>
      </c>
      <c r="F5" s="233">
        <v>1.08696E-2</v>
      </c>
      <c r="G5" s="233">
        <v>5.8528399999999998E-3</v>
      </c>
      <c r="H5" s="233">
        <v>2.0811800000000002E-3</v>
      </c>
      <c r="I5" s="233">
        <v>3.1784600000000001E-3</v>
      </c>
      <c r="J5" s="234">
        <v>1.2557600000000001E-3</v>
      </c>
    </row>
    <row r="6" spans="1:10" ht="15" customHeight="1" x14ac:dyDescent="0.3">
      <c r="A6" s="240" t="s">
        <v>62</v>
      </c>
      <c r="B6" s="231" t="s">
        <v>258</v>
      </c>
      <c r="C6" s="245">
        <v>5.18798E-3</v>
      </c>
      <c r="D6" s="232">
        <v>6.2376200000000001E-3</v>
      </c>
      <c r="E6" s="233">
        <v>3.9130199999999997E-3</v>
      </c>
      <c r="F6" s="233">
        <v>5.13496E-3</v>
      </c>
      <c r="G6" s="233">
        <v>4.2088000000000004E-3</v>
      </c>
      <c r="H6" s="233">
        <v>1.0448199999999999E-3</v>
      </c>
      <c r="I6" s="233">
        <v>3.7865799999999999E-3</v>
      </c>
      <c r="J6" s="234">
        <v>2.0715199999999999E-3</v>
      </c>
    </row>
    <row r="7" spans="1:10" ht="15" customHeight="1" x14ac:dyDescent="0.3">
      <c r="A7" s="240" t="s">
        <v>63</v>
      </c>
      <c r="B7" s="231" t="s">
        <v>259</v>
      </c>
      <c r="C7" s="245">
        <v>1.3662789999999999E-2</v>
      </c>
      <c r="D7" s="232">
        <v>8.7592799999999995E-3</v>
      </c>
      <c r="E7" s="233">
        <v>4.6172499999999998E-3</v>
      </c>
      <c r="F7" s="233">
        <v>1.018409E-2</v>
      </c>
      <c r="G7" s="233">
        <v>6.4835400000000003E-3</v>
      </c>
      <c r="H7" s="233">
        <v>1.4690599999999999E-3</v>
      </c>
      <c r="I7" s="233">
        <v>5.2177999999999999E-3</v>
      </c>
      <c r="J7" s="234">
        <v>2.6418499999999998E-3</v>
      </c>
    </row>
    <row r="8" spans="1:10" ht="15" customHeight="1" x14ac:dyDescent="0.3">
      <c r="A8" s="240" t="s">
        <v>64</v>
      </c>
      <c r="B8" s="231" t="s">
        <v>260</v>
      </c>
      <c r="C8" s="245">
        <v>1.188372E-2</v>
      </c>
      <c r="D8" s="232">
        <v>6.1982299999999999E-3</v>
      </c>
      <c r="E8" s="233">
        <v>5.0944600000000003E-3</v>
      </c>
      <c r="F8" s="233">
        <v>7.8919200000000002E-3</v>
      </c>
      <c r="G8" s="233">
        <v>4.7456599999999996E-3</v>
      </c>
      <c r="H8" s="233">
        <v>1.41822E-3</v>
      </c>
      <c r="I8" s="233">
        <v>2.8664699999999999E-3</v>
      </c>
      <c r="J8" s="234">
        <v>1.7909499999999999E-3</v>
      </c>
    </row>
    <row r="9" spans="1:10" ht="15" customHeight="1" x14ac:dyDescent="0.3">
      <c r="A9" s="240" t="s">
        <v>65</v>
      </c>
      <c r="B9" s="231" t="s">
        <v>261</v>
      </c>
      <c r="C9" s="245">
        <v>7.8624400000000001E-3</v>
      </c>
      <c r="D9" s="232">
        <v>6.16476E-3</v>
      </c>
      <c r="E9" s="233">
        <v>6.2158500000000002E-3</v>
      </c>
      <c r="F9" s="233">
        <v>5.7609699999999998E-3</v>
      </c>
      <c r="G9" s="233">
        <v>5.1446900000000004E-3</v>
      </c>
      <c r="H9" s="233">
        <v>1.3717200000000001E-3</v>
      </c>
      <c r="I9" s="233">
        <v>6.1706900000000004E-3</v>
      </c>
      <c r="J9" s="234">
        <v>2.5957300000000001E-3</v>
      </c>
    </row>
    <row r="10" spans="1:10" ht="15" customHeight="1" x14ac:dyDescent="0.3">
      <c r="A10" s="240" t="s">
        <v>66</v>
      </c>
      <c r="B10" s="231" t="s">
        <v>262</v>
      </c>
      <c r="C10" s="245">
        <v>1.506178E-2</v>
      </c>
      <c r="D10" s="232">
        <v>9.6494500000000004E-3</v>
      </c>
      <c r="E10" s="233">
        <v>1.0503739999999999E-2</v>
      </c>
      <c r="F10" s="233">
        <v>1.073081E-2</v>
      </c>
      <c r="G10" s="233">
        <v>9.5433500000000008E-3</v>
      </c>
      <c r="H10" s="233">
        <v>3.4042500000000002E-3</v>
      </c>
      <c r="I10" s="233">
        <v>7.2416499999999996E-3</v>
      </c>
      <c r="J10" s="234">
        <v>5.8031300000000001E-3</v>
      </c>
    </row>
    <row r="11" spans="1:10" ht="15" customHeight="1" x14ac:dyDescent="0.3">
      <c r="A11" s="240" t="s">
        <v>67</v>
      </c>
      <c r="B11" s="231" t="s">
        <v>263</v>
      </c>
      <c r="C11" s="245">
        <v>3.7491400000000002E-3</v>
      </c>
      <c r="D11" s="232">
        <v>3.1141900000000002E-3</v>
      </c>
      <c r="E11" s="233">
        <v>3.63277E-3</v>
      </c>
      <c r="F11" s="233">
        <v>6.0443800000000002E-3</v>
      </c>
      <c r="G11" s="233">
        <v>6.5768299999999997E-3</v>
      </c>
      <c r="H11" s="233">
        <v>3.7460999999999999E-4</v>
      </c>
      <c r="I11" s="233">
        <v>3.4696999999999999E-4</v>
      </c>
      <c r="J11" s="234">
        <v>3.0355999999999997E-4</v>
      </c>
    </row>
    <row r="12" spans="1:10" ht="15" customHeight="1" x14ac:dyDescent="0.3">
      <c r="A12" s="240" t="s">
        <v>68</v>
      </c>
      <c r="B12" s="231" t="s">
        <v>264</v>
      </c>
      <c r="C12" s="245">
        <v>4.3660000000000001E-3</v>
      </c>
      <c r="D12" s="232">
        <v>7.7043099999999998E-3</v>
      </c>
      <c r="E12" s="233">
        <v>9.8596299999999994E-3</v>
      </c>
      <c r="F12" s="233">
        <v>2.2311100000000001E-3</v>
      </c>
      <c r="G12" s="233">
        <v>5.6073099999999999E-3</v>
      </c>
      <c r="H12" s="233">
        <v>1.2617399999999999E-3</v>
      </c>
      <c r="I12" s="233">
        <v>6.9680200000000001E-3</v>
      </c>
      <c r="J12" s="234">
        <v>1.7979599999999999E-3</v>
      </c>
    </row>
    <row r="13" spans="1:10" ht="15" customHeight="1" x14ac:dyDescent="0.3">
      <c r="A13" s="240" t="s">
        <v>69</v>
      </c>
      <c r="B13" s="231" t="s">
        <v>265</v>
      </c>
      <c r="C13" s="245">
        <v>4.3660000000000001E-3</v>
      </c>
      <c r="D13" s="232">
        <v>1.894989E-2</v>
      </c>
      <c r="E13" s="233">
        <v>1.228072E-2</v>
      </c>
      <c r="F13" s="233">
        <v>1.328444E-2</v>
      </c>
      <c r="G13" s="233">
        <v>6.0407100000000004E-3</v>
      </c>
      <c r="H13" s="233">
        <v>2.8907E-3</v>
      </c>
      <c r="I13" s="233">
        <v>4.7301030000000001E-2</v>
      </c>
      <c r="J13" s="234">
        <v>3.7731499999999999E-3</v>
      </c>
    </row>
    <row r="14" spans="1:10" ht="15" customHeight="1" x14ac:dyDescent="0.3">
      <c r="A14" s="240" t="s">
        <v>70</v>
      </c>
      <c r="B14" s="231" t="s">
        <v>266</v>
      </c>
      <c r="C14" s="245">
        <v>7.7785800000000002E-3</v>
      </c>
      <c r="D14" s="232">
        <v>5.8229900000000001E-3</v>
      </c>
      <c r="E14" s="233">
        <v>6.2297400000000001E-3</v>
      </c>
      <c r="F14" s="233">
        <v>9.1046100000000008E-3</v>
      </c>
      <c r="G14" s="233">
        <v>3.6803399999999998E-3</v>
      </c>
      <c r="H14" s="233">
        <v>1.39865E-3</v>
      </c>
      <c r="I14" s="233">
        <v>7.71494E-3</v>
      </c>
      <c r="J14" s="234">
        <v>1.94973E-3</v>
      </c>
    </row>
    <row r="15" spans="1:10" ht="15" customHeight="1" x14ac:dyDescent="0.3">
      <c r="A15" s="240" t="s">
        <v>71</v>
      </c>
      <c r="B15" s="231" t="s">
        <v>267</v>
      </c>
      <c r="C15" s="245">
        <v>9.6687800000000001E-3</v>
      </c>
      <c r="D15" s="232">
        <v>6.9201899999999997E-3</v>
      </c>
      <c r="E15" s="233">
        <v>9.1082699999999999E-3</v>
      </c>
      <c r="F15" s="233">
        <v>9.3957899999999994E-3</v>
      </c>
      <c r="G15" s="233">
        <v>4.4512800000000002E-3</v>
      </c>
      <c r="H15" s="233">
        <v>2.4283799999999999E-3</v>
      </c>
      <c r="I15" s="233">
        <v>8.5574099999999997E-3</v>
      </c>
      <c r="J15" s="234">
        <v>1.9267900000000001E-3</v>
      </c>
    </row>
    <row r="16" spans="1:10" ht="15" customHeight="1" x14ac:dyDescent="0.3">
      <c r="A16" s="240" t="s">
        <v>72</v>
      </c>
      <c r="B16" s="231" t="s">
        <v>268</v>
      </c>
      <c r="C16" s="245">
        <v>5.63855E-3</v>
      </c>
      <c r="D16" s="232">
        <v>1.410759E-2</v>
      </c>
      <c r="E16" s="233">
        <v>4.8923700000000001E-3</v>
      </c>
      <c r="F16" s="233">
        <v>4.37711E-3</v>
      </c>
      <c r="G16" s="233">
        <v>3.1377900000000001E-3</v>
      </c>
      <c r="H16" s="233">
        <v>8.4893000000000002E-4</v>
      </c>
      <c r="I16" s="233">
        <v>3.8176999999999998E-3</v>
      </c>
      <c r="J16" s="234">
        <v>7.0998000000000003E-4</v>
      </c>
    </row>
    <row r="17" spans="1:25" ht="15" customHeight="1" x14ac:dyDescent="0.3">
      <c r="A17" s="240" t="s">
        <v>73</v>
      </c>
      <c r="B17" s="231" t="s">
        <v>269</v>
      </c>
      <c r="C17" s="245">
        <v>1.322661E-2</v>
      </c>
      <c r="D17" s="232">
        <v>7.5518499999999997E-3</v>
      </c>
      <c r="E17" s="233">
        <v>8.6981200000000002E-3</v>
      </c>
      <c r="F17" s="233">
        <v>7.7903800000000004E-3</v>
      </c>
      <c r="G17" s="233">
        <v>3.92042E-3</v>
      </c>
      <c r="H17" s="233">
        <v>2.66146E-3</v>
      </c>
      <c r="I17" s="233">
        <v>1.1407860000000001E-2</v>
      </c>
      <c r="J17" s="234">
        <v>3.2693700000000002E-3</v>
      </c>
    </row>
    <row r="18" spans="1:25" ht="15" customHeight="1" x14ac:dyDescent="0.3">
      <c r="A18" s="240" t="s">
        <v>74</v>
      </c>
      <c r="B18" s="231" t="s">
        <v>270</v>
      </c>
      <c r="C18" s="245">
        <v>6.9078500000000001E-3</v>
      </c>
      <c r="D18" s="232">
        <v>7.9588000000000002E-3</v>
      </c>
      <c r="E18" s="233">
        <v>1.272801E-2</v>
      </c>
      <c r="F18" s="233">
        <v>2.4063020000000001E-2</v>
      </c>
      <c r="G18" s="233">
        <v>1.3892099999999999E-2</v>
      </c>
      <c r="H18" s="233">
        <v>4.9528599999999999E-3</v>
      </c>
      <c r="I18" s="233">
        <v>1.320065E-2</v>
      </c>
      <c r="J18" s="234">
        <v>6.23048E-3</v>
      </c>
    </row>
    <row r="19" spans="1:25" ht="15" customHeight="1" x14ac:dyDescent="0.3">
      <c r="A19" s="240" t="s">
        <v>75</v>
      </c>
      <c r="B19" s="231" t="s">
        <v>307</v>
      </c>
      <c r="C19" s="245">
        <v>4.1832800000000002E-3</v>
      </c>
      <c r="D19" s="232">
        <v>9.9387399999999997E-3</v>
      </c>
      <c r="E19" s="233">
        <v>9.8298099999999996E-3</v>
      </c>
      <c r="F19" s="233">
        <v>1.155369E-2</v>
      </c>
      <c r="G19" s="233">
        <v>6.47468E-3</v>
      </c>
      <c r="H19" s="233">
        <v>1.9201800000000001E-3</v>
      </c>
      <c r="I19" s="233">
        <v>1.6537489999999998E-2</v>
      </c>
      <c r="J19" s="234">
        <v>2.7804599999999998E-3</v>
      </c>
    </row>
    <row r="20" spans="1:25" ht="15" customHeight="1" x14ac:dyDescent="0.3">
      <c r="A20" s="240" t="s">
        <v>76</v>
      </c>
      <c r="B20" s="231" t="s">
        <v>271</v>
      </c>
      <c r="C20" s="245">
        <v>1.251388E-2</v>
      </c>
      <c r="D20" s="232">
        <v>1.087921E-2</v>
      </c>
      <c r="E20" s="233">
        <v>9.1580700000000008E-3</v>
      </c>
      <c r="F20" s="233">
        <v>8.3762300000000001E-3</v>
      </c>
      <c r="G20" s="233">
        <v>6.7859499999999998E-3</v>
      </c>
      <c r="H20" s="233">
        <v>2.9716399999999998E-3</v>
      </c>
      <c r="I20" s="233">
        <v>1.1072220000000001E-2</v>
      </c>
      <c r="J20" s="234">
        <v>3.0709000000000001E-3</v>
      </c>
    </row>
    <row r="21" spans="1:25" ht="15" customHeight="1" x14ac:dyDescent="0.3">
      <c r="A21" s="240" t="s">
        <v>77</v>
      </c>
      <c r="B21" s="231" t="s">
        <v>272</v>
      </c>
      <c r="C21" s="245">
        <v>5.5870299999999998E-3</v>
      </c>
      <c r="D21" s="232">
        <v>6.6714900000000004E-3</v>
      </c>
      <c r="E21" s="233">
        <v>6.2125899999999996E-3</v>
      </c>
      <c r="F21" s="233">
        <v>1.036866E-2</v>
      </c>
      <c r="G21" s="233">
        <v>2.4705E-3</v>
      </c>
      <c r="H21" s="233">
        <v>8.2947000000000001E-4</v>
      </c>
      <c r="I21" s="233">
        <v>4.3915600000000001E-3</v>
      </c>
      <c r="J21" s="234">
        <v>2.13364E-3</v>
      </c>
    </row>
    <row r="22" spans="1:25" ht="15" customHeight="1" x14ac:dyDescent="0.3">
      <c r="A22" s="240" t="s">
        <v>78</v>
      </c>
      <c r="B22" s="231" t="s">
        <v>273</v>
      </c>
      <c r="C22" s="245">
        <v>1.2882599999999999E-2</v>
      </c>
      <c r="D22" s="232">
        <v>2.1345090000000001E-2</v>
      </c>
      <c r="E22" s="233">
        <v>9.1383699999999998E-3</v>
      </c>
      <c r="F22" s="233">
        <v>2.0504459999999999E-2</v>
      </c>
      <c r="G22" s="233">
        <v>6.2628800000000002E-3</v>
      </c>
      <c r="H22" s="233">
        <v>8.1603000000000003E-4</v>
      </c>
      <c r="I22" s="233">
        <v>4.6733299999999998E-3</v>
      </c>
      <c r="J22" s="234">
        <v>1.2348000000000001E-3</v>
      </c>
    </row>
    <row r="23" spans="1:25" ht="15" customHeight="1" x14ac:dyDescent="0.3">
      <c r="A23" s="240" t="s">
        <v>79</v>
      </c>
      <c r="B23" s="231" t="s">
        <v>274</v>
      </c>
      <c r="C23" s="245">
        <v>1.2868030000000001E-2</v>
      </c>
      <c r="D23" s="232">
        <v>9.6952400000000008E-3</v>
      </c>
      <c r="E23" s="233">
        <v>6.3135099999999996E-3</v>
      </c>
      <c r="F23" s="233">
        <v>1.101688E-2</v>
      </c>
      <c r="G23" s="233">
        <v>5.7257699999999998E-3</v>
      </c>
      <c r="H23" s="233">
        <v>1.5344899999999999E-3</v>
      </c>
      <c r="I23" s="233">
        <v>1.129348E-2</v>
      </c>
      <c r="J23" s="234">
        <v>4.6458000000000003E-3</v>
      </c>
    </row>
    <row r="24" spans="1:25" ht="15" customHeight="1" x14ac:dyDescent="0.3">
      <c r="A24" s="240" t="s">
        <v>80</v>
      </c>
      <c r="B24" s="231" t="s">
        <v>275</v>
      </c>
      <c r="C24" s="245">
        <v>1.495699E-2</v>
      </c>
      <c r="D24" s="232">
        <v>1.294672E-2</v>
      </c>
      <c r="E24" s="233">
        <v>9.16287E-3</v>
      </c>
      <c r="F24" s="233">
        <v>1.152341E-2</v>
      </c>
      <c r="G24" s="233">
        <v>3.10619E-3</v>
      </c>
      <c r="H24" s="233">
        <v>0</v>
      </c>
      <c r="I24" s="233">
        <v>0</v>
      </c>
      <c r="J24" s="234">
        <v>1.1961980000000001E-2</v>
      </c>
    </row>
    <row r="25" spans="1:25" ht="15" customHeight="1" x14ac:dyDescent="0.3">
      <c r="A25" s="240" t="s">
        <v>81</v>
      </c>
      <c r="B25" s="231" t="s">
        <v>276</v>
      </c>
      <c r="C25" s="245">
        <v>5.6650399999999997E-3</v>
      </c>
      <c r="D25" s="232">
        <v>5.1785399999999997E-3</v>
      </c>
      <c r="E25" s="233">
        <v>6.0382300000000003E-3</v>
      </c>
      <c r="F25" s="233">
        <v>2.562116E-2</v>
      </c>
      <c r="G25" s="233">
        <v>4.8184400000000002E-3</v>
      </c>
      <c r="H25" s="233">
        <v>3.5015200000000002E-3</v>
      </c>
      <c r="I25" s="233">
        <v>1.3260330000000001E-2</v>
      </c>
      <c r="J25" s="234">
        <v>1.6072E-3</v>
      </c>
    </row>
    <row r="26" spans="1:25" ht="15" customHeight="1" x14ac:dyDescent="0.3">
      <c r="A26" s="240" t="s">
        <v>82</v>
      </c>
      <c r="B26" s="231" t="s">
        <v>277</v>
      </c>
      <c r="C26" s="245">
        <v>5.6650399999999997E-3</v>
      </c>
      <c r="D26" s="232">
        <v>1.580001E-2</v>
      </c>
      <c r="E26" s="233">
        <v>9.8357800000000006E-3</v>
      </c>
      <c r="F26" s="233">
        <v>2.401698E-2</v>
      </c>
      <c r="G26" s="233">
        <v>1.133879E-2</v>
      </c>
      <c r="H26" s="233">
        <v>1.0295510000000001E-2</v>
      </c>
      <c r="I26" s="233">
        <v>1.7915810000000001E-2</v>
      </c>
      <c r="J26" s="234">
        <v>3.4289500000000001E-3</v>
      </c>
    </row>
    <row r="27" spans="1:25" ht="15" customHeight="1" x14ac:dyDescent="0.3">
      <c r="A27" s="240" t="s">
        <v>83</v>
      </c>
      <c r="B27" s="231" t="s">
        <v>278</v>
      </c>
      <c r="C27" s="245">
        <v>1.149504E-2</v>
      </c>
      <c r="D27" s="232">
        <v>1.124144E-2</v>
      </c>
      <c r="E27" s="233">
        <v>2.4795749999999998E-2</v>
      </c>
      <c r="F27" s="233">
        <v>3.9274120000000003E-2</v>
      </c>
      <c r="G27" s="233">
        <v>4.1366500000000004E-3</v>
      </c>
      <c r="H27" s="233">
        <v>1.356196E-2</v>
      </c>
      <c r="I27" s="233">
        <v>9.36969E-3</v>
      </c>
      <c r="J27" s="234">
        <v>1.112371E-2</v>
      </c>
    </row>
    <row r="28" spans="1:25" ht="15" customHeight="1" x14ac:dyDescent="0.3">
      <c r="A28" s="240" t="s">
        <v>84</v>
      </c>
      <c r="B28" s="231" t="s">
        <v>279</v>
      </c>
      <c r="C28" s="245">
        <v>6.1517500000000001E-3</v>
      </c>
      <c r="D28" s="232">
        <v>1.235382E-2</v>
      </c>
      <c r="E28" s="233">
        <v>4.7069099999999999E-3</v>
      </c>
      <c r="F28" s="233">
        <v>1.099345E-2</v>
      </c>
      <c r="G28" s="233">
        <v>4.4789599999999997E-3</v>
      </c>
      <c r="H28" s="233">
        <v>1.459418E-2</v>
      </c>
      <c r="I28" s="233">
        <v>1.4309199999999999E-2</v>
      </c>
      <c r="J28" s="234">
        <v>1.093683E-2</v>
      </c>
    </row>
    <row r="29" spans="1:25" ht="15" customHeight="1" x14ac:dyDescent="0.3">
      <c r="A29" s="240" t="s">
        <v>85</v>
      </c>
      <c r="B29" s="231" t="s">
        <v>280</v>
      </c>
      <c r="C29" s="245">
        <v>1.6379149999999999E-2</v>
      </c>
      <c r="D29" s="232">
        <v>3.093533E-2</v>
      </c>
      <c r="E29" s="233">
        <v>5.2519899999999998E-3</v>
      </c>
      <c r="F29" s="233">
        <v>2.0040639999999998E-2</v>
      </c>
      <c r="G29" s="233">
        <v>1.334868E-2</v>
      </c>
      <c r="H29" s="233">
        <v>0</v>
      </c>
      <c r="I29" s="233">
        <v>8.0018399999999996E-3</v>
      </c>
      <c r="J29" s="234">
        <v>8.7040699999999995E-3</v>
      </c>
    </row>
    <row r="30" spans="1:25" ht="15" customHeight="1" x14ac:dyDescent="0.3">
      <c r="A30" s="240" t="s">
        <v>18</v>
      </c>
      <c r="B30" s="231" t="s">
        <v>281</v>
      </c>
      <c r="C30" s="245">
        <v>1.558062E-2</v>
      </c>
      <c r="D30" s="232">
        <v>3.6011809999999998E-2</v>
      </c>
      <c r="E30" s="233">
        <v>1.017039E-2</v>
      </c>
      <c r="F30" s="233">
        <v>1.583089E-2</v>
      </c>
      <c r="G30" s="233">
        <v>2.2598259999999998E-2</v>
      </c>
      <c r="H30" s="233">
        <v>4.5341799999999996E-3</v>
      </c>
      <c r="I30" s="233">
        <v>3.5952669999999999E-2</v>
      </c>
      <c r="J30" s="234">
        <v>4.5476900000000001E-3</v>
      </c>
    </row>
    <row r="31" spans="1:25" ht="15" customHeight="1" x14ac:dyDescent="0.3">
      <c r="A31" s="240" t="s">
        <v>86</v>
      </c>
      <c r="B31" s="231" t="s">
        <v>282</v>
      </c>
      <c r="C31" s="245">
        <v>1.6624779999999999E-2</v>
      </c>
      <c r="D31" s="232">
        <v>1.555452E-2</v>
      </c>
      <c r="E31" s="233">
        <v>1.4263710000000001E-2</v>
      </c>
      <c r="F31" s="233">
        <v>1.6830870000000001E-2</v>
      </c>
      <c r="G31" s="233">
        <v>1.824253E-2</v>
      </c>
      <c r="H31" s="233">
        <v>4.5341799999999996E-3</v>
      </c>
      <c r="I31" s="233">
        <v>3.5264360000000002E-2</v>
      </c>
      <c r="J31" s="234">
        <v>5.7367099999999999E-3</v>
      </c>
    </row>
    <row r="32" spans="1:25" ht="15" customHeight="1" x14ac:dyDescent="0.3">
      <c r="A32" s="240" t="s">
        <v>87</v>
      </c>
      <c r="B32" s="231" t="s">
        <v>283</v>
      </c>
      <c r="C32" s="245">
        <v>7.2319699999999999E-3</v>
      </c>
      <c r="D32" s="232">
        <v>2.2657759999999999E-2</v>
      </c>
      <c r="E32" s="233">
        <v>1.14115E-2</v>
      </c>
      <c r="F32" s="233">
        <v>7.51208E-3</v>
      </c>
      <c r="G32" s="233">
        <v>2.6433699999999999E-3</v>
      </c>
      <c r="H32" s="233">
        <v>4.4347800000000001E-3</v>
      </c>
      <c r="I32" s="233">
        <v>1.004617E-2</v>
      </c>
      <c r="J32" s="234">
        <v>5.4541299999999997E-3</v>
      </c>
      <c r="Y32" s="259"/>
    </row>
    <row r="33" spans="1:25" ht="15" customHeight="1" x14ac:dyDescent="0.3">
      <c r="A33" s="240" t="s">
        <v>88</v>
      </c>
      <c r="B33" s="231" t="s">
        <v>284</v>
      </c>
      <c r="C33" s="245">
        <v>1.346894E-2</v>
      </c>
      <c r="D33" s="232">
        <v>3.6943620000000003E-2</v>
      </c>
      <c r="E33" s="233">
        <v>1.88646E-3</v>
      </c>
      <c r="F33" s="233">
        <v>3.6452899999999998E-3</v>
      </c>
      <c r="G33" s="233">
        <v>1.290203E-2</v>
      </c>
      <c r="H33" s="233">
        <v>3.1619969999999997E-2</v>
      </c>
      <c r="I33" s="233">
        <v>1.102319E-2</v>
      </c>
      <c r="J33" s="234">
        <v>2.171145E-2</v>
      </c>
    </row>
    <row r="34" spans="1:25" ht="15" customHeight="1" x14ac:dyDescent="0.3">
      <c r="A34" s="240" t="s">
        <v>89</v>
      </c>
      <c r="B34" s="231" t="s">
        <v>285</v>
      </c>
      <c r="C34" s="245">
        <v>7.6353999999999997E-3</v>
      </c>
      <c r="D34" s="232">
        <v>4.5834809999999997E-2</v>
      </c>
      <c r="E34" s="233">
        <v>7.1382900000000003E-3</v>
      </c>
      <c r="F34" s="233">
        <v>8.54392E-3</v>
      </c>
      <c r="G34" s="233">
        <v>4.4661199999999996E-3</v>
      </c>
      <c r="H34" s="233">
        <v>8.9836699999999992E-3</v>
      </c>
      <c r="I34" s="233">
        <v>8.1908799999999993E-3</v>
      </c>
      <c r="J34" s="234">
        <v>1.195151E-2</v>
      </c>
      <c r="Y34" s="259"/>
    </row>
    <row r="35" spans="1:25" ht="15" customHeight="1" x14ac:dyDescent="0.3">
      <c r="A35" s="240" t="s">
        <v>90</v>
      </c>
      <c r="B35" s="231" t="s">
        <v>286</v>
      </c>
      <c r="C35" s="245">
        <v>9.2674699999999999E-3</v>
      </c>
      <c r="D35" s="232">
        <v>2.329817E-2</v>
      </c>
      <c r="E35" s="233">
        <v>1.331706E-2</v>
      </c>
      <c r="F35" s="233">
        <v>1.138834E-2</v>
      </c>
      <c r="G35" s="233">
        <v>5.1386399999999999E-3</v>
      </c>
      <c r="H35" s="233">
        <v>6.82505E-3</v>
      </c>
      <c r="I35" s="233">
        <v>3.1150000000000001E-2</v>
      </c>
      <c r="J35" s="234">
        <v>9.0535000000000008E-3</v>
      </c>
    </row>
    <row r="36" spans="1:25" ht="15" customHeight="1" x14ac:dyDescent="0.3">
      <c r="A36" s="240" t="s">
        <v>91</v>
      </c>
      <c r="B36" s="231" t="s">
        <v>287</v>
      </c>
      <c r="C36" s="245">
        <v>5.2544799999999997E-3</v>
      </c>
      <c r="D36" s="232">
        <v>5.0251829999999997E-2</v>
      </c>
      <c r="E36" s="233">
        <v>5.2705450000000001E-2</v>
      </c>
      <c r="F36" s="233">
        <v>1.1430070000000001E-2</v>
      </c>
      <c r="G36" s="233">
        <v>3.7230930000000002E-2</v>
      </c>
      <c r="H36" s="233">
        <v>2.90271E-2</v>
      </c>
      <c r="I36" s="233">
        <v>1.825978E-2</v>
      </c>
      <c r="J36" s="234">
        <v>1.9545369999999999E-2</v>
      </c>
      <c r="Y36" s="259"/>
    </row>
    <row r="37" spans="1:25" ht="15" customHeight="1" x14ac:dyDescent="0.3">
      <c r="A37" s="240" t="s">
        <v>92</v>
      </c>
      <c r="B37" s="231" t="s">
        <v>288</v>
      </c>
      <c r="C37" s="245">
        <v>1.063542E-2</v>
      </c>
      <c r="D37" s="232">
        <v>1.8119730000000001E-2</v>
      </c>
      <c r="E37" s="233">
        <v>1.468994E-2</v>
      </c>
      <c r="F37" s="233">
        <v>1.633561E-2</v>
      </c>
      <c r="G37" s="233">
        <v>6.0496100000000004E-3</v>
      </c>
      <c r="H37" s="233">
        <v>4.6781599999999998E-3</v>
      </c>
      <c r="I37" s="233">
        <v>1.616107E-2</v>
      </c>
      <c r="J37" s="234">
        <v>4.9467499999999998E-3</v>
      </c>
    </row>
    <row r="38" spans="1:25" ht="15" customHeight="1" x14ac:dyDescent="0.3">
      <c r="A38" s="240" t="s">
        <v>93</v>
      </c>
      <c r="B38" s="231" t="s">
        <v>289</v>
      </c>
      <c r="C38" s="245">
        <v>2.3375610000000002E-2</v>
      </c>
      <c r="D38" s="232">
        <v>1.475186E-2</v>
      </c>
      <c r="E38" s="233">
        <v>0.10009224</v>
      </c>
      <c r="F38" s="233">
        <v>5.9428189999999999E-2</v>
      </c>
      <c r="G38" s="233">
        <v>2.604778E-2</v>
      </c>
      <c r="H38" s="233">
        <v>0</v>
      </c>
      <c r="I38" s="233">
        <v>1.968342E-2</v>
      </c>
      <c r="J38" s="234">
        <v>1.9580699999999999E-2</v>
      </c>
    </row>
    <row r="39" spans="1:25" ht="15" customHeight="1" x14ac:dyDescent="0.3">
      <c r="A39" s="240" t="s">
        <v>3</v>
      </c>
      <c r="B39" s="231" t="s">
        <v>290</v>
      </c>
      <c r="C39" s="245">
        <v>6.7980520000000003E-2</v>
      </c>
      <c r="D39" s="232">
        <v>6.3079270000000007E-2</v>
      </c>
      <c r="E39" s="233">
        <v>3.0898269999999999E-2</v>
      </c>
      <c r="F39" s="233">
        <v>2.6381829999999998E-2</v>
      </c>
      <c r="G39" s="233">
        <v>1.270433E-2</v>
      </c>
      <c r="H39" s="233">
        <v>0</v>
      </c>
      <c r="I39" s="233">
        <v>3.7492650000000002E-2</v>
      </c>
      <c r="J39" s="234">
        <v>2.600746E-2</v>
      </c>
    </row>
    <row r="40" spans="1:25" ht="15" customHeight="1" x14ac:dyDescent="0.3">
      <c r="A40" s="241" t="s">
        <v>0</v>
      </c>
      <c r="B40" s="231" t="s">
        <v>0</v>
      </c>
      <c r="C40" s="245">
        <v>8.4454119999999994E-2</v>
      </c>
      <c r="D40" s="232">
        <v>7.8273460000000003E-2</v>
      </c>
      <c r="E40" s="233">
        <v>0.20846849000000001</v>
      </c>
      <c r="F40" s="233">
        <v>0.11828853</v>
      </c>
      <c r="G40" s="233">
        <v>0.15006554999999999</v>
      </c>
      <c r="H40" s="233">
        <v>0.11103022999999999</v>
      </c>
      <c r="I40" s="233">
        <v>8.3154599999999995E-2</v>
      </c>
      <c r="J40" s="234">
        <v>8.5171239999999995E-2</v>
      </c>
    </row>
    <row r="41" spans="1:25" ht="15" customHeight="1" x14ac:dyDescent="0.3">
      <c r="A41" s="240" t="s">
        <v>96</v>
      </c>
      <c r="B41" s="231" t="s">
        <v>291</v>
      </c>
      <c r="C41" s="245">
        <v>9.8451000000000007E-3</v>
      </c>
      <c r="D41" s="232">
        <v>4.348614E-2</v>
      </c>
      <c r="E41" s="233">
        <v>3.7623459999999997E-2</v>
      </c>
      <c r="F41" s="233">
        <v>3.1878620000000003E-2</v>
      </c>
      <c r="G41" s="233">
        <v>5.044117E-2</v>
      </c>
      <c r="H41" s="233">
        <v>1.814648E-2</v>
      </c>
      <c r="I41" s="233">
        <v>4.5631600000000001E-2</v>
      </c>
      <c r="J41" s="234">
        <v>1.8507349999999999E-2</v>
      </c>
    </row>
    <row r="42" spans="1:25" ht="15" customHeight="1" x14ac:dyDescent="0.3">
      <c r="A42" s="240" t="s">
        <v>97</v>
      </c>
      <c r="B42" s="231" t="s">
        <v>292</v>
      </c>
      <c r="C42" s="245">
        <v>9.1709800000000005E-3</v>
      </c>
      <c r="D42" s="232">
        <v>4.5507640000000002E-2</v>
      </c>
      <c r="E42" s="233">
        <v>2.218885E-2</v>
      </c>
      <c r="F42" s="233">
        <v>1.5890290000000001E-2</v>
      </c>
      <c r="G42" s="233">
        <v>2.3781219999999999E-2</v>
      </c>
      <c r="H42" s="233">
        <v>4.8435690000000003E-2</v>
      </c>
      <c r="I42" s="233">
        <v>6.803149E-2</v>
      </c>
      <c r="J42" s="234">
        <v>4.7250540000000001E-2</v>
      </c>
    </row>
    <row r="43" spans="1:25" ht="15" customHeight="1" x14ac:dyDescent="0.3">
      <c r="A43" s="240" t="s">
        <v>11</v>
      </c>
      <c r="B43" s="231" t="s">
        <v>293</v>
      </c>
      <c r="C43" s="245">
        <v>5.7861469999999998E-2</v>
      </c>
      <c r="D43" s="232">
        <v>9.3836030000000001E-2</v>
      </c>
      <c r="E43" s="233">
        <v>2.3580650000000002E-2</v>
      </c>
      <c r="F43" s="233">
        <v>1.378033E-2</v>
      </c>
      <c r="G43" s="233">
        <v>4.843476E-2</v>
      </c>
      <c r="H43" s="233">
        <v>0</v>
      </c>
      <c r="I43" s="233">
        <v>0</v>
      </c>
      <c r="J43" s="234">
        <v>3.4490090000000001E-2</v>
      </c>
    </row>
    <row r="44" spans="1:25" ht="15" customHeight="1" x14ac:dyDescent="0.3">
      <c r="A44" s="240" t="s">
        <v>20</v>
      </c>
      <c r="B44" s="231" t="s">
        <v>294</v>
      </c>
      <c r="C44" s="245">
        <v>7.0863300000000001E-3</v>
      </c>
      <c r="D44" s="232">
        <v>5.7594300000000003E-3</v>
      </c>
      <c r="E44" s="233">
        <v>2.2205599999999999E-3</v>
      </c>
      <c r="F44" s="233">
        <v>3.7000399999999999E-3</v>
      </c>
      <c r="G44" s="233">
        <v>2.5669299999999998E-3</v>
      </c>
      <c r="H44" s="233">
        <v>3.43174E-3</v>
      </c>
      <c r="I44" s="233">
        <v>1.71361E-3</v>
      </c>
      <c r="J44" s="234">
        <v>2.0925599999999998E-3</v>
      </c>
    </row>
    <row r="45" spans="1:25" ht="15" customHeight="1" x14ac:dyDescent="0.3">
      <c r="A45" s="240" t="s">
        <v>5</v>
      </c>
      <c r="B45" s="231" t="s">
        <v>295</v>
      </c>
      <c r="C45" s="245">
        <v>4.2081630000000002E-2</v>
      </c>
      <c r="D45" s="232">
        <v>3.5820289999999998E-2</v>
      </c>
      <c r="E45" s="233">
        <v>2.1022889999999999E-2</v>
      </c>
      <c r="F45" s="233">
        <v>1.9474499999999999E-2</v>
      </c>
      <c r="G45" s="233">
        <v>2.0455629999999999E-2</v>
      </c>
      <c r="H45" s="233">
        <v>5.2451599999999996E-3</v>
      </c>
      <c r="I45" s="233">
        <v>0</v>
      </c>
      <c r="J45" s="234">
        <v>7.2248299999999998E-3</v>
      </c>
    </row>
    <row r="46" spans="1:25" ht="15" customHeight="1" x14ac:dyDescent="0.3">
      <c r="A46" s="240" t="s">
        <v>14</v>
      </c>
      <c r="B46" s="231" t="s">
        <v>296</v>
      </c>
      <c r="C46" s="245">
        <v>2.590713E-2</v>
      </c>
      <c r="D46" s="232">
        <v>2.7882009999999999E-2</v>
      </c>
      <c r="E46" s="233">
        <v>1.899267E-2</v>
      </c>
      <c r="F46" s="233">
        <v>1.475343E-2</v>
      </c>
      <c r="G46" s="233">
        <v>1.7310969999999998E-2</v>
      </c>
      <c r="H46" s="233">
        <v>0</v>
      </c>
      <c r="I46" s="233">
        <v>0</v>
      </c>
      <c r="J46" s="234">
        <v>1.505481E-2</v>
      </c>
    </row>
    <row r="47" spans="1:25" ht="15" customHeight="1" x14ac:dyDescent="0.3">
      <c r="A47" s="240" t="s">
        <v>98</v>
      </c>
      <c r="B47" s="231" t="s">
        <v>297</v>
      </c>
      <c r="C47" s="245">
        <v>2.590713E-2</v>
      </c>
      <c r="D47" s="232">
        <v>1.8453730000000002E-2</v>
      </c>
      <c r="E47" s="233">
        <v>3.4294470000000001E-2</v>
      </c>
      <c r="F47" s="233">
        <v>1.5359329999999999E-2</v>
      </c>
      <c r="G47" s="233">
        <v>2.348805E-2</v>
      </c>
      <c r="H47" s="233">
        <v>4.3148800000000001E-3</v>
      </c>
      <c r="I47" s="233">
        <v>2.6159729999999999E-2</v>
      </c>
      <c r="J47" s="234">
        <v>1.586885E-2</v>
      </c>
      <c r="Y47" s="259"/>
    </row>
    <row r="48" spans="1:25" ht="15" customHeight="1" x14ac:dyDescent="0.3">
      <c r="A48" s="240" t="s">
        <v>22</v>
      </c>
      <c r="B48" s="231" t="s">
        <v>298</v>
      </c>
      <c r="C48" s="245">
        <v>2.590713E-2</v>
      </c>
      <c r="D48" s="232">
        <v>7.0671059999999994E-2</v>
      </c>
      <c r="E48" s="233">
        <v>5.0196129999999999E-2</v>
      </c>
      <c r="F48" s="233">
        <v>2.2850809999999999E-2</v>
      </c>
      <c r="G48" s="233">
        <v>1.3004659999999999E-2</v>
      </c>
      <c r="H48" s="233">
        <v>0</v>
      </c>
      <c r="I48" s="233">
        <v>6.3722340000000002E-2</v>
      </c>
      <c r="J48" s="234">
        <v>0</v>
      </c>
    </row>
    <row r="49" spans="1:25" ht="15" customHeight="1" x14ac:dyDescent="0.3">
      <c r="A49" s="240" t="s">
        <v>99</v>
      </c>
      <c r="B49" s="231" t="s">
        <v>299</v>
      </c>
      <c r="C49" s="245">
        <v>2.590713E-2</v>
      </c>
      <c r="D49" s="232">
        <v>2.853661E-2</v>
      </c>
      <c r="E49" s="233">
        <v>3.625134E-2</v>
      </c>
      <c r="F49" s="233">
        <v>2.052236E-2</v>
      </c>
      <c r="G49" s="233">
        <v>2.519681E-2</v>
      </c>
      <c r="H49" s="233">
        <v>4.7460000000000002E-3</v>
      </c>
      <c r="I49" s="233">
        <v>2.6655020000000001E-2</v>
      </c>
      <c r="J49" s="234">
        <v>5.2555099999999997E-3</v>
      </c>
      <c r="Y49" s="259"/>
    </row>
    <row r="50" spans="1:25" ht="15" customHeight="1" x14ac:dyDescent="0.3">
      <c r="A50" s="240" t="s">
        <v>8</v>
      </c>
      <c r="B50" s="231" t="s">
        <v>300</v>
      </c>
      <c r="C50" s="245">
        <v>3.2606339999999998E-2</v>
      </c>
      <c r="D50" s="232">
        <v>2.4311739999999998E-2</v>
      </c>
      <c r="E50" s="233">
        <v>2.2617310000000002E-2</v>
      </c>
      <c r="F50" s="233">
        <v>2.6018840000000001E-2</v>
      </c>
      <c r="G50" s="233">
        <v>2.2402450000000001E-2</v>
      </c>
      <c r="H50" s="233">
        <v>6.6544999999999998E-3</v>
      </c>
      <c r="I50" s="233">
        <v>1.0997079999999999E-2</v>
      </c>
      <c r="J50" s="234">
        <v>5.4749100000000004E-3</v>
      </c>
      <c r="Y50" s="259"/>
    </row>
    <row r="51" spans="1:25" ht="15" customHeight="1" x14ac:dyDescent="0.3">
      <c r="A51" s="240" t="s">
        <v>16</v>
      </c>
      <c r="B51" s="231" t="s">
        <v>301</v>
      </c>
      <c r="C51" s="245">
        <v>2.7048849999999999E-2</v>
      </c>
      <c r="D51" s="232">
        <v>2.1082050000000001E-2</v>
      </c>
      <c r="E51" s="233">
        <v>1.5298880000000001E-2</v>
      </c>
      <c r="F51" s="233">
        <v>1.2476259999999999E-2</v>
      </c>
      <c r="G51" s="233">
        <v>9.3812800000000005E-3</v>
      </c>
      <c r="H51" s="233">
        <v>3.3258129999999997E-2</v>
      </c>
      <c r="I51" s="233">
        <v>2.281116E-2</v>
      </c>
      <c r="J51" s="234">
        <v>2.235471E-2</v>
      </c>
    </row>
    <row r="52" spans="1:25" ht="15" customHeight="1" x14ac:dyDescent="0.3">
      <c r="A52" s="240" t="s">
        <v>100</v>
      </c>
      <c r="B52" s="231" t="s">
        <v>302</v>
      </c>
      <c r="C52" s="245">
        <v>1.6718859999999999E-2</v>
      </c>
      <c r="D52" s="232">
        <v>6.47644E-3</v>
      </c>
      <c r="E52" s="233">
        <v>1.1637929999999999E-2</v>
      </c>
      <c r="F52" s="233">
        <v>1.0565410000000001E-2</v>
      </c>
      <c r="G52" s="233">
        <v>4.8474299999999998E-3</v>
      </c>
      <c r="H52" s="233">
        <v>2.5853910000000001E-2</v>
      </c>
      <c r="I52" s="233">
        <v>5.3264599999999999E-3</v>
      </c>
      <c r="J52" s="234">
        <v>1.8198840000000001E-2</v>
      </c>
    </row>
    <row r="53" spans="1:25" ht="15" customHeight="1" x14ac:dyDescent="0.3">
      <c r="A53" s="240" t="s">
        <v>101</v>
      </c>
      <c r="B53" s="231" t="s">
        <v>303</v>
      </c>
      <c r="C53" s="245">
        <v>1.5233389999999999E-2</v>
      </c>
      <c r="D53" s="232">
        <v>9.8860900000000002E-3</v>
      </c>
      <c r="E53" s="233">
        <v>1.0222190000000001E-2</v>
      </c>
      <c r="F53" s="233">
        <v>8.8065499999999998E-3</v>
      </c>
      <c r="G53" s="233">
        <v>3.9756399999999999E-3</v>
      </c>
      <c r="H53" s="233">
        <v>1.9057609999999999E-2</v>
      </c>
      <c r="I53" s="233">
        <v>1.270334E-2</v>
      </c>
      <c r="J53" s="234">
        <v>1.8298600000000002E-2</v>
      </c>
    </row>
    <row r="54" spans="1:25" ht="15" customHeight="1" x14ac:dyDescent="0.3">
      <c r="A54" s="240" t="s">
        <v>102</v>
      </c>
      <c r="B54" s="231" t="s">
        <v>304</v>
      </c>
      <c r="C54" s="245">
        <v>1.41391E-2</v>
      </c>
      <c r="D54" s="232">
        <v>3.1512619999999998E-2</v>
      </c>
      <c r="E54" s="233">
        <v>1.371025E-2</v>
      </c>
      <c r="F54" s="233">
        <v>2.1975999999999999E-2</v>
      </c>
      <c r="G54" s="233">
        <v>1.2634039999999999E-2</v>
      </c>
      <c r="H54" s="233">
        <v>7.3370700000000002E-3</v>
      </c>
      <c r="I54" s="233">
        <v>1.3804220000000001E-2</v>
      </c>
      <c r="J54" s="234">
        <v>7.8282999999999998E-3</v>
      </c>
    </row>
    <row r="55" spans="1:25" ht="15" customHeight="1" thickBot="1" x14ac:dyDescent="0.35">
      <c r="A55" s="242" t="s">
        <v>103</v>
      </c>
      <c r="B55" s="235" t="s">
        <v>306</v>
      </c>
      <c r="C55" s="246">
        <v>1.495699E-2</v>
      </c>
      <c r="D55" s="236">
        <v>0</v>
      </c>
      <c r="E55" s="237">
        <v>0</v>
      </c>
      <c r="F55" s="237">
        <v>0</v>
      </c>
      <c r="G55" s="237">
        <v>0</v>
      </c>
      <c r="H55" s="237">
        <v>0</v>
      </c>
      <c r="I55" s="237">
        <v>1.233185E-2</v>
      </c>
      <c r="J55" s="238">
        <v>0</v>
      </c>
    </row>
    <row r="56" spans="1:25" x14ac:dyDescent="0.3">
      <c r="A56" s="156"/>
      <c r="C56" s="239"/>
      <c r="D56" s="239"/>
      <c r="E56" s="239"/>
      <c r="F56" s="239"/>
      <c r="G56" s="239"/>
      <c r="H56" s="155"/>
      <c r="I56" s="155"/>
      <c r="J56" s="155"/>
    </row>
    <row r="57" spans="1:25" x14ac:dyDescent="0.3">
      <c r="A57" s="156"/>
      <c r="C57" s="239"/>
      <c r="D57" s="239"/>
      <c r="E57" s="239"/>
      <c r="F57" s="239"/>
      <c r="G57" s="239"/>
      <c r="H57" s="155"/>
      <c r="I57" s="155"/>
      <c r="J57" s="155"/>
    </row>
    <row r="58" spans="1:25" x14ac:dyDescent="0.3">
      <c r="A58" s="156"/>
      <c r="C58" s="239"/>
      <c r="D58" s="239"/>
      <c r="E58" s="239"/>
      <c r="F58" s="239"/>
      <c r="G58" s="239"/>
      <c r="H58" s="155"/>
      <c r="I58" s="155"/>
      <c r="J58" s="155"/>
    </row>
  </sheetData>
  <autoFilter ref="A1:J58" xr:uid="{C9271720-F2C8-4047-BCC6-EEC5BC1646AF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zoomScale="70" zoomScaleNormal="70" workbookViewId="0">
      <selection activeCell="F49" sqref="F49"/>
    </sheetView>
  </sheetViews>
  <sheetFormatPr defaultRowHeight="13.5" x14ac:dyDescent="0.25"/>
  <cols>
    <col min="1" max="1" width="67.42578125" style="3" customWidth="1"/>
    <col min="2" max="2" width="9.140625" style="26"/>
    <col min="3" max="3" width="9.140625" style="3"/>
    <col min="4" max="4" width="11.0703125" style="3" customWidth="1"/>
    <col min="5" max="5" width="13.78515625" style="3" customWidth="1"/>
    <col min="6" max="6" width="10.28515625" customWidth="1"/>
    <col min="7" max="7" width="9.42578125" customWidth="1"/>
    <col min="10" max="10" width="12.640625" customWidth="1"/>
    <col min="11" max="11" width="18.640625" style="14" customWidth="1"/>
    <col min="12" max="12" width="11.92578125" customWidth="1"/>
    <col min="13" max="13" width="12.92578125" customWidth="1"/>
    <col min="14" max="14" width="47.78515625" customWidth="1"/>
    <col min="15" max="15" width="14.42578125" customWidth="1"/>
  </cols>
  <sheetData>
    <row r="1" spans="1:15" ht="32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36.5" customHeight="1" thickBot="1" x14ac:dyDescent="0.35">
      <c r="A2" s="11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M2" s="15"/>
      <c r="N2" s="12" t="s">
        <v>114</v>
      </c>
      <c r="O2" s="16" t="s">
        <v>163</v>
      </c>
    </row>
    <row r="3" spans="1:15" ht="14.5" thickBot="1" x14ac:dyDescent="0.35">
      <c r="A3" s="27" t="s">
        <v>0</v>
      </c>
      <c r="B3" s="56" t="s">
        <v>1</v>
      </c>
      <c r="C3" s="28">
        <v>2013</v>
      </c>
      <c r="D3" s="29">
        <v>5461.6509999999998</v>
      </c>
      <c r="E3" s="286">
        <v>0.1</v>
      </c>
      <c r="F3" s="35">
        <f>VLOOKUP(A3,'Added-Value-Ouput'!$B$2:$F$58,3,FALSE)</f>
        <v>112812.83945100001</v>
      </c>
      <c r="G3" s="36">
        <f>VLOOKUP(A3,'Added-Value-Ouput'!$B$2:$F$58,5,FALSE)</f>
        <v>191525.54700000002</v>
      </c>
      <c r="H3" s="289">
        <f>SUM(D3:D13)</f>
        <v>39204.667000000001</v>
      </c>
      <c r="I3" s="290"/>
      <c r="J3" s="37">
        <f>D3/$H$3</f>
        <v>0.13931124577591744</v>
      </c>
      <c r="K3" s="37">
        <f>D3/F3</f>
        <v>4.8413381194719905E-2</v>
      </c>
      <c r="L3" s="38">
        <f>D3/G3</f>
        <v>2.8516566513186875E-2</v>
      </c>
      <c r="M3" s="7"/>
      <c r="N3" s="122" t="s">
        <v>0</v>
      </c>
      <c r="O3" s="127">
        <v>5.5E-2</v>
      </c>
    </row>
    <row r="4" spans="1:15" ht="14.5" thickBot="1" x14ac:dyDescent="0.35">
      <c r="A4" s="30" t="s">
        <v>96</v>
      </c>
      <c r="B4" s="57" t="s">
        <v>106</v>
      </c>
      <c r="C4" s="9">
        <v>2013</v>
      </c>
      <c r="D4" s="31">
        <v>3170.3679999999999</v>
      </c>
      <c r="E4" s="287"/>
      <c r="F4" s="39">
        <f>VLOOKUP(A4,'Added-Value-Ouput'!$B$2:$F$58,3,FALSE)</f>
        <v>106550.934542</v>
      </c>
      <c r="G4" s="40">
        <f>VLOOKUP(A4,'Added-Value-Ouput'!$B$2:$F$58,5,FALSE)</f>
        <v>206502.21799999999</v>
      </c>
      <c r="H4" s="291"/>
      <c r="I4" s="292"/>
      <c r="J4" s="41">
        <f t="shared" ref="J4:J13" si="0">D4/$H$3</f>
        <v>8.0867106969688074E-2</v>
      </c>
      <c r="K4" s="41">
        <f t="shared" ref="K4:K12" si="1">D4/F4</f>
        <v>2.9754483277200271E-2</v>
      </c>
      <c r="L4" s="42">
        <f t="shared" ref="L4:L46" si="2">D4/G4</f>
        <v>1.5352706768505508E-2</v>
      </c>
      <c r="M4" s="7"/>
      <c r="N4" s="123" t="s">
        <v>11</v>
      </c>
      <c r="O4" s="128">
        <v>0.04</v>
      </c>
    </row>
    <row r="5" spans="1:15" ht="14.5" thickBot="1" x14ac:dyDescent="0.35">
      <c r="A5" s="30" t="s">
        <v>8</v>
      </c>
      <c r="B5" s="57" t="s">
        <v>9</v>
      </c>
      <c r="C5" s="9">
        <v>2013</v>
      </c>
      <c r="D5" s="31">
        <v>3146.4929999999999</v>
      </c>
      <c r="E5" s="287"/>
      <c r="F5" s="39">
        <f>VLOOKUP(A5,'Added-Value-Ouput'!$B$2:$F$58,3,FALSE)</f>
        <v>109394.837396</v>
      </c>
      <c r="G5" s="40">
        <f>VLOOKUP(A5,'Added-Value-Ouput'!$B$2:$F$58,5,FALSE)</f>
        <v>200031.57</v>
      </c>
      <c r="H5" s="291"/>
      <c r="I5" s="292"/>
      <c r="J5" s="41">
        <f t="shared" si="0"/>
        <v>8.0258123350467434E-2</v>
      </c>
      <c r="K5" s="41">
        <f t="shared" si="1"/>
        <v>2.8762719291861673E-2</v>
      </c>
      <c r="L5" s="42">
        <f t="shared" si="2"/>
        <v>1.5729982022337774E-2</v>
      </c>
      <c r="M5" s="7"/>
      <c r="N5" s="123" t="s">
        <v>5</v>
      </c>
      <c r="O5" s="128">
        <v>3.5000000000000003E-2</v>
      </c>
    </row>
    <row r="6" spans="1:15" ht="14.5" thickBot="1" x14ac:dyDescent="0.35">
      <c r="A6" s="30" t="s">
        <v>84</v>
      </c>
      <c r="B6" s="57" t="s">
        <v>151</v>
      </c>
      <c r="C6" s="9">
        <v>2013</v>
      </c>
      <c r="D6" s="31">
        <v>2663.2710000000002</v>
      </c>
      <c r="E6" s="287"/>
      <c r="F6" s="39">
        <f>VLOOKUP(A6,'Added-Value-Ouput'!$B$2:$F$58,3,FALSE)</f>
        <v>142398.50208999999</v>
      </c>
      <c r="G6" s="40">
        <f>VLOOKUP(A6,'Added-Value-Ouput'!$B$2:$F$58,5,FALSE)</f>
        <v>356547.40600000002</v>
      </c>
      <c r="H6" s="291"/>
      <c r="I6" s="292"/>
      <c r="J6" s="41">
        <f t="shared" si="0"/>
        <v>6.7932498954780055E-2</v>
      </c>
      <c r="K6" s="41">
        <f t="shared" si="1"/>
        <v>1.8702942523347157E-2</v>
      </c>
      <c r="L6" s="42">
        <f t="shared" si="2"/>
        <v>7.4696126102232812E-3</v>
      </c>
      <c r="M6" s="7"/>
      <c r="N6" s="123" t="s">
        <v>8</v>
      </c>
      <c r="O6" s="128">
        <v>3.3000000000000002E-2</v>
      </c>
    </row>
    <row r="7" spans="1:15" ht="14.5" thickBot="1" x14ac:dyDescent="0.35">
      <c r="A7" s="30" t="s">
        <v>5</v>
      </c>
      <c r="B7" s="57" t="s">
        <v>6</v>
      </c>
      <c r="C7" s="9">
        <v>2013</v>
      </c>
      <c r="D7" s="31">
        <v>2293.2600000000002</v>
      </c>
      <c r="E7" s="287"/>
      <c r="F7" s="39">
        <f>VLOOKUP(A7,'Added-Value-Ouput'!$B$2:$F$58,3,FALSE)</f>
        <v>87668.233028999995</v>
      </c>
      <c r="G7" s="40">
        <f>VLOOKUP(A7,'Added-Value-Ouput'!$B$2:$F$58,5,FALSE)</f>
        <v>135910.20199999999</v>
      </c>
      <c r="H7" s="291"/>
      <c r="I7" s="292"/>
      <c r="J7" s="41">
        <f t="shared" si="0"/>
        <v>5.8494566475975937E-2</v>
      </c>
      <c r="K7" s="41">
        <f t="shared" si="1"/>
        <v>2.6158391937036157E-2</v>
      </c>
      <c r="L7" s="42">
        <f t="shared" si="2"/>
        <v>1.6873347005988561E-2</v>
      </c>
      <c r="M7" s="7"/>
      <c r="N7" s="123" t="s">
        <v>22</v>
      </c>
      <c r="O7" s="128">
        <v>3.3000000000000002E-2</v>
      </c>
    </row>
    <row r="8" spans="1:15" ht="14.5" thickBot="1" x14ac:dyDescent="0.35">
      <c r="A8" s="30" t="s">
        <v>18</v>
      </c>
      <c r="B8" s="57" t="s">
        <v>130</v>
      </c>
      <c r="C8" s="9">
        <v>2013</v>
      </c>
      <c r="D8" s="31">
        <v>2012.701</v>
      </c>
      <c r="E8" s="287"/>
      <c r="F8" s="39">
        <f>VLOOKUP(A8,'Added-Value-Ouput'!$B$2:$F$58,3,FALSE)</f>
        <v>80228.407961000004</v>
      </c>
      <c r="G8" s="40">
        <f>VLOOKUP(A8,'Added-Value-Ouput'!$B$2:$F$58,5,FALSE)</f>
        <v>172407.723</v>
      </c>
      <c r="H8" s="291"/>
      <c r="I8" s="292"/>
      <c r="J8" s="41">
        <f t="shared" si="0"/>
        <v>5.1338301126240916E-2</v>
      </c>
      <c r="K8" s="41">
        <f t="shared" si="1"/>
        <v>2.5087136229580902E-2</v>
      </c>
      <c r="L8" s="42">
        <f t="shared" si="2"/>
        <v>1.1674076804552427E-2</v>
      </c>
      <c r="M8" s="7"/>
      <c r="N8" s="123" t="s">
        <v>96</v>
      </c>
      <c r="O8" s="128">
        <v>2.9000000000000001E-2</v>
      </c>
    </row>
    <row r="9" spans="1:15" ht="14.5" thickBot="1" x14ac:dyDescent="0.35">
      <c r="A9" s="30" t="s">
        <v>97</v>
      </c>
      <c r="B9" s="57" t="s">
        <v>107</v>
      </c>
      <c r="C9" s="9">
        <v>2013</v>
      </c>
      <c r="D9" s="31">
        <v>1769.913</v>
      </c>
      <c r="E9" s="287"/>
      <c r="F9" s="39">
        <f>VLOOKUP(A9,'Added-Value-Ouput'!$B$2:$F$58,3,FALSE)</f>
        <v>56033.333460000002</v>
      </c>
      <c r="G9" s="40">
        <f>VLOOKUP(A9,'Added-Value-Ouput'!$B$2:$F$58,5,FALSE)</f>
        <v>141268.51199999999</v>
      </c>
      <c r="H9" s="291"/>
      <c r="I9" s="292"/>
      <c r="J9" s="41">
        <f t="shared" si="0"/>
        <v>4.514546699248842E-2</v>
      </c>
      <c r="K9" s="41">
        <f t="shared" si="1"/>
        <v>3.1586787555009044E-2</v>
      </c>
      <c r="L9" s="42">
        <f t="shared" si="2"/>
        <v>1.252871552862396E-2</v>
      </c>
      <c r="M9" s="7"/>
      <c r="N9" s="123" t="s">
        <v>91</v>
      </c>
      <c r="O9" s="128">
        <v>2.7E-2</v>
      </c>
    </row>
    <row r="10" spans="1:15" ht="14.5" thickBot="1" x14ac:dyDescent="0.35">
      <c r="A10" s="30" t="s">
        <v>102</v>
      </c>
      <c r="B10" s="57" t="s">
        <v>310</v>
      </c>
      <c r="C10" s="9">
        <v>2013</v>
      </c>
      <c r="D10" s="31">
        <v>1529.373</v>
      </c>
      <c r="E10" s="287"/>
      <c r="F10" s="39">
        <f>VLOOKUP(A10,'Added-Value-Ouput'!$B$2:$F$58,3,FALSE)</f>
        <v>91810.507373</v>
      </c>
      <c r="G10" s="40">
        <f>VLOOKUP(A10,'Added-Value-Ouput'!$B$2:$F$58,5,FALSE)</f>
        <v>147883.09099999999</v>
      </c>
      <c r="H10" s="291"/>
      <c r="I10" s="292"/>
      <c r="J10" s="41">
        <f t="shared" si="0"/>
        <v>3.9009972970820032E-2</v>
      </c>
      <c r="K10" s="41">
        <f t="shared" si="1"/>
        <v>1.665792994462597E-2</v>
      </c>
      <c r="L10" s="42">
        <f t="shared" si="2"/>
        <v>1.03417705814656E-2</v>
      </c>
      <c r="M10" s="7"/>
      <c r="N10" s="123" t="s">
        <v>3</v>
      </c>
      <c r="O10" s="128">
        <v>2.5999999999999999E-2</v>
      </c>
    </row>
    <row r="11" spans="1:15" ht="14.5" thickBot="1" x14ac:dyDescent="0.35">
      <c r="A11" s="30" t="s">
        <v>16</v>
      </c>
      <c r="B11" s="57" t="s">
        <v>129</v>
      </c>
      <c r="C11" s="9">
        <v>2013</v>
      </c>
      <c r="D11" s="31">
        <v>1499.18</v>
      </c>
      <c r="E11" s="287"/>
      <c r="F11" s="39">
        <f>VLOOKUP(A11,'Added-Value-Ouput'!$B$2:$F$58,3,FALSE)</f>
        <v>123988.22008299999</v>
      </c>
      <c r="G11" s="40">
        <f>VLOOKUP(A11,'Added-Value-Ouput'!$B$2:$F$58,5,FALSE)</f>
        <v>229024.32800000001</v>
      </c>
      <c r="H11" s="291"/>
      <c r="I11" s="292"/>
      <c r="J11" s="41">
        <f t="shared" si="0"/>
        <v>3.8239835068615682E-2</v>
      </c>
      <c r="K11" s="41">
        <f t="shared" si="1"/>
        <v>1.209130995667509E-2</v>
      </c>
      <c r="L11" s="42">
        <f t="shared" si="2"/>
        <v>6.545942141133583E-3</v>
      </c>
      <c r="M11" s="7"/>
      <c r="N11" s="123" t="s">
        <v>97</v>
      </c>
      <c r="O11" s="128">
        <v>2.1999999999999999E-2</v>
      </c>
    </row>
    <row r="12" spans="1:15" ht="14.5" thickBot="1" x14ac:dyDescent="0.35">
      <c r="A12" s="30" t="s">
        <v>11</v>
      </c>
      <c r="B12" s="57" t="s">
        <v>12</v>
      </c>
      <c r="C12" s="9">
        <v>2013</v>
      </c>
      <c r="D12" s="31">
        <v>1239.8900000000001</v>
      </c>
      <c r="E12" s="287"/>
      <c r="F12" s="39">
        <f>VLOOKUP(A12,'Added-Value-Ouput'!$B$2:$F$58,3,FALSE)</f>
        <v>30176.969173000001</v>
      </c>
      <c r="G12" s="40">
        <f>VLOOKUP(A12,'Added-Value-Ouput'!$B$2:$F$58,5,FALSE)</f>
        <v>51619.688000000002</v>
      </c>
      <c r="H12" s="291"/>
      <c r="I12" s="292"/>
      <c r="J12" s="41">
        <f t="shared" si="0"/>
        <v>3.1626081660124802E-2</v>
      </c>
      <c r="K12" s="41">
        <f t="shared" si="1"/>
        <v>4.1087293852868328E-2</v>
      </c>
      <c r="L12" s="42">
        <f t="shared" si="2"/>
        <v>2.4019711238859098E-2</v>
      </c>
      <c r="M12" s="7"/>
      <c r="N12" s="132" t="s">
        <v>18</v>
      </c>
      <c r="O12" s="133">
        <v>2.1999999999999999E-2</v>
      </c>
    </row>
    <row r="13" spans="1:15" ht="14.5" thickBot="1" x14ac:dyDescent="0.35">
      <c r="A13" s="32" t="s">
        <v>24</v>
      </c>
      <c r="B13" s="58" t="s">
        <v>25</v>
      </c>
      <c r="C13" s="33">
        <v>2013</v>
      </c>
      <c r="D13" s="34">
        <v>14418.566999999999</v>
      </c>
      <c r="E13" s="288"/>
      <c r="F13" s="43">
        <f>SUM('Added-Value-Ouput'!D2:D57)-SUM(UK!F3:F12)</f>
        <v>1478779.4263840006</v>
      </c>
      <c r="G13" s="44">
        <f>SUM('Added-Value-Ouput'!F2:F57)-SUM(G3:G12)</f>
        <v>2975426.3820000002</v>
      </c>
      <c r="H13" s="293"/>
      <c r="I13" s="294"/>
      <c r="J13" s="45">
        <f t="shared" si="0"/>
        <v>0.36777680065488116</v>
      </c>
      <c r="K13" s="45">
        <f>D13/F13</f>
        <v>9.7503162018267569E-3</v>
      </c>
      <c r="L13" s="46">
        <f t="shared" si="2"/>
        <v>4.8458826228152995E-3</v>
      </c>
      <c r="M13" s="6"/>
      <c r="N13" s="264" t="s">
        <v>165</v>
      </c>
      <c r="O13" s="265"/>
    </row>
    <row r="14" spans="1:15" ht="14.5" thickBot="1" x14ac:dyDescent="0.35">
      <c r="A14" s="59" t="s">
        <v>0</v>
      </c>
      <c r="B14" s="60" t="s">
        <v>1</v>
      </c>
      <c r="C14" s="61">
        <v>2013</v>
      </c>
      <c r="D14" s="62">
        <v>9357.384</v>
      </c>
      <c r="E14" s="295">
        <v>0.2</v>
      </c>
      <c r="F14" s="63">
        <f>VLOOKUP(A14,'Added-Value-Ouput'!$B$2:$D$58,3,FALSE)</f>
        <v>112812.83945100001</v>
      </c>
      <c r="G14" s="64">
        <f>VLOOKUP(A14,'Added-Value-Ouput'!$B$2:$F$58,5,FALSE)</f>
        <v>191525.54700000002</v>
      </c>
      <c r="H14" s="298">
        <f>SUM(D14:D24)</f>
        <v>67527.816999999995</v>
      </c>
      <c r="I14" s="299"/>
      <c r="J14" s="65">
        <f>D14/$H$14</f>
        <v>0.13857080556891097</v>
      </c>
      <c r="K14" s="66">
        <f t="shared" ref="K14:K46" si="3">D14/F14</f>
        <v>8.294609058275107E-2</v>
      </c>
      <c r="L14" s="67">
        <f t="shared" si="2"/>
        <v>4.8857106253297887E-2</v>
      </c>
      <c r="M14" s="6"/>
      <c r="N14" s="140" t="s">
        <v>0</v>
      </c>
      <c r="O14" s="158">
        <v>0.09</v>
      </c>
    </row>
    <row r="15" spans="1:15" ht="14.5" thickBot="1" x14ac:dyDescent="0.35">
      <c r="A15" s="68" t="s">
        <v>8</v>
      </c>
      <c r="B15" s="69" t="s">
        <v>9</v>
      </c>
      <c r="C15" s="70">
        <v>2013</v>
      </c>
      <c r="D15" s="71">
        <v>5693.5820000000003</v>
      </c>
      <c r="E15" s="296"/>
      <c r="F15" s="72">
        <f>VLOOKUP(A15,'Added-Value-Ouput'!$B$2:$D$58,3,FALSE)</f>
        <v>109394.837396</v>
      </c>
      <c r="G15" s="73">
        <f>VLOOKUP(A15,'Added-Value-Ouput'!$B$2:$F$58,5,FALSE)</f>
        <v>200031.57</v>
      </c>
      <c r="H15" s="300"/>
      <c r="I15" s="301"/>
      <c r="J15" s="74">
        <f t="shared" ref="J15:J24" si="4">D15/$H$14</f>
        <v>8.431461659718692E-2</v>
      </c>
      <c r="K15" s="75">
        <f t="shared" si="3"/>
        <v>5.2046167218931162E-2</v>
      </c>
      <c r="L15" s="76">
        <f t="shared" si="2"/>
        <v>2.8463417049618717E-2</v>
      </c>
      <c r="M15" s="6"/>
      <c r="N15" s="124" t="s">
        <v>8</v>
      </c>
      <c r="O15" s="159">
        <v>6.2E-2</v>
      </c>
    </row>
    <row r="16" spans="1:15" ht="14.5" thickBot="1" x14ac:dyDescent="0.35">
      <c r="A16" s="68" t="s">
        <v>96</v>
      </c>
      <c r="B16" s="69" t="s">
        <v>106</v>
      </c>
      <c r="C16" s="70">
        <v>2013</v>
      </c>
      <c r="D16" s="71">
        <v>5443.5680000000002</v>
      </c>
      <c r="E16" s="296"/>
      <c r="F16" s="72">
        <f>VLOOKUP(A16,'Added-Value-Ouput'!$B$2:$D$58,3,FALSE)</f>
        <v>106550.934542</v>
      </c>
      <c r="G16" s="73">
        <f>VLOOKUP(A16,'Added-Value-Ouput'!$B$2:$F$58,5,FALSE)</f>
        <v>206502.21799999999</v>
      </c>
      <c r="H16" s="300"/>
      <c r="I16" s="301"/>
      <c r="J16" s="74">
        <f t="shared" si="4"/>
        <v>8.0612231252788769E-2</v>
      </c>
      <c r="K16" s="75">
        <f t="shared" si="3"/>
        <v>5.1088880856828778E-2</v>
      </c>
      <c r="L16" s="76">
        <f t="shared" si="2"/>
        <v>2.6360820976750965E-2</v>
      </c>
      <c r="M16" s="5"/>
      <c r="N16" s="124" t="s">
        <v>5</v>
      </c>
      <c r="O16" s="159">
        <v>0.06</v>
      </c>
    </row>
    <row r="17" spans="1:15" ht="14.5" thickBot="1" x14ac:dyDescent="0.35">
      <c r="A17" s="68" t="s">
        <v>84</v>
      </c>
      <c r="B17" s="69" t="s">
        <v>151</v>
      </c>
      <c r="C17" s="70">
        <v>2013</v>
      </c>
      <c r="D17" s="71">
        <v>4798.6279999999997</v>
      </c>
      <c r="E17" s="296"/>
      <c r="F17" s="72">
        <f>VLOOKUP(A17,'Added-Value-Ouput'!$B$2:$D$58,3,FALSE)</f>
        <v>142398.50208999999</v>
      </c>
      <c r="G17" s="73">
        <f>VLOOKUP(A17,'Added-Value-Ouput'!$B$2:$F$58,5,FALSE)</f>
        <v>356547.40600000002</v>
      </c>
      <c r="H17" s="300"/>
      <c r="I17" s="301"/>
      <c r="J17" s="74">
        <f t="shared" si="4"/>
        <v>7.1061500477647602E-2</v>
      </c>
      <c r="K17" s="75">
        <f t="shared" si="3"/>
        <v>3.369858481353355E-2</v>
      </c>
      <c r="L17" s="76">
        <f t="shared" si="2"/>
        <v>1.3458597424208997E-2</v>
      </c>
      <c r="M17" s="5"/>
      <c r="N17" s="124" t="s">
        <v>11</v>
      </c>
      <c r="O17" s="159">
        <v>5.8000000000000003E-2</v>
      </c>
    </row>
    <row r="18" spans="1:15" ht="14.5" thickBot="1" x14ac:dyDescent="0.35">
      <c r="A18" s="68" t="s">
        <v>5</v>
      </c>
      <c r="B18" s="69" t="s">
        <v>6</v>
      </c>
      <c r="C18" s="70">
        <v>2013</v>
      </c>
      <c r="D18" s="71">
        <v>4050.317</v>
      </c>
      <c r="E18" s="296"/>
      <c r="F18" s="72">
        <f>VLOOKUP(A18,'Added-Value-Ouput'!$B$2:$D$58,3,FALSE)</f>
        <v>87668.233028999995</v>
      </c>
      <c r="G18" s="73">
        <f>VLOOKUP(A18,'Added-Value-Ouput'!$B$2:$F$58,5,FALSE)</f>
        <v>135910.20199999999</v>
      </c>
      <c r="H18" s="300"/>
      <c r="I18" s="301"/>
      <c r="J18" s="74">
        <f t="shared" si="4"/>
        <v>5.9979978325080466E-2</v>
      </c>
      <c r="K18" s="75">
        <f t="shared" si="3"/>
        <v>4.6200509124669886E-2</v>
      </c>
      <c r="L18" s="76">
        <f t="shared" si="2"/>
        <v>2.9801419911067457E-2</v>
      </c>
      <c r="M18" s="5"/>
      <c r="N18" s="124" t="s">
        <v>22</v>
      </c>
      <c r="O18" s="159">
        <v>4.8000000000000001E-2</v>
      </c>
    </row>
    <row r="19" spans="1:15" ht="14.5" thickBot="1" x14ac:dyDescent="0.35">
      <c r="A19" s="68" t="s">
        <v>18</v>
      </c>
      <c r="B19" s="69" t="s">
        <v>130</v>
      </c>
      <c r="C19" s="70">
        <v>2013</v>
      </c>
      <c r="D19" s="71">
        <v>3412.2629999999999</v>
      </c>
      <c r="E19" s="296"/>
      <c r="F19" s="72">
        <f>VLOOKUP(A19,'Added-Value-Ouput'!$B$2:$D$58,3,FALSE)</f>
        <v>80228.407961000004</v>
      </c>
      <c r="G19" s="73">
        <f>VLOOKUP(A19,'Added-Value-Ouput'!$B$2:$F$58,5,FALSE)</f>
        <v>172407.723</v>
      </c>
      <c r="H19" s="300"/>
      <c r="I19" s="301"/>
      <c r="J19" s="74">
        <f t="shared" si="4"/>
        <v>5.0531220341389092E-2</v>
      </c>
      <c r="K19" s="75">
        <f t="shared" si="3"/>
        <v>4.2531854822031895E-2</v>
      </c>
      <c r="L19" s="76">
        <f t="shared" si="2"/>
        <v>1.9791822202767564E-2</v>
      </c>
      <c r="M19" s="5"/>
      <c r="N19" s="124" t="s">
        <v>96</v>
      </c>
      <c r="O19" s="159">
        <v>4.8000000000000001E-2</v>
      </c>
    </row>
    <row r="20" spans="1:15" ht="14.5" thickBot="1" x14ac:dyDescent="0.35">
      <c r="A20" s="68" t="s">
        <v>97</v>
      </c>
      <c r="B20" s="69" t="s">
        <v>107</v>
      </c>
      <c r="C20" s="70">
        <v>2013</v>
      </c>
      <c r="D20" s="71">
        <v>2928.2350000000001</v>
      </c>
      <c r="E20" s="296"/>
      <c r="F20" s="72">
        <f>VLOOKUP(A20,'Added-Value-Ouput'!$B$2:$D$58,3,FALSE)</f>
        <v>56033.333460000002</v>
      </c>
      <c r="G20" s="73">
        <f>VLOOKUP(A20,'Added-Value-Ouput'!$B$2:$F$58,5,FALSE)</f>
        <v>141268.51199999999</v>
      </c>
      <c r="H20" s="300"/>
      <c r="I20" s="301"/>
      <c r="J20" s="74">
        <f t="shared" si="4"/>
        <v>4.3363389046028253E-2</v>
      </c>
      <c r="K20" s="75">
        <f t="shared" si="3"/>
        <v>5.2258804165030662E-2</v>
      </c>
      <c r="L20" s="76">
        <f t="shared" si="2"/>
        <v>2.0728150658230197E-2</v>
      </c>
      <c r="M20" s="5"/>
      <c r="N20" s="124" t="s">
        <v>91</v>
      </c>
      <c r="O20" s="159">
        <v>4.1000000000000002E-2</v>
      </c>
    </row>
    <row r="21" spans="1:15" ht="14.5" thickBot="1" x14ac:dyDescent="0.35">
      <c r="A21" s="68" t="s">
        <v>102</v>
      </c>
      <c r="B21" s="69" t="s">
        <v>310</v>
      </c>
      <c r="C21" s="70">
        <v>2013</v>
      </c>
      <c r="D21" s="71">
        <v>2585.8879999999999</v>
      </c>
      <c r="E21" s="296"/>
      <c r="F21" s="72">
        <f>VLOOKUP(A21,'Added-Value-Ouput'!$B$2:$D$58,3,FALSE)</f>
        <v>91810.507373</v>
      </c>
      <c r="G21" s="73">
        <f>VLOOKUP(A21,'Added-Value-Ouput'!$B$2:$F$58,5,FALSE)</f>
        <v>147883.09099999999</v>
      </c>
      <c r="H21" s="300"/>
      <c r="I21" s="301"/>
      <c r="J21" s="74">
        <f t="shared" si="4"/>
        <v>3.8293670888250392E-2</v>
      </c>
      <c r="K21" s="75">
        <f t="shared" si="3"/>
        <v>2.8165490791748616E-2</v>
      </c>
      <c r="L21" s="76">
        <f t="shared" si="2"/>
        <v>1.7486028879393656E-2</v>
      </c>
      <c r="M21" s="5"/>
      <c r="N21" s="124" t="s">
        <v>3</v>
      </c>
      <c r="O21" s="159">
        <v>3.7999999999999999E-2</v>
      </c>
    </row>
    <row r="22" spans="1:15" ht="14.5" thickBot="1" x14ac:dyDescent="0.35">
      <c r="A22" s="68" t="s">
        <v>16</v>
      </c>
      <c r="B22" s="69" t="s">
        <v>129</v>
      </c>
      <c r="C22" s="70">
        <v>2013</v>
      </c>
      <c r="D22" s="71">
        <v>2534.2339999999999</v>
      </c>
      <c r="E22" s="296"/>
      <c r="F22" s="72">
        <f>VLOOKUP(A22,'Added-Value-Ouput'!$B$2:$D$58,3,FALSE)</f>
        <v>123988.22008299999</v>
      </c>
      <c r="G22" s="73">
        <f>VLOOKUP(A22,'Added-Value-Ouput'!$B$2:$F$58,5,FALSE)</f>
        <v>229024.32800000001</v>
      </c>
      <c r="H22" s="300"/>
      <c r="I22" s="301"/>
      <c r="J22" s="74">
        <f t="shared" si="4"/>
        <v>3.7528741673968226E-2</v>
      </c>
      <c r="K22" s="75">
        <f t="shared" si="3"/>
        <v>2.0439312688766215E-2</v>
      </c>
      <c r="L22" s="76">
        <f t="shared" si="2"/>
        <v>1.106534848123209E-2</v>
      </c>
      <c r="M22" s="6"/>
      <c r="N22" s="124" t="s">
        <v>90</v>
      </c>
      <c r="O22" s="159">
        <v>3.5000000000000003E-2</v>
      </c>
    </row>
    <row r="23" spans="1:15" ht="14.5" thickBot="1" x14ac:dyDescent="0.35">
      <c r="A23" s="68" t="s">
        <v>11</v>
      </c>
      <c r="B23" s="69" t="s">
        <v>12</v>
      </c>
      <c r="C23" s="70">
        <v>2013</v>
      </c>
      <c r="D23" s="71">
        <v>2026.5170000000001</v>
      </c>
      <c r="E23" s="296"/>
      <c r="F23" s="72">
        <f>VLOOKUP(A23,'Added-Value-Ouput'!$B$2:$D$58,3,FALSE)</f>
        <v>30176.969173000001</v>
      </c>
      <c r="G23" s="73">
        <f>VLOOKUP(A23,'Added-Value-Ouput'!$B$2:$F$58,5,FALSE)</f>
        <v>51619.688000000002</v>
      </c>
      <c r="H23" s="300"/>
      <c r="I23" s="301"/>
      <c r="J23" s="74">
        <f t="shared" si="4"/>
        <v>3.0010106797914111E-2</v>
      </c>
      <c r="K23" s="75">
        <f t="shared" si="3"/>
        <v>6.7154424567367407E-2</v>
      </c>
      <c r="L23" s="76">
        <f t="shared" si="2"/>
        <v>3.9258606134930533E-2</v>
      </c>
      <c r="M23" s="6"/>
      <c r="N23" s="134" t="s">
        <v>18</v>
      </c>
      <c r="O23" s="160">
        <v>3.4000000000000002E-2</v>
      </c>
    </row>
    <row r="24" spans="1:15" ht="14.5" thickBot="1" x14ac:dyDescent="0.35">
      <c r="A24" s="77" t="s">
        <v>24</v>
      </c>
      <c r="B24" s="78" t="s">
        <v>25</v>
      </c>
      <c r="C24" s="79">
        <v>2013</v>
      </c>
      <c r="D24" s="80">
        <v>24697.201000000001</v>
      </c>
      <c r="E24" s="297"/>
      <c r="F24" s="81">
        <f>SUM('Added-Value-Ouput'!D2:D57)-SUM(F14:F23)</f>
        <v>1478779.4263840006</v>
      </c>
      <c r="G24" s="82">
        <f>SUM('Added-Value-Ouput'!F2:F57)-SUM(G14:G23)</f>
        <v>2975426.3820000002</v>
      </c>
      <c r="H24" s="302"/>
      <c r="I24" s="303"/>
      <c r="J24" s="83">
        <f t="shared" si="4"/>
        <v>0.36573373903083528</v>
      </c>
      <c r="K24" s="84">
        <f t="shared" si="3"/>
        <v>1.6701071545464401E-2</v>
      </c>
      <c r="L24" s="85">
        <f t="shared" si="2"/>
        <v>8.3003905421444903E-3</v>
      </c>
      <c r="M24" s="6"/>
      <c r="N24" s="264" t="s">
        <v>165</v>
      </c>
      <c r="O24" s="265"/>
    </row>
    <row r="25" spans="1:15" ht="14.5" thickBot="1" x14ac:dyDescent="0.35">
      <c r="A25" s="86" t="s">
        <v>0</v>
      </c>
      <c r="B25" s="87" t="s">
        <v>1</v>
      </c>
      <c r="C25" s="88">
        <v>2013</v>
      </c>
      <c r="D25" s="89">
        <v>12878.878000000001</v>
      </c>
      <c r="E25" s="266">
        <v>0.3</v>
      </c>
      <c r="F25" s="90">
        <f>VLOOKUP(A25,'Added-Value-Ouput'!$B$2:$D$58,3,FALSE)</f>
        <v>112812.83945100001</v>
      </c>
      <c r="G25" s="91">
        <f>VLOOKUP(A25,'Added-Value-Ouput'!$B$2:$F$58,5,FALSE)</f>
        <v>191525.54700000002</v>
      </c>
      <c r="H25" s="269">
        <f>SUM(D25:D35)</f>
        <v>93194.368000000017</v>
      </c>
      <c r="I25" s="270"/>
      <c r="J25" s="92">
        <f>D25/$H$25</f>
        <v>0.13819373720094327</v>
      </c>
      <c r="K25" s="93">
        <f t="shared" si="3"/>
        <v>0.11416145593599664</v>
      </c>
      <c r="L25" s="94">
        <f t="shared" si="2"/>
        <v>6.7243656012114142E-2</v>
      </c>
      <c r="M25" s="8"/>
      <c r="N25" s="142" t="s">
        <v>0</v>
      </c>
      <c r="O25" s="152">
        <v>0.11899999999999999</v>
      </c>
    </row>
    <row r="26" spans="1:15" ht="14.5" thickBot="1" x14ac:dyDescent="0.35">
      <c r="A26" s="95" t="s">
        <v>8</v>
      </c>
      <c r="B26" s="96" t="s">
        <v>9</v>
      </c>
      <c r="C26" s="97">
        <v>2013</v>
      </c>
      <c r="D26" s="98">
        <v>8017.768</v>
      </c>
      <c r="E26" s="267"/>
      <c r="F26" s="99">
        <f>VLOOKUP(A26,'Added-Value-Ouput'!$B$2:$D$58,3,FALSE)</f>
        <v>109394.837396</v>
      </c>
      <c r="G26" s="100">
        <f>VLOOKUP(A26,'Added-Value-Ouput'!$B$2:$F$58,5,FALSE)</f>
        <v>200031.57</v>
      </c>
      <c r="H26" s="271"/>
      <c r="I26" s="272"/>
      <c r="J26" s="101">
        <f t="shared" ref="J26:J35" si="5">D26/$H$25</f>
        <v>8.603275253714901E-2</v>
      </c>
      <c r="K26" s="102">
        <f t="shared" si="3"/>
        <v>7.3292014420903259E-2</v>
      </c>
      <c r="L26" s="103">
        <f t="shared" si="2"/>
        <v>4.0082512975326841E-2</v>
      </c>
      <c r="M26" s="8"/>
      <c r="N26" s="125" t="s">
        <v>8</v>
      </c>
      <c r="O26" s="153">
        <v>8.5999999999999993E-2</v>
      </c>
    </row>
    <row r="27" spans="1:15" ht="14.5" thickBot="1" x14ac:dyDescent="0.35">
      <c r="A27" s="95" t="s">
        <v>96</v>
      </c>
      <c r="B27" s="96" t="s">
        <v>106</v>
      </c>
      <c r="C27" s="97">
        <v>2013</v>
      </c>
      <c r="D27" s="98">
        <v>7504.634</v>
      </c>
      <c r="E27" s="267"/>
      <c r="F27" s="99">
        <f>VLOOKUP(A27,'Added-Value-Ouput'!$B$2:$D$58,3,FALSE)</f>
        <v>106550.934542</v>
      </c>
      <c r="G27" s="100">
        <f>VLOOKUP(A27,'Added-Value-Ouput'!$B$2:$F$58,5,FALSE)</f>
        <v>206502.21799999999</v>
      </c>
      <c r="H27" s="271"/>
      <c r="I27" s="272"/>
      <c r="J27" s="101">
        <f t="shared" si="5"/>
        <v>8.0526690196557782E-2</v>
      </c>
      <c r="K27" s="102">
        <f t="shared" si="3"/>
        <v>7.0432362064753548E-2</v>
      </c>
      <c r="L27" s="103">
        <f t="shared" si="2"/>
        <v>3.6341662925867463E-2</v>
      </c>
      <c r="M27" s="8"/>
      <c r="N27" s="125" t="s">
        <v>5</v>
      </c>
      <c r="O27" s="153">
        <v>8.2000000000000003E-2</v>
      </c>
    </row>
    <row r="28" spans="1:15" ht="14.5" thickBot="1" x14ac:dyDescent="0.35">
      <c r="A28" s="95" t="s">
        <v>84</v>
      </c>
      <c r="B28" s="96" t="s">
        <v>151</v>
      </c>
      <c r="C28" s="97">
        <v>2013</v>
      </c>
      <c r="D28" s="98">
        <v>6746.5079999999998</v>
      </c>
      <c r="E28" s="267"/>
      <c r="F28" s="99">
        <f>VLOOKUP(A28,'Added-Value-Ouput'!$B$2:$D$58,3,FALSE)</f>
        <v>142398.50208999999</v>
      </c>
      <c r="G28" s="100">
        <f>VLOOKUP(A28,'Added-Value-Ouput'!$B$2:$F$58,5,FALSE)</f>
        <v>356547.40600000002</v>
      </c>
      <c r="H28" s="271"/>
      <c r="I28" s="272"/>
      <c r="J28" s="101">
        <f t="shared" si="5"/>
        <v>7.2391799470113885E-2</v>
      </c>
      <c r="K28" s="102">
        <f t="shared" si="3"/>
        <v>4.7377661288431322E-2</v>
      </c>
      <c r="L28" s="103">
        <f t="shared" si="2"/>
        <v>1.8921769970751096E-2</v>
      </c>
      <c r="M28" s="8"/>
      <c r="N28" s="125" t="s">
        <v>11</v>
      </c>
      <c r="O28" s="153">
        <v>7.1999999999999995E-2</v>
      </c>
    </row>
    <row r="29" spans="1:15" ht="14.5" thickBot="1" x14ac:dyDescent="0.35">
      <c r="A29" s="95" t="s">
        <v>5</v>
      </c>
      <c r="B29" s="96" t="s">
        <v>6</v>
      </c>
      <c r="C29" s="97">
        <v>2013</v>
      </c>
      <c r="D29" s="98">
        <v>5648.57</v>
      </c>
      <c r="E29" s="267"/>
      <c r="F29" s="99">
        <f>VLOOKUP(A29,'Added-Value-Ouput'!$B$2:$D$58,3,FALSE)</f>
        <v>87668.233028999995</v>
      </c>
      <c r="G29" s="100">
        <f>VLOOKUP(A29,'Added-Value-Ouput'!$B$2:$F$58,5,FALSE)</f>
        <v>135910.20199999999</v>
      </c>
      <c r="H29" s="271"/>
      <c r="I29" s="272"/>
      <c r="J29" s="101">
        <f t="shared" si="5"/>
        <v>6.0610636900289928E-2</v>
      </c>
      <c r="K29" s="102">
        <f t="shared" si="3"/>
        <v>6.4431206205918343E-2</v>
      </c>
      <c r="L29" s="103">
        <f t="shared" si="2"/>
        <v>4.1561044843418007E-2</v>
      </c>
      <c r="M29" s="8"/>
      <c r="N29" s="125" t="s">
        <v>96</v>
      </c>
      <c r="O29" s="153">
        <v>6.3E-2</v>
      </c>
    </row>
    <row r="30" spans="1:15" ht="14.5" thickBot="1" x14ac:dyDescent="0.35">
      <c r="A30" s="95" t="s">
        <v>18</v>
      </c>
      <c r="B30" s="96" t="s">
        <v>130</v>
      </c>
      <c r="C30" s="97">
        <v>2013</v>
      </c>
      <c r="D30" s="98">
        <v>4677.7259999999997</v>
      </c>
      <c r="E30" s="267"/>
      <c r="F30" s="99">
        <f>VLOOKUP(A30,'Added-Value-Ouput'!$B$2:$D$58,3,FALSE)</f>
        <v>80228.407961000004</v>
      </c>
      <c r="G30" s="100">
        <f>VLOOKUP(A30,'Added-Value-Ouput'!$B$2:$F$58,5,FALSE)</f>
        <v>172407.723</v>
      </c>
      <c r="H30" s="271"/>
      <c r="I30" s="272"/>
      <c r="J30" s="101">
        <f t="shared" si="5"/>
        <v>5.0193226268780519E-2</v>
      </c>
      <c r="K30" s="102">
        <f t="shared" si="3"/>
        <v>5.8305108114246745E-2</v>
      </c>
      <c r="L30" s="103">
        <f t="shared" si="2"/>
        <v>2.7131766017233459E-2</v>
      </c>
      <c r="M30" s="8"/>
      <c r="N30" s="125" t="s">
        <v>22</v>
      </c>
      <c r="O30" s="153">
        <v>6.0999999999999999E-2</v>
      </c>
    </row>
    <row r="31" spans="1:15" ht="14.5" thickBot="1" x14ac:dyDescent="0.35">
      <c r="A31" s="95" t="s">
        <v>97</v>
      </c>
      <c r="B31" s="96" t="s">
        <v>107</v>
      </c>
      <c r="C31" s="97">
        <v>2013</v>
      </c>
      <c r="D31" s="98">
        <v>3971.0929999999998</v>
      </c>
      <c r="E31" s="267"/>
      <c r="F31" s="99">
        <f>VLOOKUP(A31,'Added-Value-Ouput'!$B$2:$D$58,3,FALSE)</f>
        <v>56033.333460000002</v>
      </c>
      <c r="G31" s="100">
        <f>VLOOKUP(A31,'Added-Value-Ouput'!$B$2:$F$58,5,FALSE)</f>
        <v>141268.51199999999</v>
      </c>
      <c r="H31" s="271"/>
      <c r="I31" s="272"/>
      <c r="J31" s="101">
        <f t="shared" si="5"/>
        <v>4.2610868931478765E-2</v>
      </c>
      <c r="K31" s="102">
        <f t="shared" si="3"/>
        <v>7.0870190202672975E-2</v>
      </c>
      <c r="L31" s="103">
        <f t="shared" si="2"/>
        <v>2.8110248658950978E-2</v>
      </c>
      <c r="M31" s="8"/>
      <c r="N31" s="125" t="s">
        <v>91</v>
      </c>
      <c r="O31" s="153">
        <v>5.2999999999999999E-2</v>
      </c>
    </row>
    <row r="32" spans="1:15" ht="14.5" thickBot="1" x14ac:dyDescent="0.35">
      <c r="A32" s="95" t="s">
        <v>102</v>
      </c>
      <c r="B32" s="96" t="s">
        <v>310</v>
      </c>
      <c r="C32" s="97">
        <v>2013</v>
      </c>
      <c r="D32" s="98">
        <v>3538.7939999999999</v>
      </c>
      <c r="E32" s="267"/>
      <c r="F32" s="99">
        <f>VLOOKUP(A32,'Added-Value-Ouput'!$B$2:$D$58,3,FALSE)</f>
        <v>91810.507373</v>
      </c>
      <c r="G32" s="100">
        <f>VLOOKUP(A32,'Added-Value-Ouput'!$B$2:$F$58,5,FALSE)</f>
        <v>147883.09099999999</v>
      </c>
      <c r="H32" s="271"/>
      <c r="I32" s="272"/>
      <c r="J32" s="101">
        <f t="shared" si="5"/>
        <v>3.7972187332178692E-2</v>
      </c>
      <c r="K32" s="102">
        <f t="shared" si="3"/>
        <v>3.8544542463128814E-2</v>
      </c>
      <c r="L32" s="103">
        <f t="shared" si="2"/>
        <v>2.3929672933330832E-2</v>
      </c>
      <c r="M32" s="8"/>
      <c r="N32" s="125" t="s">
        <v>90</v>
      </c>
      <c r="O32" s="153">
        <v>4.7E-2</v>
      </c>
    </row>
    <row r="33" spans="1:15" ht="14.5" thickBot="1" x14ac:dyDescent="0.35">
      <c r="A33" s="95" t="s">
        <v>16</v>
      </c>
      <c r="B33" s="96" t="s">
        <v>129</v>
      </c>
      <c r="C33" s="97">
        <v>2013</v>
      </c>
      <c r="D33" s="98">
        <v>3471.069</v>
      </c>
      <c r="E33" s="267"/>
      <c r="F33" s="99">
        <f>VLOOKUP(A33,'Added-Value-Ouput'!$B$2:$D$58,3,FALSE)</f>
        <v>123988.22008299999</v>
      </c>
      <c r="G33" s="100">
        <f>VLOOKUP(A33,'Added-Value-Ouput'!$B$2:$F$58,5,FALSE)</f>
        <v>229024.32800000001</v>
      </c>
      <c r="H33" s="271"/>
      <c r="I33" s="272"/>
      <c r="J33" s="101">
        <f t="shared" si="5"/>
        <v>3.7245480327738251E-2</v>
      </c>
      <c r="K33" s="102">
        <f t="shared" si="3"/>
        <v>2.7995151456133516E-2</v>
      </c>
      <c r="L33" s="103">
        <f t="shared" si="2"/>
        <v>1.5155896451314987E-2</v>
      </c>
      <c r="M33" s="8"/>
      <c r="N33" s="125" t="s">
        <v>3</v>
      </c>
      <c r="O33" s="153">
        <v>4.5999999999999999E-2</v>
      </c>
    </row>
    <row r="34" spans="1:15" ht="14.5" thickBot="1" x14ac:dyDescent="0.35">
      <c r="A34" s="95" t="s">
        <v>81</v>
      </c>
      <c r="B34" s="96" t="s">
        <v>135</v>
      </c>
      <c r="C34" s="97">
        <v>2013</v>
      </c>
      <c r="D34" s="98">
        <v>2844.8409999999999</v>
      </c>
      <c r="E34" s="267"/>
      <c r="F34" s="99">
        <f>VLOOKUP(A34,'Added-Value-Ouput'!$B$2:$D$58,3,FALSE)</f>
        <v>39578.430203000004</v>
      </c>
      <c r="G34" s="100">
        <f>VLOOKUP(A34,'Added-Value-Ouput'!$B$2:$F$58,5,FALSE)</f>
        <v>168642.04399999999</v>
      </c>
      <c r="H34" s="271"/>
      <c r="I34" s="272"/>
      <c r="J34" s="101">
        <f t="shared" si="5"/>
        <v>3.052588971900104E-2</v>
      </c>
      <c r="K34" s="102">
        <f t="shared" si="3"/>
        <v>7.1878570863186081E-2</v>
      </c>
      <c r="L34" s="103">
        <f t="shared" si="2"/>
        <v>1.6869108868248776E-2</v>
      </c>
      <c r="M34" s="8"/>
      <c r="N34" s="136" t="s">
        <v>18</v>
      </c>
      <c r="O34" s="154">
        <v>4.4999999999999998E-2</v>
      </c>
    </row>
    <row r="35" spans="1:15" ht="14.5" thickBot="1" x14ac:dyDescent="0.35">
      <c r="A35" s="104" t="s">
        <v>24</v>
      </c>
      <c r="B35" s="105" t="s">
        <v>25</v>
      </c>
      <c r="C35" s="106">
        <v>2013</v>
      </c>
      <c r="D35" s="107">
        <v>33894.487000000001</v>
      </c>
      <c r="E35" s="268"/>
      <c r="F35" s="108">
        <f>SUM('Added-Value-Ouput'!D2:D57)-SUM(F25:F34)</f>
        <v>1469377.9653540007</v>
      </c>
      <c r="G35" s="109">
        <f>SUM('Added-Value-Ouput'!F2:F57)-SUM(G25:G34)</f>
        <v>2858404.0260000005</v>
      </c>
      <c r="H35" s="273"/>
      <c r="I35" s="274"/>
      <c r="J35" s="110">
        <f t="shared" si="5"/>
        <v>0.36369673111576867</v>
      </c>
      <c r="K35" s="111">
        <f t="shared" si="3"/>
        <v>2.3067235115257892E-2</v>
      </c>
      <c r="L35" s="112">
        <f t="shared" si="2"/>
        <v>1.185783629315389E-2</v>
      </c>
      <c r="M35" s="8"/>
      <c r="N35" s="264" t="s">
        <v>165</v>
      </c>
      <c r="O35" s="265"/>
    </row>
    <row r="36" spans="1:15" ht="14.5" thickBot="1" x14ac:dyDescent="0.35">
      <c r="A36" s="10" t="s">
        <v>0</v>
      </c>
      <c r="B36" s="18" t="s">
        <v>1</v>
      </c>
      <c r="C36" s="10">
        <v>2013</v>
      </c>
      <c r="D36" s="25">
        <v>16189.6</v>
      </c>
      <c r="E36" s="275">
        <v>0.4</v>
      </c>
      <c r="F36" s="19">
        <f>VLOOKUP(A36,'Added-Value-Ouput'!$B$2:$D$58,3,FALSE)</f>
        <v>112812.83945100001</v>
      </c>
      <c r="G36" s="20">
        <f>VLOOKUP(A36,'Added-Value-Ouput'!$B$2:$F$58,5,FALSE)</f>
        <v>191525.54700000002</v>
      </c>
      <c r="H36" s="277">
        <f>SUM(D36:D46)</f>
        <v>117355.05599999998</v>
      </c>
      <c r="I36" s="278"/>
      <c r="J36" s="47">
        <f>D36/$H$36</f>
        <v>0.13795400515168263</v>
      </c>
      <c r="K36" s="48">
        <f t="shared" si="3"/>
        <v>0.14350848785285575</v>
      </c>
      <c r="L36" s="49">
        <f t="shared" si="2"/>
        <v>8.4529715505785752E-2</v>
      </c>
      <c r="M36" s="5"/>
      <c r="N36" s="144" t="s">
        <v>0</v>
      </c>
      <c r="O36" s="145">
        <v>0.14499999999999999</v>
      </c>
    </row>
    <row r="37" spans="1:15" ht="14.5" thickBot="1" x14ac:dyDescent="0.35">
      <c r="A37" s="10" t="s">
        <v>8</v>
      </c>
      <c r="B37" s="18" t="s">
        <v>9</v>
      </c>
      <c r="C37" s="10">
        <v>2013</v>
      </c>
      <c r="D37" s="25">
        <v>10213.01</v>
      </c>
      <c r="E37" s="275"/>
      <c r="F37" s="21">
        <f>VLOOKUP(A37,'Added-Value-Ouput'!$B$2:$D$58,3,FALSE)</f>
        <v>109394.837396</v>
      </c>
      <c r="G37" s="22">
        <f>VLOOKUP(A37,'Added-Value-Ouput'!$B$2:$F$58,5,FALSE)</f>
        <v>200031.57</v>
      </c>
      <c r="H37" s="277"/>
      <c r="I37" s="278"/>
      <c r="J37" s="50">
        <f t="shared" ref="J37:J46" si="6">D37/$H$36</f>
        <v>8.7026587077765116E-2</v>
      </c>
      <c r="K37" s="51">
        <f>D37/F37</f>
        <v>9.3359158833334829E-2</v>
      </c>
      <c r="L37" s="52">
        <f t="shared" si="2"/>
        <v>5.1056990654025261E-2</v>
      </c>
      <c r="M37" s="5"/>
      <c r="N37" s="126" t="s">
        <v>8</v>
      </c>
      <c r="O37" s="131">
        <v>0.108</v>
      </c>
    </row>
    <row r="38" spans="1:15" ht="14.5" thickBot="1" x14ac:dyDescent="0.35">
      <c r="A38" s="10" t="s">
        <v>96</v>
      </c>
      <c r="B38" s="18" t="s">
        <v>106</v>
      </c>
      <c r="C38" s="10">
        <v>2013</v>
      </c>
      <c r="D38" s="25">
        <v>9445.2990000000009</v>
      </c>
      <c r="E38" s="275"/>
      <c r="F38" s="21">
        <f>VLOOKUP(A38,'Added-Value-Ouput'!$B$2:$D$58,3,FALSE)</f>
        <v>106550.934542</v>
      </c>
      <c r="G38" s="22">
        <f>VLOOKUP(A38,'Added-Value-Ouput'!$B$2:$F$58,5,FALSE)</f>
        <v>206502.21799999999</v>
      </c>
      <c r="H38" s="277"/>
      <c r="I38" s="278"/>
      <c r="J38" s="50">
        <f t="shared" si="6"/>
        <v>8.0484806721919183E-2</v>
      </c>
      <c r="K38" s="51">
        <f t="shared" si="3"/>
        <v>8.864585787632745E-2</v>
      </c>
      <c r="L38" s="52">
        <f t="shared" si="2"/>
        <v>4.5739455447398637E-2</v>
      </c>
      <c r="M38" s="5"/>
      <c r="N38" s="126" t="s">
        <v>5</v>
      </c>
      <c r="O38" s="131">
        <v>0.10199999999999999</v>
      </c>
    </row>
    <row r="39" spans="1:15" ht="14.5" thickBot="1" x14ac:dyDescent="0.35">
      <c r="A39" s="10" t="s">
        <v>84</v>
      </c>
      <c r="B39" s="18" t="s">
        <v>151</v>
      </c>
      <c r="C39" s="10">
        <v>2013</v>
      </c>
      <c r="D39" s="25">
        <v>8586.0910000000003</v>
      </c>
      <c r="E39" s="275"/>
      <c r="F39" s="21">
        <f>VLOOKUP(A39,'Added-Value-Ouput'!$B$2:$D$58,3,FALSE)</f>
        <v>142398.50208999999</v>
      </c>
      <c r="G39" s="22">
        <f>VLOOKUP(A39,'Added-Value-Ouput'!$B$2:$F$58,5,FALSE)</f>
        <v>356547.40600000002</v>
      </c>
      <c r="H39" s="277"/>
      <c r="I39" s="278"/>
      <c r="J39" s="50">
        <f t="shared" si="6"/>
        <v>7.3163366732150015E-2</v>
      </c>
      <c r="K39" s="51">
        <f t="shared" si="3"/>
        <v>6.0296217122939547E-2</v>
      </c>
      <c r="L39" s="52">
        <f t="shared" si="2"/>
        <v>2.4081204506084669E-2</v>
      </c>
      <c r="M39" s="5"/>
      <c r="N39" s="126" t="s">
        <v>11</v>
      </c>
      <c r="O39" s="131">
        <v>8.3000000000000004E-2</v>
      </c>
    </row>
    <row r="40" spans="1:15" ht="14.5" thickBot="1" x14ac:dyDescent="0.35">
      <c r="A40" s="10" t="s">
        <v>5</v>
      </c>
      <c r="B40" s="18" t="s">
        <v>6</v>
      </c>
      <c r="C40" s="10">
        <v>2013</v>
      </c>
      <c r="D40" s="25">
        <v>7155.86</v>
      </c>
      <c r="E40" s="275"/>
      <c r="F40" s="21">
        <f>VLOOKUP(A40,'Added-Value-Ouput'!$B$2:$D$58,3,FALSE)</f>
        <v>87668.233028999995</v>
      </c>
      <c r="G40" s="22">
        <f>VLOOKUP(A40,'Added-Value-Ouput'!$B$2:$F$58,5,FALSE)</f>
        <v>135910.20199999999</v>
      </c>
      <c r="H40" s="277"/>
      <c r="I40" s="278"/>
      <c r="J40" s="50">
        <f t="shared" si="6"/>
        <v>6.0976154278346566E-2</v>
      </c>
      <c r="K40" s="51">
        <f t="shared" si="3"/>
        <v>8.1624321065452463E-2</v>
      </c>
      <c r="L40" s="52">
        <f t="shared" si="2"/>
        <v>5.2651382270773171E-2</v>
      </c>
      <c r="M40" s="5"/>
      <c r="N40" s="126" t="s">
        <v>96</v>
      </c>
      <c r="O40" s="131">
        <v>7.8E-2</v>
      </c>
    </row>
    <row r="41" spans="1:15" ht="14.5" thickBot="1" x14ac:dyDescent="0.35">
      <c r="A41" s="10" t="s">
        <v>18</v>
      </c>
      <c r="B41" s="18" t="s">
        <v>130</v>
      </c>
      <c r="C41" s="10">
        <v>2013</v>
      </c>
      <c r="D41" s="25">
        <v>5867.6350000000002</v>
      </c>
      <c r="E41" s="275"/>
      <c r="F41" s="21">
        <f>VLOOKUP(A41,'Added-Value-Ouput'!$B$2:$D$58,3,FALSE)</f>
        <v>80228.407961000004</v>
      </c>
      <c r="G41" s="22">
        <f>VLOOKUP(A41,'Added-Value-Ouput'!$B$2:$F$58,5,FALSE)</f>
        <v>172407.723</v>
      </c>
      <c r="H41" s="277"/>
      <c r="I41" s="278"/>
      <c r="J41" s="50">
        <f t="shared" si="6"/>
        <v>4.9998996208565578E-2</v>
      </c>
      <c r="K41" s="51">
        <f>D41/F41</f>
        <v>7.3136625157167873E-2</v>
      </c>
      <c r="L41" s="52">
        <f t="shared" si="2"/>
        <v>3.4033481203159327E-2</v>
      </c>
      <c r="M41" s="5"/>
      <c r="N41" s="126" t="s">
        <v>22</v>
      </c>
      <c r="O41" s="131">
        <v>7.1999999999999995E-2</v>
      </c>
    </row>
    <row r="42" spans="1:15" ht="14.5" thickBot="1" x14ac:dyDescent="0.35">
      <c r="A42" s="10" t="s">
        <v>97</v>
      </c>
      <c r="B42" s="18" t="s">
        <v>107</v>
      </c>
      <c r="C42" s="10">
        <v>2013</v>
      </c>
      <c r="D42" s="25">
        <v>4949.5839999999998</v>
      </c>
      <c r="E42" s="275"/>
      <c r="F42" s="21">
        <f>VLOOKUP(A42,'Added-Value-Ouput'!$B$2:$D$58,3,FALSE)</f>
        <v>56033.333460000002</v>
      </c>
      <c r="G42" s="22">
        <f>VLOOKUP(A42,'Added-Value-Ouput'!$B$2:$F$58,5,FALSE)</f>
        <v>141268.51199999999</v>
      </c>
      <c r="H42" s="277"/>
      <c r="I42" s="278"/>
      <c r="J42" s="50">
        <f t="shared" si="6"/>
        <v>4.2176146207113567E-2</v>
      </c>
      <c r="K42" s="51">
        <f t="shared" si="3"/>
        <v>8.8332849294666962E-2</v>
      </c>
      <c r="L42" s="52">
        <f t="shared" si="2"/>
        <v>3.5036710799360583E-2</v>
      </c>
      <c r="M42" s="5"/>
      <c r="N42" s="126" t="s">
        <v>91</v>
      </c>
      <c r="O42" s="131">
        <v>6.3E-2</v>
      </c>
    </row>
    <row r="43" spans="1:15" ht="14.5" thickBot="1" x14ac:dyDescent="0.35">
      <c r="A43" s="10" t="s">
        <v>102</v>
      </c>
      <c r="B43" s="18" t="s">
        <v>310</v>
      </c>
      <c r="C43" s="10">
        <v>2013</v>
      </c>
      <c r="D43" s="25">
        <v>4433.6710000000003</v>
      </c>
      <c r="E43" s="275"/>
      <c r="F43" s="21">
        <f>VLOOKUP(A43,'Added-Value-Ouput'!$B$2:$D$58,3,FALSE)</f>
        <v>91810.507373</v>
      </c>
      <c r="G43" s="22">
        <f>VLOOKUP(A43,'Added-Value-Ouput'!$B$2:$F$58,5,FALSE)</f>
        <v>147883.09099999999</v>
      </c>
      <c r="H43" s="277"/>
      <c r="I43" s="278"/>
      <c r="J43" s="50">
        <f t="shared" si="6"/>
        <v>3.7779974302939286E-2</v>
      </c>
      <c r="K43" s="51">
        <f t="shared" si="3"/>
        <v>4.8291542295777271E-2</v>
      </c>
      <c r="L43" s="52">
        <f t="shared" si="2"/>
        <v>2.9980919184330553E-2</v>
      </c>
      <c r="M43" s="5"/>
      <c r="N43" s="126" t="s">
        <v>90</v>
      </c>
      <c r="O43" s="131">
        <v>5.8000000000000003E-2</v>
      </c>
    </row>
    <row r="44" spans="1:15" ht="14.5" thickBot="1" x14ac:dyDescent="0.35">
      <c r="A44" s="10" t="s">
        <v>16</v>
      </c>
      <c r="B44" s="18" t="s">
        <v>129</v>
      </c>
      <c r="C44" s="10">
        <v>2013</v>
      </c>
      <c r="D44" s="25">
        <v>4352.4380000000001</v>
      </c>
      <c r="E44" s="275"/>
      <c r="F44" s="21">
        <f>VLOOKUP(A44,'Added-Value-Ouput'!$B$2:$D$58,3,FALSE)</f>
        <v>123988.22008299999</v>
      </c>
      <c r="G44" s="22">
        <f>VLOOKUP(A44,'Added-Value-Ouput'!$B$2:$F$58,5,FALSE)</f>
        <v>229024.32800000001</v>
      </c>
      <c r="H44" s="277"/>
      <c r="I44" s="278"/>
      <c r="J44" s="50">
        <f t="shared" si="6"/>
        <v>3.7087775749516924E-2</v>
      </c>
      <c r="K44" s="51">
        <f t="shared" si="3"/>
        <v>3.5103641274037145E-2</v>
      </c>
      <c r="L44" s="52">
        <f t="shared" si="2"/>
        <v>1.9004260543010958E-2</v>
      </c>
      <c r="M44" s="5"/>
      <c r="N44" s="126" t="s">
        <v>18</v>
      </c>
      <c r="O44" s="131">
        <v>5.3999999999999999E-2</v>
      </c>
    </row>
    <row r="45" spans="1:15" ht="14.5" thickBot="1" x14ac:dyDescent="0.35">
      <c r="A45" s="10" t="s">
        <v>81</v>
      </c>
      <c r="B45" s="18" t="s">
        <v>135</v>
      </c>
      <c r="C45" s="10">
        <v>2013</v>
      </c>
      <c r="D45" s="25">
        <v>3647.1509999999998</v>
      </c>
      <c r="E45" s="275"/>
      <c r="F45" s="21">
        <f>VLOOKUP(A45,'Added-Value-Ouput'!$B$2:$D$58,3,FALSE)</f>
        <v>39578.430203000004</v>
      </c>
      <c r="G45" s="22">
        <f>VLOOKUP(A45,'Added-Value-Ouput'!$B$2:$F$58,5,FALSE)</f>
        <v>168642.04399999999</v>
      </c>
      <c r="H45" s="277"/>
      <c r="I45" s="278"/>
      <c r="J45" s="50">
        <f t="shared" si="6"/>
        <v>3.1077919642422569E-2</v>
      </c>
      <c r="K45" s="51">
        <f>D45/F45</f>
        <v>9.2149966062159527E-2</v>
      </c>
      <c r="L45" s="52">
        <f t="shared" si="2"/>
        <v>2.1626582040241399E-2</v>
      </c>
      <c r="M45" s="5"/>
      <c r="N45" s="138" t="s">
        <v>3</v>
      </c>
      <c r="O45" s="139">
        <v>5.3999999999999999E-2</v>
      </c>
    </row>
    <row r="46" spans="1:15" ht="14.5" thickBot="1" x14ac:dyDescent="0.35">
      <c r="A46" s="10" t="s">
        <v>24</v>
      </c>
      <c r="B46" s="18" t="s">
        <v>25</v>
      </c>
      <c r="C46" s="10">
        <v>2013</v>
      </c>
      <c r="D46" s="25">
        <v>42514.716999999997</v>
      </c>
      <c r="E46" s="276"/>
      <c r="F46" s="23">
        <f>SUM('Added-Value-Ouput'!D2:D57)-SUM(F36:F45)</f>
        <v>1469377.9653540007</v>
      </c>
      <c r="G46" s="24">
        <f>SUM('Added-Value-Ouput'!F2:F57)-SUM(G36:G45)</f>
        <v>2858404.0260000005</v>
      </c>
      <c r="H46" s="279"/>
      <c r="I46" s="280"/>
      <c r="J46" s="53">
        <f t="shared" si="6"/>
        <v>0.36227426792757872</v>
      </c>
      <c r="K46" s="54">
        <f t="shared" si="3"/>
        <v>2.893381961785265E-2</v>
      </c>
      <c r="L46" s="55">
        <f t="shared" si="2"/>
        <v>1.4873585613960365E-2</v>
      </c>
      <c r="M46" s="5"/>
      <c r="N46" s="264" t="s">
        <v>165</v>
      </c>
      <c r="O46" s="265"/>
    </row>
    <row r="49" spans="6:12" x14ac:dyDescent="0.25">
      <c r="F49" s="256"/>
    </row>
    <row r="52" spans="6:12" x14ac:dyDescent="0.25">
      <c r="K52" s="120"/>
    </row>
    <row r="53" spans="6:12" x14ac:dyDescent="0.25">
      <c r="F53" s="3"/>
      <c r="K53"/>
      <c r="L53" s="120"/>
    </row>
    <row r="54" spans="6:12" x14ac:dyDescent="0.25">
      <c r="K54" s="120"/>
    </row>
    <row r="55" spans="6:12" x14ac:dyDescent="0.25">
      <c r="K55" s="120"/>
    </row>
    <row r="56" spans="6:12" x14ac:dyDescent="0.25">
      <c r="K56" s="120"/>
    </row>
    <row r="57" spans="6:12" x14ac:dyDescent="0.25">
      <c r="K57" s="120"/>
    </row>
    <row r="58" spans="6:12" x14ac:dyDescent="0.25">
      <c r="K58" s="120"/>
    </row>
    <row r="59" spans="6:12" x14ac:dyDescent="0.25">
      <c r="K59" s="120"/>
    </row>
    <row r="60" spans="6:12" x14ac:dyDescent="0.25">
      <c r="K60" s="120"/>
    </row>
    <row r="61" spans="6:12" x14ac:dyDescent="0.25">
      <c r="K61" s="120"/>
    </row>
    <row r="62" spans="6:12" x14ac:dyDescent="0.25">
      <c r="K62" s="120"/>
    </row>
    <row r="63" spans="6:12" x14ac:dyDescent="0.25">
      <c r="K63" s="120"/>
    </row>
    <row r="64" spans="6:12" x14ac:dyDescent="0.25">
      <c r="K64" s="120"/>
    </row>
    <row r="65" spans="11:11" x14ac:dyDescent="0.25">
      <c r="K65" s="120"/>
    </row>
    <row r="66" spans="11:11" x14ac:dyDescent="0.25">
      <c r="K66" s="120"/>
    </row>
    <row r="67" spans="11:11" x14ac:dyDescent="0.25">
      <c r="K67" s="120"/>
    </row>
    <row r="68" spans="11:11" x14ac:dyDescent="0.25">
      <c r="K68" s="120"/>
    </row>
    <row r="69" spans="11:11" x14ac:dyDescent="0.25">
      <c r="K69" s="120"/>
    </row>
    <row r="70" spans="11:11" x14ac:dyDescent="0.25">
      <c r="K70" s="120"/>
    </row>
    <row r="71" spans="11:11" x14ac:dyDescent="0.25">
      <c r="K71" s="120"/>
    </row>
    <row r="72" spans="11:11" x14ac:dyDescent="0.25">
      <c r="K72" s="120"/>
    </row>
    <row r="73" spans="11:11" x14ac:dyDescent="0.25">
      <c r="K73" s="120"/>
    </row>
    <row r="74" spans="11:11" x14ac:dyDescent="0.25">
      <c r="K74" s="120"/>
    </row>
    <row r="75" spans="11:11" x14ac:dyDescent="0.25">
      <c r="K75" s="120"/>
    </row>
    <row r="76" spans="11:11" x14ac:dyDescent="0.25">
      <c r="K76" s="120"/>
    </row>
    <row r="77" spans="11:11" x14ac:dyDescent="0.25">
      <c r="K77" s="120"/>
    </row>
    <row r="78" spans="11:11" x14ac:dyDescent="0.25">
      <c r="K78" s="120"/>
    </row>
    <row r="79" spans="11:11" x14ac:dyDescent="0.25">
      <c r="K79" s="120"/>
    </row>
    <row r="80" spans="11:11" x14ac:dyDescent="0.25">
      <c r="K80" s="120"/>
    </row>
    <row r="81" spans="11:11" x14ac:dyDescent="0.25">
      <c r="K81" s="120"/>
    </row>
    <row r="82" spans="11:11" x14ac:dyDescent="0.25">
      <c r="K82" s="120"/>
    </row>
    <row r="83" spans="11:11" x14ac:dyDescent="0.25">
      <c r="K83" s="120"/>
    </row>
    <row r="84" spans="11:11" x14ac:dyDescent="0.25">
      <c r="K84" s="120"/>
    </row>
    <row r="85" spans="11:11" x14ac:dyDescent="0.25">
      <c r="K85" s="120"/>
    </row>
    <row r="86" spans="11:11" x14ac:dyDescent="0.25">
      <c r="K86" s="120"/>
    </row>
    <row r="87" spans="11:11" x14ac:dyDescent="0.25">
      <c r="K87" s="120"/>
    </row>
    <row r="88" spans="11:11" x14ac:dyDescent="0.25">
      <c r="K88" s="120"/>
    </row>
    <row r="89" spans="11:11" x14ac:dyDescent="0.25">
      <c r="K89" s="120"/>
    </row>
    <row r="90" spans="11:11" x14ac:dyDescent="0.25">
      <c r="K90" s="120"/>
    </row>
    <row r="91" spans="11:11" x14ac:dyDescent="0.25">
      <c r="K91" s="120"/>
    </row>
    <row r="92" spans="11:11" x14ac:dyDescent="0.25">
      <c r="K92" s="120"/>
    </row>
    <row r="93" spans="11:11" x14ac:dyDescent="0.25">
      <c r="K93" s="120"/>
    </row>
    <row r="94" spans="11:11" x14ac:dyDescent="0.25">
      <c r="K94" s="120"/>
    </row>
    <row r="95" spans="11:11" x14ac:dyDescent="0.25">
      <c r="K95" s="120"/>
    </row>
    <row r="96" spans="11:11" x14ac:dyDescent="0.25">
      <c r="K96" s="120"/>
    </row>
  </sheetData>
  <mergeCells count="15">
    <mergeCell ref="A1:L1"/>
    <mergeCell ref="E3:E13"/>
    <mergeCell ref="E14:E24"/>
    <mergeCell ref="E25:E35"/>
    <mergeCell ref="E36:E46"/>
    <mergeCell ref="H2:I2"/>
    <mergeCell ref="H3:I13"/>
    <mergeCell ref="H14:I24"/>
    <mergeCell ref="H25:I35"/>
    <mergeCell ref="H36:I46"/>
    <mergeCell ref="N1:O1"/>
    <mergeCell ref="N13:O13"/>
    <mergeCell ref="N24:O24"/>
    <mergeCell ref="N35:O35"/>
    <mergeCell ref="N46:O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E7B1-A94D-4113-B774-EC32DAC24417}">
  <dimension ref="A1:O48"/>
  <sheetViews>
    <sheetView tabSelected="1" zoomScale="70" zoomScaleNormal="70" workbookViewId="0">
      <selection activeCell="F48" sqref="F48"/>
    </sheetView>
  </sheetViews>
  <sheetFormatPr defaultRowHeight="13.5" x14ac:dyDescent="0.25"/>
  <cols>
    <col min="1" max="1" width="60.85546875" customWidth="1"/>
    <col min="2" max="2" width="11.28515625" customWidth="1"/>
    <col min="3" max="3" width="10.140625" customWidth="1"/>
    <col min="4" max="4" width="9.140625" customWidth="1"/>
    <col min="5" max="5" width="19.5703125" customWidth="1"/>
    <col min="6" max="6" width="11.0703125" customWidth="1"/>
    <col min="9" max="9" width="11" customWidth="1"/>
    <col min="10" max="10" width="13.42578125" customWidth="1"/>
    <col min="11" max="11" width="13.140625" customWidth="1"/>
    <col min="12" max="12" width="12.42578125" customWidth="1"/>
    <col min="14" max="14" width="47.78515625" customWidth="1"/>
    <col min="15" max="15" width="14.42578125" customWidth="1"/>
  </cols>
  <sheetData>
    <row r="1" spans="1:15" ht="28.5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163</v>
      </c>
    </row>
    <row r="3" spans="1:15" ht="14.5" thickBot="1" x14ac:dyDescent="0.35">
      <c r="A3" s="27" t="s">
        <v>0</v>
      </c>
      <c r="B3" s="56" t="s">
        <v>1</v>
      </c>
      <c r="C3" s="56">
        <v>2013</v>
      </c>
      <c r="D3" s="29">
        <v>4998.0744999999997</v>
      </c>
      <c r="E3" s="286">
        <v>0.1</v>
      </c>
      <c r="F3" s="35">
        <f>VLOOKUP(A3,'Added-Value-Ouput'!$B$116:$F$172,3,FALSE)</f>
        <v>120965.10556500001</v>
      </c>
      <c r="G3" s="36">
        <f>VLOOKUP(A3,'Added-Value-Ouput'!$B$116:$F$172,5,FALSE)</f>
        <v>228111.79979999998</v>
      </c>
      <c r="H3" s="289">
        <f>SUM(D3:D13)</f>
        <v>17817.453000000001</v>
      </c>
      <c r="I3" s="290"/>
      <c r="J3" s="37">
        <f>D3/$H$3</f>
        <v>0.28051565507146276</v>
      </c>
      <c r="K3" s="37">
        <f>D3/F3</f>
        <v>4.1318316357888095E-2</v>
      </c>
      <c r="L3" s="38">
        <f>D3/G3</f>
        <v>2.1910635505844621E-2</v>
      </c>
      <c r="N3" s="122" t="s">
        <v>0</v>
      </c>
      <c r="O3" s="127">
        <v>3.7999999999999999E-2</v>
      </c>
    </row>
    <row r="4" spans="1:15" ht="14.5" thickBot="1" x14ac:dyDescent="0.35">
      <c r="A4" s="30" t="s">
        <v>8</v>
      </c>
      <c r="B4" s="57" t="s">
        <v>9</v>
      </c>
      <c r="C4" s="57">
        <v>2013</v>
      </c>
      <c r="D4" s="31">
        <v>1411.0861</v>
      </c>
      <c r="E4" s="287"/>
      <c r="F4" s="35">
        <f>VLOOKUP(A4,'Added-Value-Ouput'!$B$116:$F$172,3,FALSE)</f>
        <v>162741.40596</v>
      </c>
      <c r="G4" s="36">
        <f>VLOOKUP(A4,'Added-Value-Ouput'!$B$116:$F$172,5,FALSE)</f>
        <v>269513.98920000001</v>
      </c>
      <c r="H4" s="291"/>
      <c r="I4" s="292"/>
      <c r="J4" s="41">
        <f t="shared" ref="J4:J13" si="0">D4/$H$3</f>
        <v>7.9196847046544755E-2</v>
      </c>
      <c r="K4" s="41">
        <f t="shared" ref="K4:K12" si="1">D4/F4</f>
        <v>8.6707257546172912E-3</v>
      </c>
      <c r="L4" s="42">
        <f t="shared" ref="L4:L46" si="2">D4/G4</f>
        <v>5.2356692288535204E-3</v>
      </c>
      <c r="N4" s="123" t="s">
        <v>93</v>
      </c>
      <c r="O4" s="128">
        <v>1.6E-2</v>
      </c>
    </row>
    <row r="5" spans="1:15" ht="14.5" thickBot="1" x14ac:dyDescent="0.35">
      <c r="A5" s="30" t="s">
        <v>20</v>
      </c>
      <c r="B5" s="57" t="s">
        <v>131</v>
      </c>
      <c r="C5" s="57">
        <v>2013</v>
      </c>
      <c r="D5" s="31">
        <v>1268.4247</v>
      </c>
      <c r="E5" s="287"/>
      <c r="F5" s="35">
        <f>VLOOKUP(A5,'Added-Value-Ouput'!$B$116:$F$172,3,FALSE)</f>
        <v>376847.769195</v>
      </c>
      <c r="G5" s="36">
        <f>VLOOKUP(A5,'Added-Value-Ouput'!$B$116:$F$172,5,FALSE)</f>
        <v>496176.83189999999</v>
      </c>
      <c r="H5" s="291"/>
      <c r="I5" s="292"/>
      <c r="J5" s="41">
        <f t="shared" si="0"/>
        <v>7.1190012399639832E-2</v>
      </c>
      <c r="K5" s="41">
        <f t="shared" si="1"/>
        <v>3.3658808773355197E-3</v>
      </c>
      <c r="L5" s="42">
        <f>D5/G5</f>
        <v>2.5563964668459966E-3</v>
      </c>
      <c r="N5" s="123" t="s">
        <v>8</v>
      </c>
      <c r="O5" s="128">
        <v>1.0999999999999999E-2</v>
      </c>
    </row>
    <row r="6" spans="1:15" ht="14.5" thickBot="1" x14ac:dyDescent="0.35">
      <c r="A6" s="30" t="s">
        <v>96</v>
      </c>
      <c r="B6" s="57" t="s">
        <v>106</v>
      </c>
      <c r="C6" s="57">
        <v>2013</v>
      </c>
      <c r="D6" s="31">
        <v>901.1617</v>
      </c>
      <c r="E6" s="287"/>
      <c r="F6" s="35">
        <f>VLOOKUP(A6,'Added-Value-Ouput'!$B$116:$F$172,3,FALSE)</f>
        <v>86074.672680000003</v>
      </c>
      <c r="G6" s="36">
        <f>VLOOKUP(A6,'Added-Value-Ouput'!$B$116:$F$172,5,FALSE)</f>
        <v>191061.7941</v>
      </c>
      <c r="H6" s="291"/>
      <c r="I6" s="292"/>
      <c r="J6" s="41">
        <f t="shared" si="0"/>
        <v>5.0577470303976663E-2</v>
      </c>
      <c r="K6" s="41">
        <f t="shared" si="1"/>
        <v>1.0469533858702557E-2</v>
      </c>
      <c r="L6" s="42">
        <f>D6/G6</f>
        <v>4.7165981259881824E-3</v>
      </c>
      <c r="N6" s="123" t="s">
        <v>91</v>
      </c>
      <c r="O6" s="128">
        <v>8.9999999999999993E-3</v>
      </c>
    </row>
    <row r="7" spans="1:15" ht="14.5" thickBot="1" x14ac:dyDescent="0.35">
      <c r="A7" s="30" t="s">
        <v>5</v>
      </c>
      <c r="B7" s="57" t="s">
        <v>6</v>
      </c>
      <c r="C7" s="57">
        <v>2013</v>
      </c>
      <c r="D7" s="31">
        <v>683.69100000000003</v>
      </c>
      <c r="E7" s="287"/>
      <c r="F7" s="35">
        <f>VLOOKUP(A7,'Added-Value-Ouput'!$B$116:$F$172,3,FALSE)</f>
        <v>97958.175795000003</v>
      </c>
      <c r="G7" s="36">
        <f>VLOOKUP(A7,'Added-Value-Ouput'!$B$116:$F$172,5,FALSE)</f>
        <v>168773.61989999999</v>
      </c>
      <c r="H7" s="291"/>
      <c r="I7" s="292"/>
      <c r="J7" s="41">
        <f t="shared" si="0"/>
        <v>3.8371982796867765E-2</v>
      </c>
      <c r="K7" s="41">
        <f t="shared" si="1"/>
        <v>6.9794174345465618E-3</v>
      </c>
      <c r="L7" s="42">
        <f t="shared" si="2"/>
        <v>4.0509352137205659E-3</v>
      </c>
      <c r="N7" s="123" t="s">
        <v>96</v>
      </c>
      <c r="O7" s="128">
        <v>8.9999999999999993E-3</v>
      </c>
    </row>
    <row r="8" spans="1:15" ht="14.5" thickBot="1" x14ac:dyDescent="0.35">
      <c r="A8" s="30" t="s">
        <v>16</v>
      </c>
      <c r="B8" s="57" t="s">
        <v>129</v>
      </c>
      <c r="C8" s="57">
        <v>2013</v>
      </c>
      <c r="D8" s="31">
        <v>667.97370000000001</v>
      </c>
      <c r="E8" s="287"/>
      <c r="F8" s="35">
        <f>VLOOKUP(A8,'Added-Value-Ouput'!$B$116:$F$172,3,FALSE)</f>
        <v>209110.05643500001</v>
      </c>
      <c r="G8" s="36">
        <f>VLOOKUP(A8,'Added-Value-Ouput'!$B$116:$F$172,5,FALSE)</f>
        <v>317874.09450000001</v>
      </c>
      <c r="H8" s="291"/>
      <c r="I8" s="292"/>
      <c r="J8" s="41">
        <f t="shared" si="0"/>
        <v>3.7489853347725963E-2</v>
      </c>
      <c r="K8" s="41">
        <f t="shared" si="1"/>
        <v>3.1943643045576511E-3</v>
      </c>
      <c r="L8" s="42">
        <f t="shared" si="2"/>
        <v>2.1013782235091826E-3</v>
      </c>
      <c r="N8" s="123" t="s">
        <v>22</v>
      </c>
      <c r="O8" s="128">
        <v>8.9999999999999993E-3</v>
      </c>
    </row>
    <row r="9" spans="1:15" ht="14.5" thickBot="1" x14ac:dyDescent="0.35">
      <c r="A9" s="30" t="s">
        <v>84</v>
      </c>
      <c r="B9" s="57" t="s">
        <v>151</v>
      </c>
      <c r="C9" s="57">
        <v>2013</v>
      </c>
      <c r="D9" s="31">
        <v>523.98710000000005</v>
      </c>
      <c r="E9" s="287"/>
      <c r="F9" s="35">
        <f>VLOOKUP(A9,'Added-Value-Ouput'!$B$116:$F$172,3,FALSE)</f>
        <v>150592.14184500001</v>
      </c>
      <c r="G9" s="36">
        <f>VLOOKUP(A9,'Added-Value-Ouput'!$B$116:$F$172,5,FALSE)</f>
        <v>351229.326</v>
      </c>
      <c r="H9" s="291"/>
      <c r="I9" s="292"/>
      <c r="J9" s="41">
        <f t="shared" si="0"/>
        <v>2.9408642189206281E-2</v>
      </c>
      <c r="K9" s="41">
        <f t="shared" si="1"/>
        <v>3.4795115706590077E-3</v>
      </c>
      <c r="L9" s="42">
        <f t="shared" si="2"/>
        <v>1.4918660294328614E-3</v>
      </c>
      <c r="N9" s="123" t="s">
        <v>5</v>
      </c>
      <c r="O9" s="128">
        <v>8.0000000000000002E-3</v>
      </c>
    </row>
    <row r="10" spans="1:15" ht="14.5" thickBot="1" x14ac:dyDescent="0.35">
      <c r="A10" s="30" t="s">
        <v>18</v>
      </c>
      <c r="B10" s="57" t="s">
        <v>130</v>
      </c>
      <c r="C10" s="57">
        <v>2013</v>
      </c>
      <c r="D10" s="31">
        <v>516.64679999999998</v>
      </c>
      <c r="E10" s="287"/>
      <c r="F10" s="35">
        <f>VLOOKUP(A10,'Added-Value-Ouput'!$B$116:$F$172,3,FALSE)</f>
        <v>154854.94828499999</v>
      </c>
      <c r="G10" s="36">
        <f>VLOOKUP(A10,'Added-Value-Ouput'!$B$116:$F$172,5,FALSE)</f>
        <v>268958.84340000001</v>
      </c>
      <c r="H10" s="291"/>
      <c r="I10" s="292"/>
      <c r="J10" s="41">
        <f t="shared" si="0"/>
        <v>2.8996669726026495E-2</v>
      </c>
      <c r="K10" s="41">
        <f t="shared" si="1"/>
        <v>3.3363273548685491E-3</v>
      </c>
      <c r="L10" s="42">
        <f t="shared" si="2"/>
        <v>1.9209139713306782E-3</v>
      </c>
      <c r="N10" s="123" t="s">
        <v>90</v>
      </c>
      <c r="O10" s="128">
        <v>7.0000000000000001E-3</v>
      </c>
    </row>
    <row r="11" spans="1:15" ht="14.5" thickBot="1" x14ac:dyDescent="0.35">
      <c r="A11" s="30" t="s">
        <v>90</v>
      </c>
      <c r="B11" s="57" t="s">
        <v>311</v>
      </c>
      <c r="C11" s="57">
        <v>2013</v>
      </c>
      <c r="D11" s="31">
        <v>509.81139999999999</v>
      </c>
      <c r="E11" s="287"/>
      <c r="F11" s="35">
        <f>VLOOKUP(A11,'Added-Value-Ouput'!$B$116:$F$172,3,FALSE)</f>
        <v>60422.092154999998</v>
      </c>
      <c r="G11" s="36">
        <f>VLOOKUP(A11,'Added-Value-Ouput'!$B$116:$F$172,5,FALSE)</f>
        <v>159287.00159999999</v>
      </c>
      <c r="H11" s="291"/>
      <c r="I11" s="292"/>
      <c r="J11" s="41">
        <f t="shared" si="0"/>
        <v>2.8613034646422245E-2</v>
      </c>
      <c r="K11" s="41">
        <f t="shared" si="1"/>
        <v>8.4374999576675939E-3</v>
      </c>
      <c r="L11" s="42">
        <f t="shared" si="2"/>
        <v>3.2005838196404349E-3</v>
      </c>
      <c r="N11" s="123" t="s">
        <v>99</v>
      </c>
      <c r="O11" s="128">
        <v>7.0000000000000001E-3</v>
      </c>
    </row>
    <row r="12" spans="1:15" ht="14.5" thickBot="1" x14ac:dyDescent="0.35">
      <c r="A12" s="30" t="s">
        <v>102</v>
      </c>
      <c r="B12" s="57" t="s">
        <v>310</v>
      </c>
      <c r="C12" s="57">
        <v>2013</v>
      </c>
      <c r="D12" s="31">
        <v>418.85579999999999</v>
      </c>
      <c r="E12" s="287"/>
      <c r="F12" s="35">
        <f>VLOOKUP(A12,'Added-Value-Ouput'!$B$116:$F$172,3,FALSE)</f>
        <v>127836.35622</v>
      </c>
      <c r="G12" s="36">
        <f>VLOOKUP(A12,'Added-Value-Ouput'!$B$116:$F$172,5,FALSE)</f>
        <v>189716.42879999999</v>
      </c>
      <c r="H12" s="291"/>
      <c r="I12" s="292"/>
      <c r="J12" s="41">
        <f t="shared" si="0"/>
        <v>2.3508174821620126E-2</v>
      </c>
      <c r="K12" s="41">
        <f t="shared" si="1"/>
        <v>3.276499834516325E-3</v>
      </c>
      <c r="L12" s="42">
        <f t="shared" si="2"/>
        <v>2.2077993068357819E-3</v>
      </c>
      <c r="N12" s="132" t="s">
        <v>3</v>
      </c>
      <c r="O12" s="133">
        <v>6.0000000000000001E-3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5917.7402000000002</v>
      </c>
      <c r="E13" s="288"/>
      <c r="F13" s="43">
        <f>SUM('Added-Value-Ouput'!D116:D171)-SUM(F3:F12)</f>
        <v>1823589.5281650005</v>
      </c>
      <c r="G13" s="43">
        <f>SUM('Added-Value-Ouput'!F116:F171)-SUM(G3:G12)</f>
        <v>4274291.9630999984</v>
      </c>
      <c r="H13" s="293"/>
      <c r="I13" s="294"/>
      <c r="J13" s="45">
        <f t="shared" si="0"/>
        <v>0.33213165765050706</v>
      </c>
      <c r="K13" s="45">
        <f>D13/F13</f>
        <v>3.2451053861637202E-3</v>
      </c>
      <c r="L13" s="46">
        <f t="shared" si="2"/>
        <v>1.3844960173726795E-3</v>
      </c>
      <c r="N13" s="264" t="s">
        <v>165</v>
      </c>
      <c r="O13" s="265"/>
    </row>
    <row r="14" spans="1:15" ht="14.5" thickBot="1" x14ac:dyDescent="0.35">
      <c r="A14" s="59" t="s">
        <v>0</v>
      </c>
      <c r="B14" s="60" t="s">
        <v>1</v>
      </c>
      <c r="C14" s="60">
        <v>2013</v>
      </c>
      <c r="D14" s="62">
        <v>8277.2859000000008</v>
      </c>
      <c r="E14" s="295">
        <v>0.2</v>
      </c>
      <c r="F14" s="63">
        <f>VLOOKUP(A14,'Added-Value-Ouput'!$B$116:$D$172,3,FALSE)</f>
        <v>120965.10556500001</v>
      </c>
      <c r="G14" s="64">
        <f>VLOOKUP(A14,'Added-Value-Ouput'!$B$116:$F$172,5,FALSE)</f>
        <v>228111.79979999998</v>
      </c>
      <c r="H14" s="298">
        <f>SUM(D14:D24)</f>
        <v>30689.361400000002</v>
      </c>
      <c r="I14" s="299"/>
      <c r="J14" s="65">
        <f>D14/$H$14</f>
        <v>0.26971189762195574</v>
      </c>
      <c r="K14" s="66">
        <f t="shared" ref="K14:K46" si="3">D14/F14</f>
        <v>6.8427054738957271E-2</v>
      </c>
      <c r="L14" s="67">
        <f t="shared" si="2"/>
        <v>3.6286092640789386E-2</v>
      </c>
      <c r="N14" s="140" t="s">
        <v>0</v>
      </c>
      <c r="O14" s="158">
        <v>5.7000000000000002E-2</v>
      </c>
    </row>
    <row r="15" spans="1:15" ht="14.5" thickBot="1" x14ac:dyDescent="0.35">
      <c r="A15" s="68" t="s">
        <v>8</v>
      </c>
      <c r="B15" s="69" t="s">
        <v>9</v>
      </c>
      <c r="C15" s="69">
        <v>2013</v>
      </c>
      <c r="D15" s="71">
        <v>2537.8859000000002</v>
      </c>
      <c r="E15" s="296"/>
      <c r="F15" s="63">
        <f>VLOOKUP(A15,'Added-Value-Ouput'!$B$116:$D$172,3,FALSE)</f>
        <v>162741.40596</v>
      </c>
      <c r="G15" s="64">
        <f>VLOOKUP(A15,'Added-Value-Ouput'!$B$116:$F$172,5,FALSE)</f>
        <v>269513.98920000001</v>
      </c>
      <c r="H15" s="300"/>
      <c r="I15" s="301"/>
      <c r="J15" s="74">
        <f t="shared" ref="J15:J24" si="4">D15/$H$14</f>
        <v>8.2695950134693913E-2</v>
      </c>
      <c r="K15" s="75">
        <f t="shared" si="3"/>
        <v>1.5594592445783489E-2</v>
      </c>
      <c r="L15" s="76">
        <f t="shared" si="2"/>
        <v>9.4165275336290412E-3</v>
      </c>
      <c r="N15" s="124" t="s">
        <v>93</v>
      </c>
      <c r="O15" s="159">
        <v>2.4E-2</v>
      </c>
    </row>
    <row r="16" spans="1:15" ht="14.5" thickBot="1" x14ac:dyDescent="0.35">
      <c r="A16" s="68" t="s">
        <v>20</v>
      </c>
      <c r="B16" s="69" t="s">
        <v>131</v>
      </c>
      <c r="C16" s="69">
        <v>2013</v>
      </c>
      <c r="D16" s="71">
        <v>2415.0709000000002</v>
      </c>
      <c r="E16" s="296"/>
      <c r="F16" s="63">
        <f>VLOOKUP(A16,'Added-Value-Ouput'!$B$116:$D$172,3,FALSE)</f>
        <v>376847.769195</v>
      </c>
      <c r="G16" s="64">
        <f>VLOOKUP(A16,'Added-Value-Ouput'!$B$116:$F$172,5,FALSE)</f>
        <v>496176.83189999999</v>
      </c>
      <c r="H16" s="300"/>
      <c r="I16" s="301"/>
      <c r="J16" s="74">
        <f t="shared" si="4"/>
        <v>7.8694074748652157E-2</v>
      </c>
      <c r="K16" s="75">
        <f t="shared" si="3"/>
        <v>6.4086113741868029E-3</v>
      </c>
      <c r="L16" s="76">
        <f t="shared" si="2"/>
        <v>4.8673592653490439E-3</v>
      </c>
      <c r="N16" s="124" t="s">
        <v>8</v>
      </c>
      <c r="O16" s="159">
        <v>0.02</v>
      </c>
    </row>
    <row r="17" spans="1:15" ht="14.5" thickBot="1" x14ac:dyDescent="0.35">
      <c r="A17" s="68" t="s">
        <v>96</v>
      </c>
      <c r="B17" s="69" t="s">
        <v>106</v>
      </c>
      <c r="C17" s="69">
        <v>2013</v>
      </c>
      <c r="D17" s="71">
        <v>1538.1596</v>
      </c>
      <c r="E17" s="296"/>
      <c r="F17" s="63">
        <f>VLOOKUP(A17,'Added-Value-Ouput'!$B$116:$D$172,3,FALSE)</f>
        <v>86074.672680000003</v>
      </c>
      <c r="G17" s="64">
        <f>VLOOKUP(A17,'Added-Value-Ouput'!$B$116:$F$172,5,FALSE)</f>
        <v>191061.7941</v>
      </c>
      <c r="H17" s="300"/>
      <c r="I17" s="301"/>
      <c r="J17" s="74">
        <f t="shared" si="4"/>
        <v>5.0120286960418793E-2</v>
      </c>
      <c r="K17" s="75">
        <f t="shared" si="3"/>
        <v>1.7870060403464085E-2</v>
      </c>
      <c r="L17" s="76">
        <f t="shared" si="2"/>
        <v>8.0505870220968466E-3</v>
      </c>
      <c r="N17" s="124" t="s">
        <v>5</v>
      </c>
      <c r="O17" s="159">
        <v>1.4999999999999999E-2</v>
      </c>
    </row>
    <row r="18" spans="1:15" ht="14.5" thickBot="1" x14ac:dyDescent="0.35">
      <c r="A18" s="68" t="s">
        <v>5</v>
      </c>
      <c r="B18" s="69" t="s">
        <v>6</v>
      </c>
      <c r="C18" s="69">
        <v>2013</v>
      </c>
      <c r="D18" s="71">
        <v>1218.3064999999999</v>
      </c>
      <c r="E18" s="296"/>
      <c r="F18" s="63">
        <f>VLOOKUP(A18,'Added-Value-Ouput'!$B$116:$D$172,3,FALSE)</f>
        <v>97958.175795000003</v>
      </c>
      <c r="G18" s="64">
        <f>VLOOKUP(A18,'Added-Value-Ouput'!$B$116:$F$172,5,FALSE)</f>
        <v>168773.61989999999</v>
      </c>
      <c r="H18" s="300"/>
      <c r="I18" s="301"/>
      <c r="J18" s="74">
        <f t="shared" si="4"/>
        <v>3.969800753169142E-2</v>
      </c>
      <c r="K18" s="75">
        <f t="shared" si="3"/>
        <v>1.2437006815537137E-2</v>
      </c>
      <c r="L18" s="76">
        <f t="shared" si="2"/>
        <v>7.2185836905190419E-3</v>
      </c>
      <c r="N18" s="124" t="s">
        <v>96</v>
      </c>
      <c r="O18" s="159">
        <v>1.4E-2</v>
      </c>
    </row>
    <row r="19" spans="1:15" ht="14.5" thickBot="1" x14ac:dyDescent="0.35">
      <c r="A19" s="68" t="s">
        <v>16</v>
      </c>
      <c r="B19" s="69" t="s">
        <v>129</v>
      </c>
      <c r="C19" s="69">
        <v>2013</v>
      </c>
      <c r="D19" s="71">
        <v>1154.4794999999999</v>
      </c>
      <c r="E19" s="296"/>
      <c r="F19" s="63">
        <f>VLOOKUP(A19,'Added-Value-Ouput'!$B$116:$D$172,3,FALSE)</f>
        <v>209110.05643500001</v>
      </c>
      <c r="G19" s="64">
        <f>VLOOKUP(A19,'Added-Value-Ouput'!$B$116:$F$172,5,FALSE)</f>
        <v>317874.09450000001</v>
      </c>
      <c r="H19" s="300"/>
      <c r="I19" s="301"/>
      <c r="J19" s="74">
        <f t="shared" si="4"/>
        <v>3.7618231443551635E-2</v>
      </c>
      <c r="K19" s="75">
        <f t="shared" si="3"/>
        <v>5.5209181216918637E-3</v>
      </c>
      <c r="L19" s="76">
        <f t="shared" si="2"/>
        <v>3.6318766454244665E-3</v>
      </c>
      <c r="N19" s="124" t="s">
        <v>91</v>
      </c>
      <c r="O19" s="159">
        <v>1.4E-2</v>
      </c>
    </row>
    <row r="20" spans="1:15" ht="14.5" thickBot="1" x14ac:dyDescent="0.35">
      <c r="A20" s="68" t="s">
        <v>84</v>
      </c>
      <c r="B20" s="69" t="s">
        <v>151</v>
      </c>
      <c r="C20" s="69">
        <v>2013</v>
      </c>
      <c r="D20" s="71">
        <v>974.96900000000005</v>
      </c>
      <c r="E20" s="296"/>
      <c r="F20" s="63">
        <f>VLOOKUP(A20,'Added-Value-Ouput'!$B$116:$D$172,3,FALSE)</f>
        <v>150592.14184500001</v>
      </c>
      <c r="G20" s="64">
        <f>VLOOKUP(A20,'Added-Value-Ouput'!$B$116:$F$172,5,FALSE)</f>
        <v>351229.326</v>
      </c>
      <c r="H20" s="300"/>
      <c r="I20" s="301"/>
      <c r="J20" s="74">
        <f t="shared" si="4"/>
        <v>3.176895691286688E-2</v>
      </c>
      <c r="K20" s="75">
        <f t="shared" si="3"/>
        <v>6.4742355613980609E-3</v>
      </c>
      <c r="L20" s="76">
        <f t="shared" si="2"/>
        <v>2.7758758390237608E-3</v>
      </c>
      <c r="N20" s="124" t="s">
        <v>90</v>
      </c>
      <c r="O20" s="159">
        <v>1.2999999999999999E-2</v>
      </c>
    </row>
    <row r="21" spans="1:15" ht="14.5" thickBot="1" x14ac:dyDescent="0.35">
      <c r="A21" s="68" t="s">
        <v>90</v>
      </c>
      <c r="B21" s="69" t="s">
        <v>311</v>
      </c>
      <c r="C21" s="69">
        <v>2013</v>
      </c>
      <c r="D21" s="71">
        <v>920.02020000000005</v>
      </c>
      <c r="E21" s="296"/>
      <c r="F21" s="63">
        <f>VLOOKUP(A21,'Added-Value-Ouput'!$B$116:$D$172,3,FALSE)</f>
        <v>60422.092154999998</v>
      </c>
      <c r="G21" s="64">
        <f>VLOOKUP(A21,'Added-Value-Ouput'!$B$116:$F$172,5,FALSE)</f>
        <v>159287.00159999999</v>
      </c>
      <c r="H21" s="300"/>
      <c r="I21" s="301"/>
      <c r="J21" s="74">
        <f t="shared" si="4"/>
        <v>2.9978473256859622E-2</v>
      </c>
      <c r="K21" s="75">
        <f t="shared" si="3"/>
        <v>1.5226553189185909E-2</v>
      </c>
      <c r="L21" s="76">
        <f t="shared" si="2"/>
        <v>5.7758648901581186E-3</v>
      </c>
      <c r="N21" s="124" t="s">
        <v>22</v>
      </c>
      <c r="O21" s="159">
        <v>1.2E-2</v>
      </c>
    </row>
    <row r="22" spans="1:15" ht="14.5" thickBot="1" x14ac:dyDescent="0.35">
      <c r="A22" s="68" t="s">
        <v>18</v>
      </c>
      <c r="B22" s="69" t="s">
        <v>130</v>
      </c>
      <c r="C22" s="69">
        <v>2013</v>
      </c>
      <c r="D22" s="71">
        <v>917.36130000000003</v>
      </c>
      <c r="E22" s="296"/>
      <c r="F22" s="63">
        <f>VLOOKUP(A22,'Added-Value-Ouput'!$B$116:$D$172,3,FALSE)</f>
        <v>154854.94828499999</v>
      </c>
      <c r="G22" s="64">
        <f>VLOOKUP(A22,'Added-Value-Ouput'!$B$116:$F$172,5,FALSE)</f>
        <v>268958.84340000001</v>
      </c>
      <c r="H22" s="300"/>
      <c r="I22" s="301"/>
      <c r="J22" s="74">
        <f t="shared" si="4"/>
        <v>2.9891834112911842E-2</v>
      </c>
      <c r="K22" s="75">
        <f t="shared" si="3"/>
        <v>5.9240037865090304E-3</v>
      </c>
      <c r="L22" s="76">
        <f t="shared" si="2"/>
        <v>3.4107869010861457E-3</v>
      </c>
      <c r="N22" s="124" t="s">
        <v>20</v>
      </c>
      <c r="O22" s="159">
        <v>0.01</v>
      </c>
    </row>
    <row r="23" spans="1:15" ht="14.5" thickBot="1" x14ac:dyDescent="0.35">
      <c r="A23" s="68" t="s">
        <v>102</v>
      </c>
      <c r="B23" s="69" t="s">
        <v>310</v>
      </c>
      <c r="C23" s="69">
        <v>2013</v>
      </c>
      <c r="D23" s="71">
        <v>728.7174</v>
      </c>
      <c r="E23" s="296"/>
      <c r="F23" s="63">
        <f>VLOOKUP(A23,'Added-Value-Ouput'!$B$116:$D$172,3,FALSE)</f>
        <v>127836.35622</v>
      </c>
      <c r="G23" s="64">
        <f>VLOOKUP(A23,'Added-Value-Ouput'!$B$116:$F$172,5,FALSE)</f>
        <v>189716.42879999999</v>
      </c>
      <c r="H23" s="300"/>
      <c r="I23" s="301"/>
      <c r="J23" s="74">
        <f t="shared" si="4"/>
        <v>2.3744951564876809E-2</v>
      </c>
      <c r="K23" s="75">
        <f t="shared" si="3"/>
        <v>5.7003924513141912E-3</v>
      </c>
      <c r="L23" s="76">
        <f t="shared" si="2"/>
        <v>3.8410874830888658E-3</v>
      </c>
      <c r="N23" s="134" t="s">
        <v>3</v>
      </c>
      <c r="O23" s="160">
        <v>0.01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10007.1052</v>
      </c>
      <c r="E24" s="297"/>
      <c r="F24" s="81">
        <f>SUM('Added-Value-Ouput'!D116:D171)-SUM(F14:F23)</f>
        <v>1823589.5281650005</v>
      </c>
      <c r="G24" s="81">
        <f>SUM('Added-Value-Ouput'!F116:F171)-SUM(G14:G23)</f>
        <v>4274291.9630999984</v>
      </c>
      <c r="H24" s="302"/>
      <c r="I24" s="303"/>
      <c r="J24" s="83">
        <f t="shared" si="4"/>
        <v>0.3260773357115212</v>
      </c>
      <c r="K24" s="84">
        <f t="shared" si="3"/>
        <v>5.4875864581596483E-3</v>
      </c>
      <c r="L24" s="85">
        <f t="shared" si="2"/>
        <v>2.3412310825726063E-3</v>
      </c>
      <c r="N24" s="264" t="s">
        <v>165</v>
      </c>
      <c r="O24" s="265"/>
    </row>
    <row r="25" spans="1:15" ht="14.5" thickBot="1" x14ac:dyDescent="0.35">
      <c r="A25" s="86" t="s">
        <v>0</v>
      </c>
      <c r="B25" s="87" t="s">
        <v>1</v>
      </c>
      <c r="C25" s="87">
        <v>2013</v>
      </c>
      <c r="D25" s="89">
        <v>11227.7107</v>
      </c>
      <c r="E25" s="266">
        <v>0.3</v>
      </c>
      <c r="F25" s="90">
        <f>VLOOKUP(A25,'Added-Value-Ouput'!$B$116:$D$172,3,FALSE)</f>
        <v>120965.10556500001</v>
      </c>
      <c r="G25" s="91">
        <f>VLOOKUP(A25,'Added-Value-Ouput'!$B$116:$F$172,5,FALSE)</f>
        <v>228111.79979999998</v>
      </c>
      <c r="H25" s="269">
        <f>SUM(D25:D35)</f>
        <v>42356.707899999994</v>
      </c>
      <c r="I25" s="270"/>
      <c r="J25" s="92">
        <f>D25/$H$25</f>
        <v>0.26507514999767018</v>
      </c>
      <c r="K25" s="93">
        <f t="shared" si="3"/>
        <v>9.2817764656658322E-2</v>
      </c>
      <c r="L25" s="94">
        <f t="shared" si="2"/>
        <v>4.9220210045442817E-2</v>
      </c>
      <c r="N25" s="142" t="s">
        <v>0</v>
      </c>
      <c r="O25" s="152">
        <v>7.2999999999999995E-2</v>
      </c>
    </row>
    <row r="26" spans="1:15" ht="14.5" thickBot="1" x14ac:dyDescent="0.35">
      <c r="A26" s="95" t="s">
        <v>8</v>
      </c>
      <c r="B26" s="96" t="s">
        <v>9</v>
      </c>
      <c r="C26" s="96">
        <v>2013</v>
      </c>
      <c r="D26" s="98">
        <v>3564.0981000000002</v>
      </c>
      <c r="E26" s="267"/>
      <c r="F26" s="90">
        <f>VLOOKUP(A26,'Added-Value-Ouput'!$B$116:$D$172,3,FALSE)</f>
        <v>162741.40596</v>
      </c>
      <c r="G26" s="91">
        <f>VLOOKUP(A26,'Added-Value-Ouput'!$B$116:$F$172,5,FALSE)</f>
        <v>269513.98920000001</v>
      </c>
      <c r="H26" s="271"/>
      <c r="I26" s="272"/>
      <c r="J26" s="101">
        <f t="shared" ref="J26:J35" si="5">D26/$H$25</f>
        <v>8.414483270074917E-2</v>
      </c>
      <c r="K26" s="102">
        <f t="shared" si="3"/>
        <v>2.1900376729423212E-2</v>
      </c>
      <c r="L26" s="103">
        <f t="shared" si="2"/>
        <v>1.3224167363554426E-2</v>
      </c>
      <c r="N26" s="125" t="s">
        <v>93</v>
      </c>
      <c r="O26" s="153">
        <v>2.9000000000000001E-2</v>
      </c>
    </row>
    <row r="27" spans="1:15" ht="14.5" thickBot="1" x14ac:dyDescent="0.35">
      <c r="A27" s="95" t="s">
        <v>20</v>
      </c>
      <c r="B27" s="96" t="s">
        <v>131</v>
      </c>
      <c r="C27" s="96">
        <v>2013</v>
      </c>
      <c r="D27" s="98">
        <v>3468.5041999999999</v>
      </c>
      <c r="E27" s="267"/>
      <c r="F27" s="90">
        <f>VLOOKUP(A27,'Added-Value-Ouput'!$B$116:$D$172,3,FALSE)</f>
        <v>376847.769195</v>
      </c>
      <c r="G27" s="91">
        <f>VLOOKUP(A27,'Added-Value-Ouput'!$B$116:$F$172,5,FALSE)</f>
        <v>496176.83189999999</v>
      </c>
      <c r="H27" s="271"/>
      <c r="I27" s="272"/>
      <c r="J27" s="101">
        <f t="shared" si="5"/>
        <v>8.1887955225151021E-2</v>
      </c>
      <c r="K27" s="102">
        <f t="shared" si="3"/>
        <v>9.2039929210917561E-3</v>
      </c>
      <c r="L27" s="103">
        <f t="shared" si="2"/>
        <v>6.990459805868255E-3</v>
      </c>
      <c r="N27" s="125" t="s">
        <v>8</v>
      </c>
      <c r="O27" s="153">
        <v>2.8000000000000001E-2</v>
      </c>
    </row>
    <row r="28" spans="1:15" ht="14.5" thickBot="1" x14ac:dyDescent="0.35">
      <c r="A28" s="95" t="s">
        <v>96</v>
      </c>
      <c r="B28" s="96" t="s">
        <v>106</v>
      </c>
      <c r="C28" s="96">
        <v>2013</v>
      </c>
      <c r="D28" s="98">
        <v>2115.4793</v>
      </c>
      <c r="E28" s="267"/>
      <c r="F28" s="90">
        <f>VLOOKUP(A28,'Added-Value-Ouput'!$B$116:$D$172,3,FALSE)</f>
        <v>86074.672680000003</v>
      </c>
      <c r="G28" s="91">
        <f>VLOOKUP(A28,'Added-Value-Ouput'!$B$116:$F$172,5,FALSE)</f>
        <v>191061.7941</v>
      </c>
      <c r="H28" s="271"/>
      <c r="I28" s="272"/>
      <c r="J28" s="101">
        <f t="shared" si="5"/>
        <v>4.994437492626759E-2</v>
      </c>
      <c r="K28" s="102">
        <f t="shared" si="3"/>
        <v>2.4577256399971707E-2</v>
      </c>
      <c r="L28" s="103">
        <f t="shared" si="2"/>
        <v>1.1072225663770212E-2</v>
      </c>
      <c r="N28" s="125" t="s">
        <v>5</v>
      </c>
      <c r="O28" s="153">
        <v>2.1000000000000001E-2</v>
      </c>
    </row>
    <row r="29" spans="1:15" ht="14.5" thickBot="1" x14ac:dyDescent="0.35">
      <c r="A29" s="95" t="s">
        <v>5</v>
      </c>
      <c r="B29" s="96" t="s">
        <v>6</v>
      </c>
      <c r="C29" s="96">
        <v>2013</v>
      </c>
      <c r="D29" s="98">
        <v>1705.4982</v>
      </c>
      <c r="E29" s="267"/>
      <c r="F29" s="90">
        <f>VLOOKUP(A29,'Added-Value-Ouput'!$B$116:$D$172,3,FALSE)</f>
        <v>97958.175795000003</v>
      </c>
      <c r="G29" s="91">
        <f>VLOOKUP(A29,'Added-Value-Ouput'!$B$116:$F$172,5,FALSE)</f>
        <v>168773.61989999999</v>
      </c>
      <c r="H29" s="271"/>
      <c r="I29" s="272"/>
      <c r="J29" s="101">
        <f t="shared" si="5"/>
        <v>4.0265126459462168E-2</v>
      </c>
      <c r="K29" s="102">
        <f t="shared" si="3"/>
        <v>1.7410473257169948E-2</v>
      </c>
      <c r="L29" s="103">
        <f t="shared" si="2"/>
        <v>1.0105241571582836E-2</v>
      </c>
      <c r="N29" s="125" t="s">
        <v>96</v>
      </c>
      <c r="O29" s="153">
        <v>1.9E-2</v>
      </c>
    </row>
    <row r="30" spans="1:15" ht="14.5" thickBot="1" x14ac:dyDescent="0.35">
      <c r="A30" s="95" t="s">
        <v>16</v>
      </c>
      <c r="B30" s="96" t="s">
        <v>129</v>
      </c>
      <c r="C30" s="96">
        <v>2013</v>
      </c>
      <c r="D30" s="98">
        <v>1596.4643000000001</v>
      </c>
      <c r="E30" s="267"/>
      <c r="F30" s="90">
        <f>VLOOKUP(A30,'Added-Value-Ouput'!$B$116:$D$172,3,FALSE)</f>
        <v>209110.05643500001</v>
      </c>
      <c r="G30" s="91">
        <f>VLOOKUP(A30,'Added-Value-Ouput'!$B$116:$F$172,5,FALSE)</f>
        <v>317874.09450000001</v>
      </c>
      <c r="H30" s="271"/>
      <c r="I30" s="272"/>
      <c r="J30" s="101">
        <f t="shared" si="5"/>
        <v>3.7690943870545716E-2</v>
      </c>
      <c r="K30" s="102">
        <f t="shared" si="3"/>
        <v>7.6345649138890017E-3</v>
      </c>
      <c r="L30" s="103">
        <f t="shared" si="2"/>
        <v>5.0223164693906823E-3</v>
      </c>
      <c r="N30" s="125" t="s">
        <v>90</v>
      </c>
      <c r="O30" s="153">
        <v>1.7000000000000001E-2</v>
      </c>
    </row>
    <row r="31" spans="1:15" ht="14.5" thickBot="1" x14ac:dyDescent="0.35">
      <c r="A31" s="95" t="s">
        <v>84</v>
      </c>
      <c r="B31" s="96" t="s">
        <v>151</v>
      </c>
      <c r="C31" s="96">
        <v>2013</v>
      </c>
      <c r="D31" s="98">
        <v>1390.1041</v>
      </c>
      <c r="E31" s="267"/>
      <c r="F31" s="90">
        <f>VLOOKUP(A31,'Added-Value-Ouput'!$B$116:$D$172,3,FALSE)</f>
        <v>150592.14184500001</v>
      </c>
      <c r="G31" s="91">
        <f>VLOOKUP(A31,'Added-Value-Ouput'!$B$116:$F$172,5,FALSE)</f>
        <v>351229.326</v>
      </c>
      <c r="H31" s="271"/>
      <c r="I31" s="272"/>
      <c r="J31" s="101">
        <f t="shared" si="5"/>
        <v>3.2818983554668571E-2</v>
      </c>
      <c r="K31" s="102">
        <f t="shared" si="3"/>
        <v>9.2309205710799491E-3</v>
      </c>
      <c r="L31" s="103">
        <f t="shared" si="2"/>
        <v>3.95782469485478E-3</v>
      </c>
      <c r="N31" s="125" t="s">
        <v>91</v>
      </c>
      <c r="O31" s="153">
        <v>1.7000000000000001E-2</v>
      </c>
    </row>
    <row r="32" spans="1:15" ht="14.5" thickBot="1" x14ac:dyDescent="0.35">
      <c r="A32" s="95" t="s">
        <v>90</v>
      </c>
      <c r="B32" s="96" t="s">
        <v>311</v>
      </c>
      <c r="C32" s="96">
        <v>2013</v>
      </c>
      <c r="D32" s="98">
        <v>1294.1013</v>
      </c>
      <c r="E32" s="267"/>
      <c r="F32" s="90">
        <f>VLOOKUP(A32,'Added-Value-Ouput'!$B$116:$D$172,3,FALSE)</f>
        <v>60422.092154999998</v>
      </c>
      <c r="G32" s="91">
        <f>VLOOKUP(A32,'Added-Value-Ouput'!$B$116:$F$172,5,FALSE)</f>
        <v>159287.00159999999</v>
      </c>
      <c r="H32" s="271"/>
      <c r="I32" s="272"/>
      <c r="J32" s="101">
        <f t="shared" si="5"/>
        <v>3.0552452354305849E-2</v>
      </c>
      <c r="K32" s="102">
        <f t="shared" si="3"/>
        <v>2.1417684390673843E-2</v>
      </c>
      <c r="L32" s="103">
        <f t="shared" si="2"/>
        <v>8.1243371210523198E-3</v>
      </c>
      <c r="N32" s="125" t="s">
        <v>22</v>
      </c>
      <c r="O32" s="153">
        <v>1.6E-2</v>
      </c>
    </row>
    <row r="33" spans="1:15" ht="14.5" thickBot="1" x14ac:dyDescent="0.35">
      <c r="A33" s="95" t="s">
        <v>18</v>
      </c>
      <c r="B33" s="96" t="s">
        <v>130</v>
      </c>
      <c r="C33" s="96">
        <v>2013</v>
      </c>
      <c r="D33" s="98">
        <v>1282.1211000000001</v>
      </c>
      <c r="E33" s="267"/>
      <c r="F33" s="90">
        <f>VLOOKUP(A33,'Added-Value-Ouput'!$B$116:$D$172,3,FALSE)</f>
        <v>154854.94828499999</v>
      </c>
      <c r="G33" s="91">
        <f>VLOOKUP(A33,'Added-Value-Ouput'!$B$116:$F$172,5,FALSE)</f>
        <v>268958.84340000001</v>
      </c>
      <c r="H33" s="271"/>
      <c r="I33" s="272"/>
      <c r="J33" s="101">
        <f t="shared" si="5"/>
        <v>3.0269611675840375E-2</v>
      </c>
      <c r="K33" s="102">
        <f t="shared" si="3"/>
        <v>8.2794971306977116E-3</v>
      </c>
      <c r="L33" s="103">
        <f t="shared" si="2"/>
        <v>4.766978783044544E-3</v>
      </c>
      <c r="N33" s="125" t="s">
        <v>20</v>
      </c>
      <c r="O33" s="153">
        <v>1.4999999999999999E-2</v>
      </c>
    </row>
    <row r="34" spans="1:15" ht="14.5" thickBot="1" x14ac:dyDescent="0.35">
      <c r="A34" s="95" t="s">
        <v>102</v>
      </c>
      <c r="B34" s="96" t="s">
        <v>310</v>
      </c>
      <c r="C34" s="96">
        <v>2013</v>
      </c>
      <c r="D34" s="98">
        <v>1009.1264</v>
      </c>
      <c r="E34" s="267"/>
      <c r="F34" s="90">
        <f>VLOOKUP(A34,'Added-Value-Ouput'!$B$116:$D$172,3,FALSE)</f>
        <v>127836.35622</v>
      </c>
      <c r="G34" s="91">
        <f>VLOOKUP(A34,'Added-Value-Ouput'!$B$116:$F$172,5,FALSE)</f>
        <v>189716.42879999999</v>
      </c>
      <c r="H34" s="271"/>
      <c r="I34" s="272"/>
      <c r="J34" s="101">
        <f t="shared" si="5"/>
        <v>2.3824476689322686E-2</v>
      </c>
      <c r="K34" s="102">
        <f t="shared" si="3"/>
        <v>7.8938920807735142E-3</v>
      </c>
      <c r="L34" s="103">
        <f t="shared" si="2"/>
        <v>5.3191302744994536E-3</v>
      </c>
      <c r="N34" s="136" t="s">
        <v>3</v>
      </c>
      <c r="O34" s="154">
        <v>1.2999999999999999E-2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13703.5002</v>
      </c>
      <c r="E35" s="268"/>
      <c r="F35" s="108">
        <f>SUM('Added-Value-Ouput'!D116:D171)-SUM(F25:F34)</f>
        <v>1823589.5281650005</v>
      </c>
      <c r="G35" s="108">
        <f>SUM('Added-Value-Ouput'!F116:F171)-SUM(G25:G34)</f>
        <v>4274291.9630999984</v>
      </c>
      <c r="H35" s="273"/>
      <c r="I35" s="274"/>
      <c r="J35" s="110">
        <f t="shared" si="5"/>
        <v>0.32352609254601683</v>
      </c>
      <c r="K35" s="111">
        <f t="shared" si="3"/>
        <v>7.5145749568924329E-3</v>
      </c>
      <c r="L35" s="112">
        <f t="shared" si="2"/>
        <v>3.2060281137326237E-3</v>
      </c>
      <c r="N35" s="264" t="s">
        <v>165</v>
      </c>
      <c r="O35" s="265"/>
    </row>
    <row r="36" spans="1:15" ht="14.5" thickBot="1" x14ac:dyDescent="0.35">
      <c r="A36" s="10" t="s">
        <v>0</v>
      </c>
      <c r="B36" s="18" t="s">
        <v>1</v>
      </c>
      <c r="C36" s="18">
        <v>2013</v>
      </c>
      <c r="D36" s="25">
        <v>13995.1052</v>
      </c>
      <c r="E36" s="275">
        <v>0.4</v>
      </c>
      <c r="F36" s="19">
        <f>VLOOKUP(A36,'Added-Value-Ouput'!$B$116:$D$172,3,FALSE)</f>
        <v>120965.10556500001</v>
      </c>
      <c r="G36" s="116">
        <f>VLOOKUP(A36,'Added-Value-Ouput'!$B$116:$F$172,5,FALSE)</f>
        <v>228111.79979999998</v>
      </c>
      <c r="H36" s="277">
        <f>SUM(D36:D46)</f>
        <v>53340.854899999991</v>
      </c>
      <c r="I36" s="278"/>
      <c r="J36" s="47">
        <f>D36/$H$36</f>
        <v>0.26237122045076189</v>
      </c>
      <c r="K36" s="48">
        <f t="shared" si="3"/>
        <v>0.11569539111822458</v>
      </c>
      <c r="L36" s="49">
        <f t="shared" si="2"/>
        <v>6.1351956419047116E-2</v>
      </c>
      <c r="N36" s="144" t="s">
        <v>0</v>
      </c>
      <c r="O36" s="145">
        <v>8.5999999999999993E-2</v>
      </c>
    </row>
    <row r="37" spans="1:15" ht="14.5" thickBot="1" x14ac:dyDescent="0.35">
      <c r="A37" s="10" t="s">
        <v>8</v>
      </c>
      <c r="B37" s="18" t="s">
        <v>9</v>
      </c>
      <c r="C37" s="18">
        <v>2013</v>
      </c>
      <c r="D37" s="25">
        <v>4532.4669999999996</v>
      </c>
      <c r="E37" s="275"/>
      <c r="F37" s="19">
        <f>VLOOKUP(A37,'Added-Value-Ouput'!$B$116:$D$172,3,FALSE)</f>
        <v>162741.40596</v>
      </c>
      <c r="G37" s="116">
        <f>VLOOKUP(A37,'Added-Value-Ouput'!$B$116:$F$172,5,FALSE)</f>
        <v>269513.98920000001</v>
      </c>
      <c r="H37" s="277"/>
      <c r="I37" s="278"/>
      <c r="J37" s="50">
        <f t="shared" ref="J37:J46" si="6">D37/$H$36</f>
        <v>8.4971772733998696E-2</v>
      </c>
      <c r="K37" s="51">
        <f>D37/F37</f>
        <v>2.7850730262918025E-2</v>
      </c>
      <c r="L37" s="52">
        <f t="shared" si="2"/>
        <v>1.6817186423063783E-2</v>
      </c>
      <c r="N37" s="126" t="s">
        <v>8</v>
      </c>
      <c r="O37" s="131">
        <v>3.5000000000000003E-2</v>
      </c>
    </row>
    <row r="38" spans="1:15" ht="14.5" thickBot="1" x14ac:dyDescent="0.35">
      <c r="A38" s="10" t="s">
        <v>20</v>
      </c>
      <c r="B38" s="18" t="s">
        <v>131</v>
      </c>
      <c r="C38" s="18">
        <v>2013</v>
      </c>
      <c r="D38" s="25">
        <v>4466.8203000000003</v>
      </c>
      <c r="E38" s="275"/>
      <c r="F38" s="19">
        <f>VLOOKUP(A38,'Added-Value-Ouput'!$B$116:$D$172,3,FALSE)</f>
        <v>376847.769195</v>
      </c>
      <c r="G38" s="116">
        <f>VLOOKUP(A38,'Added-Value-Ouput'!$B$116:$F$172,5,FALSE)</f>
        <v>496176.83189999999</v>
      </c>
      <c r="H38" s="277"/>
      <c r="I38" s="278"/>
      <c r="J38" s="50">
        <f t="shared" si="6"/>
        <v>8.3741070674141022E-2</v>
      </c>
      <c r="K38" s="51">
        <f t="shared" si="3"/>
        <v>1.1853115940003463E-2</v>
      </c>
      <c r="L38" s="52">
        <f t="shared" si="2"/>
        <v>9.0024765624289529E-3</v>
      </c>
      <c r="N38" s="126" t="s">
        <v>93</v>
      </c>
      <c r="O38" s="131">
        <v>3.4000000000000002E-2</v>
      </c>
    </row>
    <row r="39" spans="1:15" ht="14.5" thickBot="1" x14ac:dyDescent="0.35">
      <c r="A39" s="10" t="s">
        <v>96</v>
      </c>
      <c r="B39" s="18" t="s">
        <v>106</v>
      </c>
      <c r="C39" s="18">
        <v>2013</v>
      </c>
      <c r="D39" s="25">
        <v>2658.9690999999998</v>
      </c>
      <c r="E39" s="275"/>
      <c r="F39" s="19">
        <f>VLOOKUP(A39,'Added-Value-Ouput'!$B$116:$D$172,3,FALSE)</f>
        <v>86074.672680000003</v>
      </c>
      <c r="G39" s="116">
        <f>VLOOKUP(A39,'Added-Value-Ouput'!$B$116:$F$172,5,FALSE)</f>
        <v>191061.7941</v>
      </c>
      <c r="H39" s="277"/>
      <c r="I39" s="278"/>
      <c r="J39" s="50">
        <f t="shared" si="6"/>
        <v>4.9848640502385355E-2</v>
      </c>
      <c r="K39" s="51">
        <f t="shared" si="3"/>
        <v>3.0891422728788698E-2</v>
      </c>
      <c r="L39" s="52">
        <f t="shared" si="2"/>
        <v>1.3916801695101427E-2</v>
      </c>
      <c r="N39" s="126" t="s">
        <v>5</v>
      </c>
      <c r="O39" s="131">
        <v>2.5999999999999999E-2</v>
      </c>
    </row>
    <row r="40" spans="1:15" ht="14.5" thickBot="1" x14ac:dyDescent="0.35">
      <c r="A40" s="10" t="s">
        <v>5</v>
      </c>
      <c r="B40" s="18" t="s">
        <v>6</v>
      </c>
      <c r="C40" s="18">
        <v>2013</v>
      </c>
      <c r="D40" s="25">
        <v>2165.3782999999999</v>
      </c>
      <c r="E40" s="275"/>
      <c r="F40" s="19">
        <f>VLOOKUP(A40,'Added-Value-Ouput'!$B$116:$D$172,3,FALSE)</f>
        <v>97958.175795000003</v>
      </c>
      <c r="G40" s="116">
        <f>VLOOKUP(A40,'Added-Value-Ouput'!$B$116:$F$172,5,FALSE)</f>
        <v>168773.61989999999</v>
      </c>
      <c r="H40" s="277"/>
      <c r="I40" s="278"/>
      <c r="J40" s="50">
        <f t="shared" si="6"/>
        <v>4.0595118020877466E-2</v>
      </c>
      <c r="K40" s="51">
        <f t="shared" si="3"/>
        <v>2.2105130913539588E-2</v>
      </c>
      <c r="L40" s="52">
        <f t="shared" si="2"/>
        <v>1.2830075584578961E-2</v>
      </c>
      <c r="N40" s="126" t="s">
        <v>96</v>
      </c>
      <c r="O40" s="131">
        <v>2.3E-2</v>
      </c>
    </row>
    <row r="41" spans="1:15" ht="14.5" thickBot="1" x14ac:dyDescent="0.35">
      <c r="A41" s="10" t="s">
        <v>16</v>
      </c>
      <c r="B41" s="18" t="s">
        <v>129</v>
      </c>
      <c r="C41" s="18">
        <v>2013</v>
      </c>
      <c r="D41" s="25">
        <v>2013.0420999999999</v>
      </c>
      <c r="E41" s="275"/>
      <c r="F41" s="19">
        <f>VLOOKUP(A41,'Added-Value-Ouput'!$B$116:$D$172,3,FALSE)</f>
        <v>209110.05643500001</v>
      </c>
      <c r="G41" s="116">
        <f>VLOOKUP(A41,'Added-Value-Ouput'!$B$116:$F$172,5,FALSE)</f>
        <v>317874.09450000001</v>
      </c>
      <c r="H41" s="277"/>
      <c r="I41" s="278"/>
      <c r="J41" s="50">
        <f t="shared" si="6"/>
        <v>3.7739217036808312E-2</v>
      </c>
      <c r="K41" s="51">
        <f>D41/F41</f>
        <v>9.6267110932837224E-3</v>
      </c>
      <c r="L41" s="52">
        <f t="shared" si="2"/>
        <v>6.3328284211596857E-3</v>
      </c>
      <c r="N41" s="126" t="s">
        <v>90</v>
      </c>
      <c r="O41" s="131">
        <v>2.1999999999999999E-2</v>
      </c>
    </row>
    <row r="42" spans="1:15" ht="14.5" thickBot="1" x14ac:dyDescent="0.35">
      <c r="A42" s="10" t="s">
        <v>84</v>
      </c>
      <c r="B42" s="18" t="s">
        <v>151</v>
      </c>
      <c r="C42" s="18">
        <v>2013</v>
      </c>
      <c r="D42" s="25">
        <v>1783.9109000000001</v>
      </c>
      <c r="E42" s="275"/>
      <c r="F42" s="19">
        <f>VLOOKUP(A42,'Added-Value-Ouput'!$B$116:$D$172,3,FALSE)</f>
        <v>150592.14184500001</v>
      </c>
      <c r="G42" s="116">
        <f>VLOOKUP(A42,'Added-Value-Ouput'!$B$116:$F$172,5,FALSE)</f>
        <v>351229.326</v>
      </c>
      <c r="H42" s="277"/>
      <c r="I42" s="278"/>
      <c r="J42" s="50">
        <f t="shared" si="6"/>
        <v>3.3443612843182993E-2</v>
      </c>
      <c r="K42" s="51">
        <f t="shared" si="3"/>
        <v>1.1845976012720015E-2</v>
      </c>
      <c r="L42" s="52">
        <f t="shared" si="2"/>
        <v>5.0790488377385661E-3</v>
      </c>
      <c r="N42" s="126" t="s">
        <v>91</v>
      </c>
      <c r="O42" s="131">
        <v>0.02</v>
      </c>
    </row>
    <row r="43" spans="1:15" ht="14.5" thickBot="1" x14ac:dyDescent="0.35">
      <c r="A43" s="10" t="s">
        <v>90</v>
      </c>
      <c r="B43" s="18" t="s">
        <v>311</v>
      </c>
      <c r="C43" s="18">
        <v>2013</v>
      </c>
      <c r="D43" s="25">
        <v>1647.3548000000001</v>
      </c>
      <c r="E43" s="275"/>
      <c r="F43" s="19">
        <f>VLOOKUP(A43,'Added-Value-Ouput'!$B$116:$D$172,3,FALSE)</f>
        <v>60422.092154999998</v>
      </c>
      <c r="G43" s="116">
        <f>VLOOKUP(A43,'Added-Value-Ouput'!$B$116:$F$172,5,FALSE)</f>
        <v>159287.00159999999</v>
      </c>
      <c r="H43" s="277"/>
      <c r="I43" s="278"/>
      <c r="J43" s="50">
        <f t="shared" si="6"/>
        <v>3.0883547012667028E-2</v>
      </c>
      <c r="K43" s="51">
        <f t="shared" si="3"/>
        <v>2.7264113857131303E-2</v>
      </c>
      <c r="L43" s="52">
        <f t="shared" si="2"/>
        <v>1.0342054175499027E-2</v>
      </c>
      <c r="N43" s="126" t="s">
        <v>20</v>
      </c>
      <c r="O43" s="131">
        <v>1.9E-2</v>
      </c>
    </row>
    <row r="44" spans="1:15" ht="14.5" thickBot="1" x14ac:dyDescent="0.35">
      <c r="A44" s="10" t="s">
        <v>18</v>
      </c>
      <c r="B44" s="18" t="s">
        <v>130</v>
      </c>
      <c r="C44" s="18">
        <v>2013</v>
      </c>
      <c r="D44" s="25">
        <v>1626.2506000000001</v>
      </c>
      <c r="E44" s="275"/>
      <c r="F44" s="19">
        <f>VLOOKUP(A44,'Added-Value-Ouput'!$B$116:$D$172,3,FALSE)</f>
        <v>154854.94828499999</v>
      </c>
      <c r="G44" s="116">
        <f>VLOOKUP(A44,'Added-Value-Ouput'!$B$116:$F$172,5,FALSE)</f>
        <v>268958.84340000001</v>
      </c>
      <c r="H44" s="277"/>
      <c r="I44" s="278"/>
      <c r="J44" s="50">
        <f t="shared" si="6"/>
        <v>3.0487899060650421E-2</v>
      </c>
      <c r="K44" s="51">
        <f t="shared" si="3"/>
        <v>1.0501767092434118E-2</v>
      </c>
      <c r="L44" s="52">
        <f t="shared" si="2"/>
        <v>6.0464663643032312E-3</v>
      </c>
      <c r="N44" s="126" t="s">
        <v>22</v>
      </c>
      <c r="O44" s="131">
        <v>1.7999999999999999E-2</v>
      </c>
    </row>
    <row r="45" spans="1:15" ht="14.5" thickBot="1" x14ac:dyDescent="0.35">
      <c r="A45" s="10" t="s">
        <v>102</v>
      </c>
      <c r="B45" s="18" t="s">
        <v>310</v>
      </c>
      <c r="C45" s="18">
        <v>2013</v>
      </c>
      <c r="D45" s="25">
        <v>1272.8871999999999</v>
      </c>
      <c r="E45" s="275"/>
      <c r="F45" s="19">
        <f>VLOOKUP(A45,'Added-Value-Ouput'!$B$116:$D$172,3,FALSE)</f>
        <v>127836.35622</v>
      </c>
      <c r="G45" s="116">
        <f>VLOOKUP(A45,'Added-Value-Ouput'!$B$116:$F$172,5,FALSE)</f>
        <v>189716.42879999999</v>
      </c>
      <c r="H45" s="277"/>
      <c r="I45" s="278"/>
      <c r="J45" s="50">
        <f t="shared" si="6"/>
        <v>2.3863269578005959E-2</v>
      </c>
      <c r="K45" s="51">
        <f>D45/F45</f>
        <v>9.9571611522580039E-3</v>
      </c>
      <c r="L45" s="52">
        <f t="shared" si="2"/>
        <v>6.7094199909375476E-3</v>
      </c>
      <c r="N45" s="138" t="s">
        <v>3</v>
      </c>
      <c r="O45" s="139">
        <v>1.4999999999999999E-2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17178.669399999999</v>
      </c>
      <c r="E46" s="276"/>
      <c r="F46" s="23">
        <f>SUM('Added-Value-Ouput'!D116:D171)-SUM(F36:F45)</f>
        <v>1823589.5281650005</v>
      </c>
      <c r="G46" s="23">
        <f>SUM('Added-Value-Ouput'!F116:F171)-SUM(G36:G45)</f>
        <v>4274291.9630999984</v>
      </c>
      <c r="H46" s="279"/>
      <c r="I46" s="280"/>
      <c r="J46" s="53">
        <f t="shared" si="6"/>
        <v>0.32205463208652102</v>
      </c>
      <c r="K46" s="54">
        <f t="shared" si="3"/>
        <v>9.4202500807767601E-3</v>
      </c>
      <c r="L46" s="55">
        <f t="shared" si="2"/>
        <v>4.0190678475648389E-3</v>
      </c>
      <c r="N46" s="264" t="s">
        <v>165</v>
      </c>
      <c r="O46" s="265"/>
    </row>
    <row r="48" spans="1:15" x14ac:dyDescent="0.25">
      <c r="F48" s="248"/>
    </row>
  </sheetData>
  <mergeCells count="15"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  <mergeCell ref="N1:O1"/>
    <mergeCell ref="N13:O13"/>
    <mergeCell ref="N24:O24"/>
    <mergeCell ref="N35:O35"/>
    <mergeCell ref="N46:O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E83B-1154-4827-B8AE-FF352C0DD5FE}">
  <dimension ref="A1:O49"/>
  <sheetViews>
    <sheetView zoomScale="70" zoomScaleNormal="70" workbookViewId="0">
      <selection activeCell="E52" sqref="E52"/>
    </sheetView>
  </sheetViews>
  <sheetFormatPr defaultRowHeight="13.5" x14ac:dyDescent="0.25"/>
  <cols>
    <col min="1" max="1" width="53.640625" customWidth="1"/>
    <col min="2" max="2" width="15.28515625" customWidth="1"/>
    <col min="4" max="4" width="14.140625" customWidth="1"/>
    <col min="5" max="5" width="18.640625" customWidth="1"/>
    <col min="9" max="9" width="12.2109375" customWidth="1"/>
    <col min="10" max="10" width="12.92578125" customWidth="1"/>
    <col min="11" max="11" width="15.0703125" customWidth="1"/>
    <col min="12" max="12" width="12.0703125" customWidth="1"/>
    <col min="14" max="14" width="47.78515625" customWidth="1"/>
    <col min="15" max="15" width="14.42578125" customWidth="1"/>
  </cols>
  <sheetData>
    <row r="1" spans="1:15" ht="29.5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163</v>
      </c>
    </row>
    <row r="3" spans="1:15" ht="14.5" thickBot="1" x14ac:dyDescent="0.35">
      <c r="A3" s="27" t="s">
        <v>0</v>
      </c>
      <c r="B3" s="56" t="s">
        <v>1</v>
      </c>
      <c r="C3" s="56">
        <v>2013</v>
      </c>
      <c r="D3" s="29">
        <v>2678.7568000000001</v>
      </c>
      <c r="E3" s="286">
        <v>0.1</v>
      </c>
      <c r="F3" s="35">
        <f>VLOOKUP(A3,'Added-Value-Ouput'!$B$173:$F$229,3,FALSE)</f>
        <v>60716.953984500004</v>
      </c>
      <c r="G3" s="36">
        <f>VLOOKUP(A3,'Added-Value-Ouput'!$B$173:$F$229,5,FALSE)</f>
        <v>121447.307</v>
      </c>
      <c r="H3" s="289">
        <f>SUM(D3:D13)</f>
        <v>17080.674500000001</v>
      </c>
      <c r="I3" s="290"/>
      <c r="J3" s="37">
        <f>D3/$H$3</f>
        <v>0.15682968491671684</v>
      </c>
      <c r="K3" s="37">
        <f>D3/F3</f>
        <v>4.4118761304854669E-2</v>
      </c>
      <c r="L3" s="38">
        <f>D3/G3</f>
        <v>2.2056946886438576E-2</v>
      </c>
      <c r="N3" s="122" t="s">
        <v>0</v>
      </c>
      <c r="O3" s="127">
        <v>3.9E-2</v>
      </c>
    </row>
    <row r="4" spans="1:15" ht="14.5" thickBot="1" x14ac:dyDescent="0.35">
      <c r="A4" s="30" t="s">
        <v>18</v>
      </c>
      <c r="B4" s="57" t="s">
        <v>130</v>
      </c>
      <c r="C4" s="57">
        <v>2013</v>
      </c>
      <c r="D4" s="31">
        <v>1443.9690000000001</v>
      </c>
      <c r="E4" s="287"/>
      <c r="F4" s="35">
        <f>VLOOKUP(A4,'Added-Value-Ouput'!$B$173:$F$229,3,FALSE)</f>
        <v>98817.248227500007</v>
      </c>
      <c r="G4" s="36">
        <f>VLOOKUP(A4,'Added-Value-Ouput'!$B$173:$F$229,5,FALSE)</f>
        <v>214794.67499999999</v>
      </c>
      <c r="H4" s="291"/>
      <c r="I4" s="292"/>
      <c r="J4" s="41">
        <f t="shared" ref="J4:J13" si="0">D4/$H$3</f>
        <v>8.4538172072771478E-2</v>
      </c>
      <c r="K4" s="41">
        <f t="shared" ref="K4:K12" si="1">D4/F4</f>
        <v>1.4612519837383568E-2</v>
      </c>
      <c r="L4" s="42">
        <f t="shared" ref="L4:L46" si="2">D4/G4</f>
        <v>6.7225549236730386E-3</v>
      </c>
      <c r="N4" s="123" t="s">
        <v>8</v>
      </c>
      <c r="O4" s="128">
        <v>1.7000000000000001E-2</v>
      </c>
    </row>
    <row r="5" spans="1:15" ht="14.5" thickBot="1" x14ac:dyDescent="0.35">
      <c r="A5" s="30" t="s">
        <v>8</v>
      </c>
      <c r="B5" s="57" t="s">
        <v>9</v>
      </c>
      <c r="C5" s="57">
        <v>2013</v>
      </c>
      <c r="D5" s="31">
        <v>1040.5446999999999</v>
      </c>
      <c r="E5" s="287"/>
      <c r="F5" s="35">
        <f>VLOOKUP(A5,'Added-Value-Ouput'!$B$173:$F$229,3,FALSE)</f>
        <v>56843.088768000001</v>
      </c>
      <c r="G5" s="36">
        <f>VLOOKUP(A5,'Added-Value-Ouput'!$B$173:$F$229,5,FALSE)</f>
        <v>123534.151</v>
      </c>
      <c r="H5" s="291"/>
      <c r="I5" s="292"/>
      <c r="J5" s="41">
        <f t="shared" si="0"/>
        <v>6.0919415096868677E-2</v>
      </c>
      <c r="K5" s="41">
        <f t="shared" si="1"/>
        <v>1.8305562251321184E-2</v>
      </c>
      <c r="L5" s="42">
        <f>D5/G5</f>
        <v>8.4231339396989898E-3</v>
      </c>
      <c r="N5" s="123" t="s">
        <v>93</v>
      </c>
      <c r="O5" s="128">
        <v>1.7000000000000001E-2</v>
      </c>
    </row>
    <row r="6" spans="1:15" ht="14.5" thickBot="1" x14ac:dyDescent="0.35">
      <c r="A6" s="30" t="s">
        <v>84</v>
      </c>
      <c r="B6" s="57" t="s">
        <v>151</v>
      </c>
      <c r="C6" s="57">
        <v>2013</v>
      </c>
      <c r="D6" s="31">
        <v>1007.2911</v>
      </c>
      <c r="E6" s="287"/>
      <c r="F6" s="35">
        <f>VLOOKUP(A6,'Added-Value-Ouput'!$B$173:$F$229,3,FALSE)</f>
        <v>98559.327176999999</v>
      </c>
      <c r="G6" s="36">
        <f>VLOOKUP(A6,'Added-Value-Ouput'!$B$173:$F$229,5,FALSE)</f>
        <v>282743.72499999998</v>
      </c>
      <c r="H6" s="291"/>
      <c r="I6" s="292"/>
      <c r="J6" s="41">
        <f t="shared" si="0"/>
        <v>5.89725598951025E-2</v>
      </c>
      <c r="K6" s="41">
        <f t="shared" si="1"/>
        <v>1.0220149922401901E-2</v>
      </c>
      <c r="L6" s="42">
        <f>D6/G6</f>
        <v>3.562558638569256E-3</v>
      </c>
      <c r="N6" s="123" t="s">
        <v>96</v>
      </c>
      <c r="O6" s="128">
        <v>1.6E-2</v>
      </c>
    </row>
    <row r="7" spans="1:15" ht="14.5" thickBot="1" x14ac:dyDescent="0.35">
      <c r="A7" s="30" t="s">
        <v>20</v>
      </c>
      <c r="B7" s="57" t="s">
        <v>131</v>
      </c>
      <c r="C7" s="57">
        <v>2013</v>
      </c>
      <c r="D7" s="31">
        <v>985.78020000000004</v>
      </c>
      <c r="E7" s="287"/>
      <c r="F7" s="35">
        <f>VLOOKUP(A7,'Added-Value-Ouput'!$B$173:$F$229,3,FALSE)</f>
        <v>269602.44237449998</v>
      </c>
      <c r="G7" s="36">
        <f>VLOOKUP(A7,'Added-Value-Ouput'!$B$173:$F$229,5,FALSE)</f>
        <v>302552.07</v>
      </c>
      <c r="H7" s="291"/>
      <c r="I7" s="292"/>
      <c r="J7" s="41">
        <f t="shared" si="0"/>
        <v>5.7713189253738195E-2</v>
      </c>
      <c r="K7" s="41">
        <f t="shared" si="1"/>
        <v>3.6564216233273962E-3</v>
      </c>
      <c r="L7" s="42">
        <f t="shared" si="2"/>
        <v>3.258216676554221E-3</v>
      </c>
      <c r="N7" s="123" t="s">
        <v>5</v>
      </c>
      <c r="O7" s="128">
        <v>1.4999999999999999E-2</v>
      </c>
    </row>
    <row r="8" spans="1:15" ht="14.5" thickBot="1" x14ac:dyDescent="0.35">
      <c r="A8" s="30" t="s">
        <v>96</v>
      </c>
      <c r="B8" s="57" t="s">
        <v>106</v>
      </c>
      <c r="C8" s="57">
        <v>2013</v>
      </c>
      <c r="D8" s="31">
        <v>922.54560000000004</v>
      </c>
      <c r="E8" s="287"/>
      <c r="F8" s="35">
        <f>VLOOKUP(A8,'Added-Value-Ouput'!$B$173:$F$229,3,FALSE)</f>
        <v>72902.228715000005</v>
      </c>
      <c r="G8" s="36">
        <f>VLOOKUP(A8,'Added-Value-Ouput'!$B$173:$F$229,5,FALSE)</f>
        <v>114043.283</v>
      </c>
      <c r="H8" s="291"/>
      <c r="I8" s="292"/>
      <c r="J8" s="41">
        <f t="shared" si="0"/>
        <v>5.4011075499389674E-2</v>
      </c>
      <c r="K8" s="41">
        <f t="shared" si="1"/>
        <v>1.2654559624048663E-2</v>
      </c>
      <c r="L8" s="42">
        <f t="shared" si="2"/>
        <v>8.0894339037924749E-3</v>
      </c>
      <c r="N8" s="123" t="s">
        <v>81</v>
      </c>
      <c r="O8" s="128">
        <v>1.4E-2</v>
      </c>
    </row>
    <row r="9" spans="1:15" ht="14.5" thickBot="1" x14ac:dyDescent="0.35">
      <c r="A9" s="30" t="s">
        <v>81</v>
      </c>
      <c r="B9" s="57" t="s">
        <v>135</v>
      </c>
      <c r="C9" s="57">
        <v>2013</v>
      </c>
      <c r="D9" s="31">
        <v>892.53710000000001</v>
      </c>
      <c r="E9" s="287"/>
      <c r="F9" s="35">
        <f>VLOOKUP(A9,'Added-Value-Ouput'!$B$173:$F$229,3,FALSE)</f>
        <v>35009.3609325</v>
      </c>
      <c r="G9" s="36">
        <f>VLOOKUP(A9,'Added-Value-Ouput'!$B$173:$F$229,5,FALSE)</f>
        <v>125245.674</v>
      </c>
      <c r="H9" s="291"/>
      <c r="I9" s="292"/>
      <c r="J9" s="41">
        <f t="shared" si="0"/>
        <v>5.2254206940129909E-2</v>
      </c>
      <c r="K9" s="41">
        <f t="shared" si="1"/>
        <v>2.5494241432194701E-2</v>
      </c>
      <c r="L9" s="42">
        <f t="shared" si="2"/>
        <v>7.1262908449835965E-3</v>
      </c>
      <c r="N9" s="123" t="s">
        <v>18</v>
      </c>
      <c r="O9" s="128">
        <v>1.4E-2</v>
      </c>
    </row>
    <row r="10" spans="1:15" ht="14.5" thickBot="1" x14ac:dyDescent="0.35">
      <c r="A10" s="30" t="s">
        <v>5</v>
      </c>
      <c r="B10" s="57" t="s">
        <v>6</v>
      </c>
      <c r="C10" s="57">
        <v>2013</v>
      </c>
      <c r="D10" s="31">
        <v>676.8021</v>
      </c>
      <c r="E10" s="287"/>
      <c r="F10" s="35">
        <f>VLOOKUP(A10,'Added-Value-Ouput'!$B$173:$F$229,3,FALSE)</f>
        <v>62644.651398000002</v>
      </c>
      <c r="G10" s="36">
        <f>VLOOKUP(A10,'Added-Value-Ouput'!$B$173:$F$229,5,FALSE)</f>
        <v>97086.633000000002</v>
      </c>
      <c r="H10" s="291"/>
      <c r="I10" s="292"/>
      <c r="J10" s="41">
        <f t="shared" si="0"/>
        <v>3.9623850919938787E-2</v>
      </c>
      <c r="K10" s="41">
        <f t="shared" si="1"/>
        <v>1.0803828976556611E-2</v>
      </c>
      <c r="L10" s="42">
        <f t="shared" si="2"/>
        <v>6.9711151688616078E-3</v>
      </c>
      <c r="N10" s="123" t="s">
        <v>312</v>
      </c>
      <c r="O10" s="128">
        <v>1.2999999999999999E-2</v>
      </c>
    </row>
    <row r="11" spans="1:15" ht="14.5" thickBot="1" x14ac:dyDescent="0.35">
      <c r="A11" s="30" t="s">
        <v>86</v>
      </c>
      <c r="B11" s="57" t="s">
        <v>140</v>
      </c>
      <c r="C11" s="57">
        <v>2013</v>
      </c>
      <c r="D11" s="31">
        <v>557.00969999999995</v>
      </c>
      <c r="E11" s="287"/>
      <c r="F11" s="35">
        <f>VLOOKUP(A11,'Added-Value-Ouput'!$B$173:$F$229,3,FALSE)</f>
        <v>93851.105301000003</v>
      </c>
      <c r="G11" s="36">
        <f>VLOOKUP(A11,'Added-Value-Ouput'!$B$173:$F$229,5,FALSE)</f>
        <v>157315.43700000001</v>
      </c>
      <c r="H11" s="291"/>
      <c r="I11" s="292"/>
      <c r="J11" s="41">
        <f t="shared" si="0"/>
        <v>3.2610521323382158E-2</v>
      </c>
      <c r="K11" s="41">
        <f t="shared" si="1"/>
        <v>5.9350361214559385E-3</v>
      </c>
      <c r="L11" s="42">
        <f t="shared" si="2"/>
        <v>3.5407186390741803E-3</v>
      </c>
      <c r="N11" s="123" t="s">
        <v>3</v>
      </c>
      <c r="O11" s="128">
        <v>8.9999999999999993E-3</v>
      </c>
    </row>
    <row r="12" spans="1:15" ht="14.5" thickBot="1" x14ac:dyDescent="0.35">
      <c r="A12" s="30" t="s">
        <v>102</v>
      </c>
      <c r="B12" s="57" t="s">
        <v>310</v>
      </c>
      <c r="C12" s="57">
        <v>2013</v>
      </c>
      <c r="D12" s="31">
        <v>509.76069999999999</v>
      </c>
      <c r="E12" s="287"/>
      <c r="F12" s="35">
        <f>VLOOKUP(A12,'Added-Value-Ouput'!$B$173:$F$229,3,FALSE)</f>
        <v>51696.892764000004</v>
      </c>
      <c r="G12" s="36">
        <f>VLOOKUP(A12,'Added-Value-Ouput'!$B$173:$F$229,5,FALSE)</f>
        <v>108271.89200000001</v>
      </c>
      <c r="H12" s="291"/>
      <c r="I12" s="292"/>
      <c r="J12" s="41">
        <f t="shared" si="0"/>
        <v>2.9844295668768814E-2</v>
      </c>
      <c r="K12" s="41">
        <f t="shared" si="1"/>
        <v>9.8605674876262664E-3</v>
      </c>
      <c r="L12" s="42">
        <f t="shared" si="2"/>
        <v>4.7081536175612405E-3</v>
      </c>
      <c r="N12" s="132" t="s">
        <v>102</v>
      </c>
      <c r="O12" s="133">
        <v>8.9999999999999993E-3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6365.6774999999998</v>
      </c>
      <c r="E13" s="288"/>
      <c r="F13" s="43">
        <f>SUM('Added-Value-Ouput'!D173:D228)-SUM(F3:F12)</f>
        <v>1021366.4298165003</v>
      </c>
      <c r="G13" s="43">
        <f>SUM('Added-Value-Ouput'!F173:F228)-SUM(G3:G12)</f>
        <v>2451174.1659999983</v>
      </c>
      <c r="H13" s="293"/>
      <c r="I13" s="294"/>
      <c r="J13" s="45">
        <f t="shared" si="0"/>
        <v>0.3726830284131929</v>
      </c>
      <c r="K13" s="45">
        <f>D13/F13</f>
        <v>6.232510991323323E-3</v>
      </c>
      <c r="L13" s="46">
        <f t="shared" si="2"/>
        <v>2.5969911025898124E-3</v>
      </c>
      <c r="N13" s="264" t="s">
        <v>165</v>
      </c>
      <c r="O13" s="265"/>
    </row>
    <row r="14" spans="1:15" ht="14.5" thickBot="1" x14ac:dyDescent="0.35">
      <c r="A14" s="59" t="s">
        <v>0</v>
      </c>
      <c r="B14" s="60" t="s">
        <v>1</v>
      </c>
      <c r="C14" s="60">
        <v>2013</v>
      </c>
      <c r="D14" s="62">
        <v>4453.0374000000002</v>
      </c>
      <c r="E14" s="295">
        <v>0.2</v>
      </c>
      <c r="F14" s="63">
        <f>VLOOKUP(A14,'Added-Value-Ouput'!$B$173:$F$229,3,FALSE)</f>
        <v>60716.953984500004</v>
      </c>
      <c r="G14" s="64">
        <f>VLOOKUP(A14,'Added-Value-Ouput'!$B$173:$F$229,5,FALSE)</f>
        <v>121447.307</v>
      </c>
      <c r="H14" s="298">
        <f>SUM(D14:D24)</f>
        <v>29768.911000000004</v>
      </c>
      <c r="I14" s="299"/>
      <c r="J14" s="65">
        <f>D14/$H$14</f>
        <v>0.14958684246125092</v>
      </c>
      <c r="K14" s="66">
        <f t="shared" ref="K14:K46" si="3">D14/F14</f>
        <v>7.3340922226381514E-2</v>
      </c>
      <c r="L14" s="67">
        <f t="shared" si="2"/>
        <v>3.6666415336817637E-2</v>
      </c>
      <c r="N14" s="140" t="s">
        <v>0</v>
      </c>
      <c r="O14" s="158">
        <v>5.8000000000000003E-2</v>
      </c>
    </row>
    <row r="15" spans="1:15" ht="14.5" thickBot="1" x14ac:dyDescent="0.35">
      <c r="A15" s="68" t="s">
        <v>18</v>
      </c>
      <c r="B15" s="69" t="s">
        <v>130</v>
      </c>
      <c r="C15" s="69">
        <v>2013</v>
      </c>
      <c r="D15" s="71">
        <v>2629.0920000000001</v>
      </c>
      <c r="E15" s="296"/>
      <c r="F15" s="63">
        <f>VLOOKUP(A15,'Added-Value-Ouput'!$B$173:$F$229,3,FALSE)</f>
        <v>98817.248227500007</v>
      </c>
      <c r="G15" s="64">
        <f>VLOOKUP(A15,'Added-Value-Ouput'!$B$173:$F$229,5,FALSE)</f>
        <v>214794.67499999999</v>
      </c>
      <c r="H15" s="300"/>
      <c r="I15" s="301"/>
      <c r="J15" s="74">
        <f t="shared" ref="J15:J24" si="4">D15/$H$14</f>
        <v>8.8316700600838224E-2</v>
      </c>
      <c r="K15" s="75">
        <f t="shared" si="3"/>
        <v>2.6605598184106748E-2</v>
      </c>
      <c r="L15" s="76">
        <f t="shared" si="2"/>
        <v>1.224002410674287E-2</v>
      </c>
      <c r="N15" s="124" t="s">
        <v>8</v>
      </c>
      <c r="O15" s="159">
        <v>0.03</v>
      </c>
    </row>
    <row r="16" spans="1:15" ht="14.5" thickBot="1" x14ac:dyDescent="0.35">
      <c r="A16" s="68" t="s">
        <v>20</v>
      </c>
      <c r="B16" s="69" t="s">
        <v>131</v>
      </c>
      <c r="C16" s="69">
        <v>2013</v>
      </c>
      <c r="D16" s="71">
        <v>1858.9784999999999</v>
      </c>
      <c r="E16" s="296"/>
      <c r="F16" s="63">
        <f>VLOOKUP(A16,'Added-Value-Ouput'!$B$173:$F$229,3,FALSE)</f>
        <v>269602.44237449998</v>
      </c>
      <c r="G16" s="64">
        <f>VLOOKUP(A16,'Added-Value-Ouput'!$B$173:$F$229,5,FALSE)</f>
        <v>302552.07</v>
      </c>
      <c r="H16" s="300"/>
      <c r="I16" s="301"/>
      <c r="J16" s="74">
        <f t="shared" si="4"/>
        <v>6.2446976982127415E-2</v>
      </c>
      <c r="K16" s="75">
        <f t="shared" si="3"/>
        <v>6.8952583798099496E-3</v>
      </c>
      <c r="L16" s="76">
        <f t="shared" si="2"/>
        <v>6.1443258345579982E-3</v>
      </c>
      <c r="N16" s="124" t="s">
        <v>18</v>
      </c>
      <c r="O16" s="159">
        <v>2.7E-2</v>
      </c>
    </row>
    <row r="17" spans="1:15" ht="14.5" thickBot="1" x14ac:dyDescent="0.35">
      <c r="A17" s="68" t="s">
        <v>8</v>
      </c>
      <c r="B17" s="69" t="s">
        <v>9</v>
      </c>
      <c r="C17" s="69">
        <v>2013</v>
      </c>
      <c r="D17" s="71">
        <v>1847.5344</v>
      </c>
      <c r="E17" s="296"/>
      <c r="F17" s="63">
        <f>VLOOKUP(A17,'Added-Value-Ouput'!$B$173:$F$229,3,FALSE)</f>
        <v>56843.088768000001</v>
      </c>
      <c r="G17" s="64">
        <f>VLOOKUP(A17,'Added-Value-Ouput'!$B$173:$F$229,5,FALSE)</f>
        <v>123534.151</v>
      </c>
      <c r="H17" s="300"/>
      <c r="I17" s="301"/>
      <c r="J17" s="74">
        <f t="shared" si="4"/>
        <v>6.2062545720936842E-2</v>
      </c>
      <c r="K17" s="75">
        <f t="shared" si="3"/>
        <v>3.2502357631207318E-2</v>
      </c>
      <c r="L17" s="76">
        <f t="shared" si="2"/>
        <v>1.495565707979812E-2</v>
      </c>
      <c r="N17" s="124" t="s">
        <v>96</v>
      </c>
      <c r="O17" s="159">
        <v>2.5999999999999999E-2</v>
      </c>
    </row>
    <row r="18" spans="1:15" ht="14.5" thickBot="1" x14ac:dyDescent="0.35">
      <c r="A18" s="68" t="s">
        <v>84</v>
      </c>
      <c r="B18" s="69" t="s">
        <v>151</v>
      </c>
      <c r="C18" s="69">
        <v>2013</v>
      </c>
      <c r="D18" s="71">
        <v>1793.2427</v>
      </c>
      <c r="E18" s="296"/>
      <c r="F18" s="63">
        <f>VLOOKUP(A18,'Added-Value-Ouput'!$B$173:$F$229,3,FALSE)</f>
        <v>98559.327176999999</v>
      </c>
      <c r="G18" s="64">
        <f>VLOOKUP(A18,'Added-Value-Ouput'!$B$173:$F$229,5,FALSE)</f>
        <v>282743.72499999998</v>
      </c>
      <c r="H18" s="300"/>
      <c r="I18" s="301"/>
      <c r="J18" s="74">
        <f t="shared" si="4"/>
        <v>6.0238773934323621E-2</v>
      </c>
      <c r="K18" s="75">
        <f t="shared" si="3"/>
        <v>1.8194550950815284E-2</v>
      </c>
      <c r="L18" s="76">
        <f t="shared" si="2"/>
        <v>6.3422900013077217E-3</v>
      </c>
      <c r="N18" s="124" t="s">
        <v>5</v>
      </c>
      <c r="O18" s="159">
        <v>2.5999999999999999E-2</v>
      </c>
    </row>
    <row r="19" spans="1:15" ht="14.5" thickBot="1" x14ac:dyDescent="0.35">
      <c r="A19" s="68" t="s">
        <v>96</v>
      </c>
      <c r="B19" s="69" t="s">
        <v>106</v>
      </c>
      <c r="C19" s="69">
        <v>2013</v>
      </c>
      <c r="D19" s="71">
        <v>1605.6946</v>
      </c>
      <c r="E19" s="296"/>
      <c r="F19" s="63">
        <f>VLOOKUP(A19,'Added-Value-Ouput'!$B$173:$F$229,3,FALSE)</f>
        <v>72902.228715000005</v>
      </c>
      <c r="G19" s="64">
        <f>VLOOKUP(A19,'Added-Value-Ouput'!$B$173:$F$229,5,FALSE)</f>
        <v>114043.283</v>
      </c>
      <c r="H19" s="300"/>
      <c r="I19" s="301"/>
      <c r="J19" s="74">
        <f t="shared" si="4"/>
        <v>5.3938640886124448E-2</v>
      </c>
      <c r="K19" s="75">
        <f t="shared" si="3"/>
        <v>2.202531566321813E-2</v>
      </c>
      <c r="L19" s="76">
        <f t="shared" si="2"/>
        <v>1.4079694636640723E-2</v>
      </c>
      <c r="N19" s="124" t="s">
        <v>81</v>
      </c>
      <c r="O19" s="159">
        <v>2.4E-2</v>
      </c>
    </row>
    <row r="20" spans="1:15" ht="14.5" thickBot="1" x14ac:dyDescent="0.35">
      <c r="A20" s="68" t="s">
        <v>81</v>
      </c>
      <c r="B20" s="69" t="s">
        <v>135</v>
      </c>
      <c r="C20" s="69">
        <v>2013</v>
      </c>
      <c r="D20" s="71">
        <v>1567.8176000000001</v>
      </c>
      <c r="E20" s="296"/>
      <c r="F20" s="63">
        <f>VLOOKUP(A20,'Added-Value-Ouput'!$B$173:$F$229,3,FALSE)</f>
        <v>35009.3609325</v>
      </c>
      <c r="G20" s="64">
        <f>VLOOKUP(A20,'Added-Value-Ouput'!$B$173:$F$229,5,FALSE)</f>
        <v>125245.674</v>
      </c>
      <c r="H20" s="300"/>
      <c r="I20" s="301"/>
      <c r="J20" s="74">
        <f t="shared" si="4"/>
        <v>5.2666273213689274E-2</v>
      </c>
      <c r="K20" s="75">
        <f t="shared" si="3"/>
        <v>4.478281117506943E-2</v>
      </c>
      <c r="L20" s="76">
        <f t="shared" si="2"/>
        <v>1.2517938144514278E-2</v>
      </c>
      <c r="N20" s="124" t="s">
        <v>93</v>
      </c>
      <c r="O20" s="159">
        <v>2.4E-2</v>
      </c>
    </row>
    <row r="21" spans="1:15" ht="14.5" thickBot="1" x14ac:dyDescent="0.35">
      <c r="A21" s="68" t="s">
        <v>5</v>
      </c>
      <c r="B21" s="69" t="s">
        <v>6</v>
      </c>
      <c r="C21" s="69">
        <v>2013</v>
      </c>
      <c r="D21" s="71">
        <v>1213.9246000000001</v>
      </c>
      <c r="E21" s="296"/>
      <c r="F21" s="63">
        <f>VLOOKUP(A21,'Added-Value-Ouput'!$B$173:$F$229,3,FALSE)</f>
        <v>62644.651398000002</v>
      </c>
      <c r="G21" s="64">
        <f>VLOOKUP(A21,'Added-Value-Ouput'!$B$173:$F$229,5,FALSE)</f>
        <v>97086.633000000002</v>
      </c>
      <c r="H21" s="300"/>
      <c r="I21" s="301"/>
      <c r="J21" s="74">
        <f t="shared" si="4"/>
        <v>4.0778266964485194E-2</v>
      </c>
      <c r="K21" s="75">
        <f t="shared" si="3"/>
        <v>1.9377944850990998E-2</v>
      </c>
      <c r="L21" s="76">
        <f t="shared" si="2"/>
        <v>1.2503519408279408E-2</v>
      </c>
      <c r="N21" s="124" t="s">
        <v>312</v>
      </c>
      <c r="O21" s="159">
        <v>2.1000000000000001E-2</v>
      </c>
    </row>
    <row r="22" spans="1:15" ht="14.5" thickBot="1" x14ac:dyDescent="0.35">
      <c r="A22" s="68" t="s">
        <v>86</v>
      </c>
      <c r="B22" s="69" t="s">
        <v>140</v>
      </c>
      <c r="C22" s="69">
        <v>2013</v>
      </c>
      <c r="D22" s="71">
        <v>943.78009999999995</v>
      </c>
      <c r="E22" s="296"/>
      <c r="F22" s="63">
        <f>VLOOKUP(A22,'Added-Value-Ouput'!$B$173:$F$229,3,FALSE)</f>
        <v>93851.105301000003</v>
      </c>
      <c r="G22" s="64">
        <f>VLOOKUP(A22,'Added-Value-Ouput'!$B$173:$F$229,5,FALSE)</f>
        <v>157315.43700000001</v>
      </c>
      <c r="H22" s="300"/>
      <c r="I22" s="301"/>
      <c r="J22" s="74">
        <f t="shared" si="4"/>
        <v>3.1703548040437214E-2</v>
      </c>
      <c r="K22" s="75">
        <f t="shared" si="3"/>
        <v>1.0056142620516838E-2</v>
      </c>
      <c r="L22" s="76">
        <f t="shared" si="2"/>
        <v>5.9992847364368947E-3</v>
      </c>
      <c r="N22" s="124" t="s">
        <v>87</v>
      </c>
      <c r="O22" s="159">
        <v>1.4999999999999999E-2</v>
      </c>
    </row>
    <row r="23" spans="1:15" ht="14.5" thickBot="1" x14ac:dyDescent="0.35">
      <c r="A23" s="68" t="s">
        <v>102</v>
      </c>
      <c r="B23" s="69" t="s">
        <v>310</v>
      </c>
      <c r="C23" s="69">
        <v>2013</v>
      </c>
      <c r="D23" s="71">
        <v>864.41570000000002</v>
      </c>
      <c r="E23" s="296"/>
      <c r="F23" s="63">
        <f>VLOOKUP(A23,'Added-Value-Ouput'!$B$173:$F$229,3,FALSE)</f>
        <v>51696.892764000004</v>
      </c>
      <c r="G23" s="64">
        <f>VLOOKUP(A23,'Added-Value-Ouput'!$B$173:$F$229,5,FALSE)</f>
        <v>108271.89200000001</v>
      </c>
      <c r="H23" s="300"/>
      <c r="I23" s="301"/>
      <c r="J23" s="74">
        <f t="shared" si="4"/>
        <v>2.9037531806252501E-2</v>
      </c>
      <c r="K23" s="75">
        <f t="shared" si="3"/>
        <v>1.6720844402508275E-2</v>
      </c>
      <c r="L23" s="76">
        <f t="shared" si="2"/>
        <v>7.9837498360146881E-3</v>
      </c>
      <c r="N23" s="134" t="s">
        <v>3</v>
      </c>
      <c r="O23" s="160">
        <v>1.4999999999999999E-2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10991.393400000001</v>
      </c>
      <c r="E24" s="297"/>
      <c r="F24" s="81">
        <f>SUM('Added-Value-Ouput'!D173:D228)-SUM(F14:F23)</f>
        <v>1021366.4298165003</v>
      </c>
      <c r="G24" s="81">
        <f>SUM('Added-Value-Ouput'!F173:F228)-SUM(G14:G23)</f>
        <v>2451174.1659999988</v>
      </c>
      <c r="H24" s="302"/>
      <c r="I24" s="303"/>
      <c r="J24" s="83">
        <f t="shared" si="4"/>
        <v>0.36922389938953426</v>
      </c>
      <c r="K24" s="84">
        <f t="shared" si="3"/>
        <v>1.07614594323163E-2</v>
      </c>
      <c r="L24" s="85">
        <f t="shared" si="2"/>
        <v>4.4841339927862173E-3</v>
      </c>
      <c r="N24" s="264" t="s">
        <v>165</v>
      </c>
      <c r="O24" s="265"/>
    </row>
    <row r="25" spans="1:15" ht="14.5" thickBot="1" x14ac:dyDescent="0.35">
      <c r="A25" s="86" t="s">
        <v>0</v>
      </c>
      <c r="B25" s="87" t="s">
        <v>1</v>
      </c>
      <c r="C25" s="87">
        <v>2013</v>
      </c>
      <c r="D25" s="89">
        <v>6052.9633999999996</v>
      </c>
      <c r="E25" s="266">
        <v>0.3</v>
      </c>
      <c r="F25" s="90">
        <f>VLOOKUP(A25,'Added-Value-Ouput'!$B$173:$F$229,3,FALSE)</f>
        <v>60716.953984500004</v>
      </c>
      <c r="G25" s="91">
        <f>VLOOKUP(A25,'Added-Value-Ouput'!$B$173:$F$229,5,FALSE)</f>
        <v>121447.307</v>
      </c>
      <c r="H25" s="269">
        <f>SUM(D25:D35)</f>
        <v>41320.949499999995</v>
      </c>
      <c r="I25" s="270"/>
      <c r="J25" s="92">
        <f>D25/$H$25</f>
        <v>0.14648655157355472</v>
      </c>
      <c r="K25" s="93">
        <f t="shared" si="3"/>
        <v>9.9691486525249895E-2</v>
      </c>
      <c r="L25" s="94">
        <f t="shared" si="2"/>
        <v>4.9840243884535042E-2</v>
      </c>
      <c r="N25" s="142" t="s">
        <v>0</v>
      </c>
      <c r="O25" s="152">
        <v>7.3999999999999996E-2</v>
      </c>
    </row>
    <row r="26" spans="1:15" ht="14.5" thickBot="1" x14ac:dyDescent="0.35">
      <c r="A26" s="95" t="s">
        <v>18</v>
      </c>
      <c r="B26" s="96" t="s">
        <v>130</v>
      </c>
      <c r="C26" s="96">
        <v>2013</v>
      </c>
      <c r="D26" s="98">
        <v>3715.7575000000002</v>
      </c>
      <c r="E26" s="267"/>
      <c r="F26" s="90">
        <f>VLOOKUP(A26,'Added-Value-Ouput'!$B$173:$F$229,3,FALSE)</f>
        <v>98817.248227500007</v>
      </c>
      <c r="G26" s="91">
        <f>VLOOKUP(A26,'Added-Value-Ouput'!$B$173:$F$229,5,FALSE)</f>
        <v>214794.67499999999</v>
      </c>
      <c r="H26" s="271"/>
      <c r="I26" s="272"/>
      <c r="J26" s="101">
        <f t="shared" ref="J26:J35" si="5">D26/$H$25</f>
        <v>8.9924300989259714E-2</v>
      </c>
      <c r="K26" s="102">
        <f t="shared" si="3"/>
        <v>3.7602317071666204E-2</v>
      </c>
      <c r="L26" s="103">
        <f t="shared" si="2"/>
        <v>1.7299113676817177E-2</v>
      </c>
      <c r="N26" s="125" t="s">
        <v>8</v>
      </c>
      <c r="O26" s="153">
        <v>4.2000000000000003E-2</v>
      </c>
    </row>
    <row r="27" spans="1:15" ht="14.5" thickBot="1" x14ac:dyDescent="0.35">
      <c r="A27" s="95" t="s">
        <v>20</v>
      </c>
      <c r="B27" s="96" t="s">
        <v>131</v>
      </c>
      <c r="C27" s="96">
        <v>2013</v>
      </c>
      <c r="D27" s="98">
        <v>2663.6567</v>
      </c>
      <c r="E27" s="267"/>
      <c r="F27" s="90">
        <f>VLOOKUP(A27,'Added-Value-Ouput'!$B$173:$F$229,3,FALSE)</f>
        <v>269602.44237449998</v>
      </c>
      <c r="G27" s="91">
        <f>VLOOKUP(A27,'Added-Value-Ouput'!$B$173:$F$229,5,FALSE)</f>
        <v>302552.07</v>
      </c>
      <c r="H27" s="271"/>
      <c r="I27" s="272"/>
      <c r="J27" s="101">
        <f t="shared" si="5"/>
        <v>6.4462620831111359E-2</v>
      </c>
      <c r="K27" s="102">
        <f t="shared" si="3"/>
        <v>9.879942765132526E-3</v>
      </c>
      <c r="L27" s="103">
        <f t="shared" si="2"/>
        <v>8.8039612487199308E-3</v>
      </c>
      <c r="N27" s="125" t="s">
        <v>18</v>
      </c>
      <c r="O27" s="153">
        <v>3.6999999999999998E-2</v>
      </c>
    </row>
    <row r="28" spans="1:15" ht="14.5" thickBot="1" x14ac:dyDescent="0.35">
      <c r="A28" s="95" t="s">
        <v>8</v>
      </c>
      <c r="B28" s="96" t="s">
        <v>9</v>
      </c>
      <c r="C28" s="96">
        <v>2013</v>
      </c>
      <c r="D28" s="98">
        <v>2583.2838999999999</v>
      </c>
      <c r="E28" s="267"/>
      <c r="F28" s="90">
        <f>VLOOKUP(A28,'Added-Value-Ouput'!$B$173:$F$229,3,FALSE)</f>
        <v>56843.088768000001</v>
      </c>
      <c r="G28" s="91">
        <f>VLOOKUP(A28,'Added-Value-Ouput'!$B$173:$F$229,5,FALSE)</f>
        <v>123534.151</v>
      </c>
      <c r="H28" s="271"/>
      <c r="I28" s="272"/>
      <c r="J28" s="101">
        <f t="shared" si="5"/>
        <v>6.2517534840287256E-2</v>
      </c>
      <c r="K28" s="102">
        <f t="shared" si="3"/>
        <v>4.5445874880998161E-2</v>
      </c>
      <c r="L28" s="103">
        <f t="shared" si="2"/>
        <v>2.0911495963573667E-2</v>
      </c>
      <c r="N28" s="125" t="s">
        <v>5</v>
      </c>
      <c r="O28" s="153">
        <v>3.5999999999999997E-2</v>
      </c>
    </row>
    <row r="29" spans="1:15" ht="14.5" thickBot="1" x14ac:dyDescent="0.35">
      <c r="A29" s="95" t="s">
        <v>84</v>
      </c>
      <c r="B29" s="96" t="s">
        <v>151</v>
      </c>
      <c r="C29" s="96">
        <v>2013</v>
      </c>
      <c r="D29" s="98">
        <v>2510.9261000000001</v>
      </c>
      <c r="E29" s="267"/>
      <c r="F29" s="90">
        <f>VLOOKUP(A29,'Added-Value-Ouput'!$B$173:$F$229,3,FALSE)</f>
        <v>98559.327176999999</v>
      </c>
      <c r="G29" s="91">
        <f>VLOOKUP(A29,'Added-Value-Ouput'!$B$173:$F$229,5,FALSE)</f>
        <v>282743.72499999998</v>
      </c>
      <c r="H29" s="271"/>
      <c r="I29" s="272"/>
      <c r="J29" s="101">
        <f t="shared" si="5"/>
        <v>6.0766418254740259E-2</v>
      </c>
      <c r="K29" s="102">
        <f t="shared" si="3"/>
        <v>2.5476291000756292E-2</v>
      </c>
      <c r="L29" s="103">
        <f t="shared" si="2"/>
        <v>8.8805723274672163E-3</v>
      </c>
      <c r="N29" s="125" t="s">
        <v>96</v>
      </c>
      <c r="O29" s="153">
        <v>3.5999999999999997E-2</v>
      </c>
    </row>
    <row r="30" spans="1:15" ht="14.5" thickBot="1" x14ac:dyDescent="0.35">
      <c r="A30" s="95" t="s">
        <v>96</v>
      </c>
      <c r="B30" s="96" t="s">
        <v>106</v>
      </c>
      <c r="C30" s="96">
        <v>2013</v>
      </c>
      <c r="D30" s="98">
        <v>2227.8514</v>
      </c>
      <c r="E30" s="267"/>
      <c r="F30" s="90">
        <f>VLOOKUP(A30,'Added-Value-Ouput'!$B$173:$F$229,3,FALSE)</f>
        <v>72902.228715000005</v>
      </c>
      <c r="G30" s="91">
        <f>VLOOKUP(A30,'Added-Value-Ouput'!$B$173:$F$229,5,FALSE)</f>
        <v>114043.283</v>
      </c>
      <c r="H30" s="271"/>
      <c r="I30" s="272"/>
      <c r="J30" s="101">
        <f t="shared" si="5"/>
        <v>5.3915784292420492E-2</v>
      </c>
      <c r="K30" s="102">
        <f t="shared" si="3"/>
        <v>3.0559441587299625E-2</v>
      </c>
      <c r="L30" s="103">
        <f t="shared" si="2"/>
        <v>1.9535139127834476E-2</v>
      </c>
      <c r="N30" s="125" t="s">
        <v>81</v>
      </c>
      <c r="O30" s="153">
        <v>3.3000000000000002E-2</v>
      </c>
    </row>
    <row r="31" spans="1:15" ht="14.5" thickBot="1" x14ac:dyDescent="0.35">
      <c r="A31" s="95" t="s">
        <v>81</v>
      </c>
      <c r="B31" s="96" t="s">
        <v>135</v>
      </c>
      <c r="C31" s="96">
        <v>2013</v>
      </c>
      <c r="D31" s="98">
        <v>2183.5162</v>
      </c>
      <c r="E31" s="267"/>
      <c r="F31" s="90">
        <f>VLOOKUP(A31,'Added-Value-Ouput'!$B$173:$F$229,3,FALSE)</f>
        <v>35009.3609325</v>
      </c>
      <c r="G31" s="91">
        <f>VLOOKUP(A31,'Added-Value-Ouput'!$B$173:$F$229,5,FALSE)</f>
        <v>125245.674</v>
      </c>
      <c r="H31" s="271"/>
      <c r="I31" s="272"/>
      <c r="J31" s="101">
        <f t="shared" si="5"/>
        <v>5.2842837021448416E-2</v>
      </c>
      <c r="K31" s="102">
        <f t="shared" si="3"/>
        <v>6.2369496095913919E-2</v>
      </c>
      <c r="L31" s="103">
        <f t="shared" si="2"/>
        <v>1.743386522076603E-2</v>
      </c>
      <c r="N31" s="125" t="s">
        <v>93</v>
      </c>
      <c r="O31" s="153">
        <v>2.9000000000000001E-2</v>
      </c>
    </row>
    <row r="32" spans="1:15" ht="14.5" thickBot="1" x14ac:dyDescent="0.35">
      <c r="A32" s="95" t="s">
        <v>5</v>
      </c>
      <c r="B32" s="96" t="s">
        <v>6</v>
      </c>
      <c r="C32" s="96">
        <v>2013</v>
      </c>
      <c r="D32" s="98">
        <v>1704.7001</v>
      </c>
      <c r="E32" s="267"/>
      <c r="F32" s="90">
        <f>VLOOKUP(A32,'Added-Value-Ouput'!$B$173:$F$229,3,FALSE)</f>
        <v>62644.651398000002</v>
      </c>
      <c r="G32" s="91">
        <f>VLOOKUP(A32,'Added-Value-Ouput'!$B$173:$F$229,5,FALSE)</f>
        <v>97086.633000000002</v>
      </c>
      <c r="H32" s="271"/>
      <c r="I32" s="272"/>
      <c r="J32" s="101">
        <f t="shared" si="5"/>
        <v>4.1255104750194574E-2</v>
      </c>
      <c r="K32" s="102">
        <f t="shared" si="3"/>
        <v>2.7212221026972214E-2</v>
      </c>
      <c r="L32" s="103">
        <f t="shared" si="2"/>
        <v>1.7558545881388225E-2</v>
      </c>
      <c r="N32" s="125" t="s">
        <v>312</v>
      </c>
      <c r="O32" s="153">
        <v>2.7E-2</v>
      </c>
    </row>
    <row r="33" spans="1:15" ht="14.5" thickBot="1" x14ac:dyDescent="0.35">
      <c r="A33" s="95" t="s">
        <v>86</v>
      </c>
      <c r="B33" s="96" t="s">
        <v>140</v>
      </c>
      <c r="C33" s="96">
        <v>2013</v>
      </c>
      <c r="D33" s="98">
        <v>1293.9423999999999</v>
      </c>
      <c r="E33" s="267"/>
      <c r="F33" s="90">
        <f>VLOOKUP(A33,'Added-Value-Ouput'!$B$173:$F$229,3,FALSE)</f>
        <v>93851.105301000003</v>
      </c>
      <c r="G33" s="91">
        <f>VLOOKUP(A33,'Added-Value-Ouput'!$B$173:$F$229,5,FALSE)</f>
        <v>157315.43700000001</v>
      </c>
      <c r="H33" s="271"/>
      <c r="I33" s="272"/>
      <c r="J33" s="101">
        <f t="shared" si="5"/>
        <v>3.1314440148574034E-2</v>
      </c>
      <c r="K33" s="102">
        <f t="shared" si="3"/>
        <v>1.378718338851799E-2</v>
      </c>
      <c r="L33" s="103">
        <f t="shared" si="2"/>
        <v>8.2251457623958406E-3</v>
      </c>
      <c r="N33" s="125" t="s">
        <v>87</v>
      </c>
      <c r="O33" s="153">
        <v>2.1000000000000001E-2</v>
      </c>
    </row>
    <row r="34" spans="1:15" ht="14.5" thickBot="1" x14ac:dyDescent="0.35">
      <c r="A34" s="95" t="s">
        <v>102</v>
      </c>
      <c r="B34" s="96" t="s">
        <v>310</v>
      </c>
      <c r="C34" s="96">
        <v>2013</v>
      </c>
      <c r="D34" s="98">
        <v>1185.2443000000001</v>
      </c>
      <c r="E34" s="267"/>
      <c r="F34" s="90">
        <f>VLOOKUP(A34,'Added-Value-Ouput'!$B$173:$F$229,3,FALSE)</f>
        <v>51696.892764000004</v>
      </c>
      <c r="G34" s="91">
        <f>VLOOKUP(A34,'Added-Value-Ouput'!$B$173:$F$229,5,FALSE)</f>
        <v>108271.89200000001</v>
      </c>
      <c r="H34" s="271"/>
      <c r="I34" s="272"/>
      <c r="J34" s="101">
        <f t="shared" si="5"/>
        <v>2.8683859261268915E-2</v>
      </c>
      <c r="K34" s="102">
        <f t="shared" si="3"/>
        <v>2.2926799593366756E-2</v>
      </c>
      <c r="L34" s="103">
        <f t="shared" si="2"/>
        <v>1.0946925172416863E-2</v>
      </c>
      <c r="N34" s="136" t="s">
        <v>11</v>
      </c>
      <c r="O34" s="154">
        <v>0.02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15199.1075</v>
      </c>
      <c r="E35" s="268"/>
      <c r="F35" s="108">
        <f>SUM('Added-Value-Ouput'!D173:D228)-SUM(F25:F34)</f>
        <v>1021366.4298165003</v>
      </c>
      <c r="G35" s="108">
        <f>SUM('Added-Value-Ouput'!F173:F228)-SUM(G25:G34)</f>
        <v>2451174.1659999988</v>
      </c>
      <c r="H35" s="273"/>
      <c r="I35" s="274"/>
      <c r="J35" s="110">
        <f t="shared" si="5"/>
        <v>0.36783054803714038</v>
      </c>
      <c r="K35" s="111">
        <f t="shared" si="3"/>
        <v>1.4881150443461008E-2</v>
      </c>
      <c r="L35" s="112">
        <f t="shared" si="2"/>
        <v>6.2007456307370395E-3</v>
      </c>
      <c r="N35" s="264" t="s">
        <v>165</v>
      </c>
      <c r="O35" s="265"/>
    </row>
    <row r="36" spans="1:15" ht="14.5" thickBot="1" x14ac:dyDescent="0.35">
      <c r="A36" s="10" t="s">
        <v>0</v>
      </c>
      <c r="B36" s="18" t="s">
        <v>1</v>
      </c>
      <c r="C36" s="18">
        <v>2013</v>
      </c>
      <c r="D36" s="25">
        <v>7555.4047</v>
      </c>
      <c r="E36" s="275">
        <v>0.4</v>
      </c>
      <c r="F36" s="19">
        <f>VLOOKUP(A36,'Added-Value-Ouput'!$B$173:$F$229,3,FALSE)</f>
        <v>60716.953984500004</v>
      </c>
      <c r="G36" s="116">
        <f>VLOOKUP(A36,'Added-Value-Ouput'!$B$173:$F$229,5,FALSE)</f>
        <v>121447.307</v>
      </c>
      <c r="H36" s="277">
        <f>SUM(D36:D46)</f>
        <v>52222.411599999992</v>
      </c>
      <c r="I36" s="278"/>
      <c r="J36" s="47">
        <f>D36/$H$36</f>
        <v>0.14467743768462812</v>
      </c>
      <c r="K36" s="48">
        <f t="shared" si="3"/>
        <v>0.12443649103228673</v>
      </c>
      <c r="L36" s="49">
        <f t="shared" si="2"/>
        <v>6.2211381105387542E-2</v>
      </c>
      <c r="N36" s="144" t="s">
        <v>0</v>
      </c>
      <c r="O36" s="145">
        <v>8.7999999999999995E-2</v>
      </c>
    </row>
    <row r="37" spans="1:15" ht="14.5" thickBot="1" x14ac:dyDescent="0.35">
      <c r="A37" s="10" t="s">
        <v>18</v>
      </c>
      <c r="B37" s="18" t="s">
        <v>130</v>
      </c>
      <c r="C37" s="18">
        <v>2013</v>
      </c>
      <c r="D37" s="25">
        <v>4744.8903</v>
      </c>
      <c r="E37" s="275"/>
      <c r="F37" s="19">
        <f>VLOOKUP(A37,'Added-Value-Ouput'!$B$173:$F$229,3,FALSE)</f>
        <v>98817.248227500007</v>
      </c>
      <c r="G37" s="116">
        <f>VLOOKUP(A37,'Added-Value-Ouput'!$B$173:$F$229,5,FALSE)</f>
        <v>214794.67499999999</v>
      </c>
      <c r="H37" s="277"/>
      <c r="I37" s="278"/>
      <c r="J37" s="50">
        <f t="shared" ref="J37:J46" si="6">D37/$H$36</f>
        <v>9.0859271998844277E-2</v>
      </c>
      <c r="K37" s="51">
        <f>D37/F37</f>
        <v>4.801682282303766E-2</v>
      </c>
      <c r="L37" s="52">
        <f t="shared" si="2"/>
        <v>2.2090353496891858E-2</v>
      </c>
      <c r="N37" s="126" t="s">
        <v>8</v>
      </c>
      <c r="O37" s="131">
        <v>5.1999999999999998E-2</v>
      </c>
    </row>
    <row r="38" spans="1:15" ht="14.5" thickBot="1" x14ac:dyDescent="0.35">
      <c r="A38" s="10" t="s">
        <v>20</v>
      </c>
      <c r="B38" s="18" t="s">
        <v>131</v>
      </c>
      <c r="C38" s="18">
        <v>2013</v>
      </c>
      <c r="D38" s="25">
        <v>3427.6062000000002</v>
      </c>
      <c r="E38" s="275"/>
      <c r="F38" s="19">
        <f>VLOOKUP(A38,'Added-Value-Ouput'!$B$173:$F$229,3,FALSE)</f>
        <v>269602.44237449998</v>
      </c>
      <c r="G38" s="116">
        <f>VLOOKUP(A38,'Added-Value-Ouput'!$B$173:$F$229,5,FALSE)</f>
        <v>302552.07</v>
      </c>
      <c r="H38" s="277"/>
      <c r="I38" s="278"/>
      <c r="J38" s="50">
        <f t="shared" si="6"/>
        <v>6.5634774323597128E-2</v>
      </c>
      <c r="K38" s="51">
        <f t="shared" si="3"/>
        <v>1.2713557673334328E-2</v>
      </c>
      <c r="L38" s="52">
        <f t="shared" si="2"/>
        <v>1.1328979504255252E-2</v>
      </c>
      <c r="N38" s="126" t="s">
        <v>18</v>
      </c>
      <c r="O38" s="131">
        <v>4.7E-2</v>
      </c>
    </row>
    <row r="39" spans="1:15" ht="14.5" thickBot="1" x14ac:dyDescent="0.35">
      <c r="A39" s="10" t="s">
        <v>8</v>
      </c>
      <c r="B39" s="18" t="s">
        <v>9</v>
      </c>
      <c r="C39" s="18">
        <v>2013</v>
      </c>
      <c r="D39" s="25">
        <v>3278.0713999999998</v>
      </c>
      <c r="E39" s="275"/>
      <c r="F39" s="19">
        <f>VLOOKUP(A39,'Added-Value-Ouput'!$B$173:$F$229,3,FALSE)</f>
        <v>56843.088768000001</v>
      </c>
      <c r="G39" s="116">
        <f>VLOOKUP(A39,'Added-Value-Ouput'!$B$173:$F$229,5,FALSE)</f>
        <v>123534.151</v>
      </c>
      <c r="H39" s="277"/>
      <c r="I39" s="278"/>
      <c r="J39" s="50">
        <f t="shared" si="6"/>
        <v>6.2771352367036237E-2</v>
      </c>
      <c r="K39" s="51">
        <f t="shared" si="3"/>
        <v>5.7668776821385548E-2</v>
      </c>
      <c r="L39" s="52">
        <f t="shared" si="2"/>
        <v>2.6535750425807351E-2</v>
      </c>
      <c r="N39" s="126" t="s">
        <v>5</v>
      </c>
      <c r="O39" s="131">
        <v>4.4999999999999998E-2</v>
      </c>
    </row>
    <row r="40" spans="1:15" ht="14.5" thickBot="1" x14ac:dyDescent="0.35">
      <c r="A40" s="10" t="s">
        <v>84</v>
      </c>
      <c r="B40" s="18" t="s">
        <v>151</v>
      </c>
      <c r="C40" s="18">
        <v>2013</v>
      </c>
      <c r="D40" s="25">
        <v>3189.1923000000002</v>
      </c>
      <c r="E40" s="275"/>
      <c r="F40" s="19">
        <f>VLOOKUP(A40,'Added-Value-Ouput'!$B$173:$F$229,3,FALSE)</f>
        <v>98559.327176999999</v>
      </c>
      <c r="G40" s="116">
        <f>VLOOKUP(A40,'Added-Value-Ouput'!$B$173:$F$229,5,FALSE)</f>
        <v>282743.72499999998</v>
      </c>
      <c r="H40" s="277"/>
      <c r="I40" s="278"/>
      <c r="J40" s="50">
        <f t="shared" si="6"/>
        <v>6.1069418326134918E-2</v>
      </c>
      <c r="K40" s="51">
        <f t="shared" si="3"/>
        <v>3.2358097314043315E-2</v>
      </c>
      <c r="L40" s="52">
        <f t="shared" si="2"/>
        <v>1.1279445016861119E-2</v>
      </c>
      <c r="N40" s="126" t="s">
        <v>96</v>
      </c>
      <c r="O40" s="131">
        <v>4.3999999999999997E-2</v>
      </c>
    </row>
    <row r="41" spans="1:15" ht="14.5" thickBot="1" x14ac:dyDescent="0.35">
      <c r="A41" s="10" t="s">
        <v>96</v>
      </c>
      <c r="B41" s="18" t="s">
        <v>106</v>
      </c>
      <c r="C41" s="18">
        <v>2013</v>
      </c>
      <c r="D41" s="25">
        <v>2815.0549999999998</v>
      </c>
      <c r="E41" s="275"/>
      <c r="F41" s="19">
        <f>VLOOKUP(A41,'Added-Value-Ouput'!$B$173:$F$229,3,FALSE)</f>
        <v>72902.228715000005</v>
      </c>
      <c r="G41" s="116">
        <f>VLOOKUP(A41,'Added-Value-Ouput'!$B$173:$F$229,5,FALSE)</f>
        <v>114043.283</v>
      </c>
      <c r="H41" s="277"/>
      <c r="I41" s="278"/>
      <c r="J41" s="50">
        <f t="shared" si="6"/>
        <v>5.3905113030053943E-2</v>
      </c>
      <c r="K41" s="51">
        <f>D41/F41</f>
        <v>3.8614114405267665E-2</v>
      </c>
      <c r="L41" s="52">
        <f t="shared" si="2"/>
        <v>2.4684092968456545E-2</v>
      </c>
      <c r="N41" s="126" t="s">
        <v>81</v>
      </c>
      <c r="O41" s="131">
        <v>4.1000000000000002E-2</v>
      </c>
    </row>
    <row r="42" spans="1:15" ht="14.5" thickBot="1" x14ac:dyDescent="0.35">
      <c r="A42" s="10" t="s">
        <v>81</v>
      </c>
      <c r="B42" s="18" t="s">
        <v>135</v>
      </c>
      <c r="C42" s="18">
        <v>2013</v>
      </c>
      <c r="D42" s="25">
        <v>2764.9632999999999</v>
      </c>
      <c r="E42" s="275"/>
      <c r="F42" s="19">
        <f>VLOOKUP(A42,'Added-Value-Ouput'!$B$173:$F$229,3,FALSE)</f>
        <v>35009.3609325</v>
      </c>
      <c r="G42" s="116">
        <f>VLOOKUP(A42,'Added-Value-Ouput'!$B$173:$F$229,5,FALSE)</f>
        <v>125245.674</v>
      </c>
      <c r="H42" s="277"/>
      <c r="I42" s="278"/>
      <c r="J42" s="50">
        <f t="shared" si="6"/>
        <v>5.2945913742520466E-2</v>
      </c>
      <c r="K42" s="51">
        <f t="shared" si="3"/>
        <v>7.8977828396553804E-2</v>
      </c>
      <c r="L42" s="52">
        <f t="shared" si="2"/>
        <v>2.2076317781642502E-2</v>
      </c>
      <c r="N42" s="126" t="s">
        <v>93</v>
      </c>
      <c r="O42" s="131">
        <v>3.4000000000000002E-2</v>
      </c>
    </row>
    <row r="43" spans="1:15" ht="14.5" thickBot="1" x14ac:dyDescent="0.35">
      <c r="A43" s="10" t="s">
        <v>5</v>
      </c>
      <c r="B43" s="18" t="s">
        <v>6</v>
      </c>
      <c r="C43" s="18">
        <v>2013</v>
      </c>
      <c r="D43" s="25">
        <v>2168.654</v>
      </c>
      <c r="E43" s="275"/>
      <c r="F43" s="19">
        <f>VLOOKUP(A43,'Added-Value-Ouput'!$B$173:$F$229,3,FALSE)</f>
        <v>62644.651398000002</v>
      </c>
      <c r="G43" s="116">
        <f>VLOOKUP(A43,'Added-Value-Ouput'!$B$173:$F$229,5,FALSE)</f>
        <v>97086.633000000002</v>
      </c>
      <c r="H43" s="277"/>
      <c r="I43" s="278"/>
      <c r="J43" s="50">
        <f t="shared" si="6"/>
        <v>4.1527266427504476E-2</v>
      </c>
      <c r="K43" s="51">
        <f t="shared" si="3"/>
        <v>3.4618342533696923E-2</v>
      </c>
      <c r="L43" s="52">
        <f t="shared" si="2"/>
        <v>2.233730775275727E-2</v>
      </c>
      <c r="N43" s="126" t="s">
        <v>312</v>
      </c>
      <c r="O43" s="131">
        <v>3.2000000000000001E-2</v>
      </c>
    </row>
    <row r="44" spans="1:15" ht="14.5" thickBot="1" x14ac:dyDescent="0.35">
      <c r="A44" s="10" t="s">
        <v>86</v>
      </c>
      <c r="B44" s="18" t="s">
        <v>140</v>
      </c>
      <c r="C44" s="18">
        <v>2013</v>
      </c>
      <c r="D44" s="25">
        <v>1623.4439</v>
      </c>
      <c r="E44" s="275"/>
      <c r="F44" s="19">
        <f>VLOOKUP(A44,'Added-Value-Ouput'!$B$173:$F$229,3,FALSE)</f>
        <v>93851.105301000003</v>
      </c>
      <c r="G44" s="116">
        <f>VLOOKUP(A44,'Added-Value-Ouput'!$B$173:$F$229,5,FALSE)</f>
        <v>157315.43700000001</v>
      </c>
      <c r="H44" s="277"/>
      <c r="I44" s="278"/>
      <c r="J44" s="50">
        <f t="shared" si="6"/>
        <v>3.1087110883251515E-2</v>
      </c>
      <c r="K44" s="51">
        <f t="shared" si="3"/>
        <v>1.7298079706075681E-2</v>
      </c>
      <c r="L44" s="52">
        <f t="shared" si="2"/>
        <v>1.0319673205370175E-2</v>
      </c>
      <c r="N44" s="126" t="s">
        <v>87</v>
      </c>
      <c r="O44" s="131">
        <v>2.7E-2</v>
      </c>
    </row>
    <row r="45" spans="1:15" ht="14.5" thickBot="1" x14ac:dyDescent="0.35">
      <c r="A45" s="10" t="s">
        <v>87</v>
      </c>
      <c r="B45" s="18" t="s">
        <v>153</v>
      </c>
      <c r="C45" s="18">
        <v>2013</v>
      </c>
      <c r="D45" s="25">
        <v>1507.3844999999999</v>
      </c>
      <c r="E45" s="275"/>
      <c r="F45" s="19">
        <f>VLOOKUP(A45,'Added-Value-Ouput'!$B$173:$F$229,3,FALSE)</f>
        <v>58787.263363499995</v>
      </c>
      <c r="G45" s="116">
        <f>VLOOKUP(A45,'Added-Value-Ouput'!$B$173:$F$229,5,FALSE)</f>
        <v>118881.68399999999</v>
      </c>
      <c r="H45" s="277"/>
      <c r="I45" s="278"/>
      <c r="J45" s="50">
        <f t="shared" si="6"/>
        <v>2.8864704899993553E-2</v>
      </c>
      <c r="K45" s="51">
        <f>D45/F45</f>
        <v>2.5641344974324985E-2</v>
      </c>
      <c r="L45" s="52">
        <f t="shared" si="2"/>
        <v>1.2679703460459055E-2</v>
      </c>
      <c r="N45" s="138" t="s">
        <v>11</v>
      </c>
      <c r="O45" s="139">
        <v>2.5000000000000001E-2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19147.745999999999</v>
      </c>
      <c r="E46" s="276"/>
      <c r="F46" s="23">
        <f>SUM('Added-Value-Ouput'!D173:D228)-SUM(F36:F45)</f>
        <v>1014276.0592170003</v>
      </c>
      <c r="G46" s="23">
        <f>SUM('Added-Value-Ouput'!F173:F228)-SUM(G36:G45)</f>
        <v>2440564.3739999989</v>
      </c>
      <c r="H46" s="279"/>
      <c r="I46" s="280"/>
      <c r="J46" s="53">
        <f t="shared" si="6"/>
        <v>0.3666576363164355</v>
      </c>
      <c r="K46" s="54">
        <f t="shared" si="3"/>
        <v>1.8878239140122911E-2</v>
      </c>
      <c r="L46" s="55">
        <f t="shared" si="2"/>
        <v>7.8456221864033511E-3</v>
      </c>
      <c r="N46" s="264" t="s">
        <v>165</v>
      </c>
      <c r="O46" s="265"/>
    </row>
    <row r="49" spans="6:6" x14ac:dyDescent="0.25">
      <c r="F49" s="260"/>
    </row>
  </sheetData>
  <mergeCells count="15"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  <mergeCell ref="N1:O1"/>
    <mergeCell ref="N13:O13"/>
    <mergeCell ref="N24:O24"/>
    <mergeCell ref="N35:O35"/>
    <mergeCell ref="N46:O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93F2-91D6-40EF-89E0-8E9A73ACB26E}">
  <dimension ref="A1:O46"/>
  <sheetViews>
    <sheetView zoomScale="70" zoomScaleNormal="70" workbookViewId="0">
      <selection activeCell="W29" sqref="W29"/>
    </sheetView>
  </sheetViews>
  <sheetFormatPr defaultRowHeight="13.5" x14ac:dyDescent="0.25"/>
  <cols>
    <col min="1" max="1" width="55" customWidth="1"/>
    <col min="2" max="2" width="13.640625" customWidth="1"/>
    <col min="4" max="4" width="9.140625" customWidth="1"/>
    <col min="5" max="5" width="20.5703125" customWidth="1"/>
    <col min="6" max="6" width="11.5703125" customWidth="1"/>
    <col min="7" max="7" width="11.7109375" customWidth="1"/>
    <col min="9" max="9" width="12.42578125" customWidth="1"/>
    <col min="10" max="10" width="13" customWidth="1"/>
    <col min="11" max="11" width="13.7109375" customWidth="1"/>
    <col min="12" max="12" width="12.7109375" customWidth="1"/>
    <col min="14" max="14" width="47.78515625" customWidth="1"/>
    <col min="15" max="15" width="14.42578125" customWidth="1"/>
  </cols>
  <sheetData>
    <row r="1" spans="1:15" ht="28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163</v>
      </c>
    </row>
    <row r="3" spans="1:15" ht="14.5" thickBot="1" x14ac:dyDescent="0.35">
      <c r="A3" s="27" t="s">
        <v>0</v>
      </c>
      <c r="B3" s="56" t="s">
        <v>1</v>
      </c>
      <c r="C3" s="56">
        <v>2013</v>
      </c>
      <c r="D3" s="29">
        <v>3705.7817</v>
      </c>
      <c r="E3" s="286">
        <v>0.1</v>
      </c>
      <c r="F3" s="35">
        <f>VLOOKUP(A3,'Added-Value-Ouput'!$B$230:$F$286,3,FALSE)</f>
        <v>92350.618694999997</v>
      </c>
      <c r="G3" s="36">
        <f>VLOOKUP(A3,'Added-Value-Ouput'!$B$230:$F$286,5,FALSE)</f>
        <v>175847.08100000001</v>
      </c>
      <c r="H3" s="289">
        <f>SUM(D3:D13)</f>
        <v>15447.459499999999</v>
      </c>
      <c r="I3" s="290"/>
      <c r="J3" s="37">
        <f>D3/$H$3</f>
        <v>0.23989586766678367</v>
      </c>
      <c r="K3" s="37">
        <f>D3/F3</f>
        <v>4.0127307779483631E-2</v>
      </c>
      <c r="L3" s="38">
        <f>D3/G3</f>
        <v>2.1073888056179903E-2</v>
      </c>
      <c r="N3" s="122" t="s">
        <v>0</v>
      </c>
      <c r="O3" s="127">
        <v>3.5999999999999997E-2</v>
      </c>
    </row>
    <row r="4" spans="1:15" ht="14.5" thickBot="1" x14ac:dyDescent="0.35">
      <c r="A4" s="30" t="s">
        <v>8</v>
      </c>
      <c r="B4" s="57" t="s">
        <v>9</v>
      </c>
      <c r="C4" s="57">
        <v>2013</v>
      </c>
      <c r="D4" s="31">
        <v>1586.7784999999999</v>
      </c>
      <c r="E4" s="287"/>
      <c r="F4" s="35">
        <f>VLOOKUP(A4,'Added-Value-Ouput'!$B$230:$F$286,3,FALSE)</f>
        <v>133718.975955</v>
      </c>
      <c r="G4" s="36">
        <f>VLOOKUP(A4,'Added-Value-Ouput'!$B$230:$F$286,5,FALSE)</f>
        <v>232583.51300000001</v>
      </c>
      <c r="H4" s="291"/>
      <c r="I4" s="292"/>
      <c r="J4" s="41">
        <f t="shared" ref="J4:J13" si="0">D4/$H$3</f>
        <v>0.10272100082217403</v>
      </c>
      <c r="K4" s="41">
        <f t="shared" ref="K4:K12" si="1">D4/F4</f>
        <v>1.1866516989585631E-2</v>
      </c>
      <c r="L4" s="42">
        <f t="shared" ref="L4:L46" si="2">D4/G4</f>
        <v>6.8224031855602758E-3</v>
      </c>
      <c r="N4" s="123" t="s">
        <v>96</v>
      </c>
      <c r="O4" s="128">
        <v>1.6E-2</v>
      </c>
    </row>
    <row r="5" spans="1:15" ht="14.5" thickBot="1" x14ac:dyDescent="0.35">
      <c r="A5" s="30" t="s">
        <v>18</v>
      </c>
      <c r="B5" s="57" t="s">
        <v>130</v>
      </c>
      <c r="C5" s="57">
        <v>2013</v>
      </c>
      <c r="D5" s="31">
        <v>1318.5906</v>
      </c>
      <c r="E5" s="287"/>
      <c r="F5" s="35">
        <f>VLOOKUP(A5,'Added-Value-Ouput'!$B$230:$F$286,3,FALSE)</f>
        <v>120880.062045</v>
      </c>
      <c r="G5" s="36">
        <f>VLOOKUP(A5,'Added-Value-Ouput'!$B$230:$F$286,5,FALSE)</f>
        <v>273762.58100000001</v>
      </c>
      <c r="H5" s="291"/>
      <c r="I5" s="292"/>
      <c r="J5" s="41">
        <f t="shared" si="0"/>
        <v>8.5359705911512512E-2</v>
      </c>
      <c r="K5" s="41">
        <f t="shared" si="1"/>
        <v>1.0908255486410393E-2</v>
      </c>
      <c r="L5" s="42">
        <f>D5/G5</f>
        <v>4.8165479562015086E-3</v>
      </c>
      <c r="N5" s="123" t="s">
        <v>8</v>
      </c>
      <c r="O5" s="128">
        <v>1.4999999999999999E-2</v>
      </c>
    </row>
    <row r="6" spans="1:15" ht="14.5" thickBot="1" x14ac:dyDescent="0.35">
      <c r="A6" s="30" t="s">
        <v>96</v>
      </c>
      <c r="B6" s="57" t="s">
        <v>106</v>
      </c>
      <c r="C6" s="57">
        <v>2013</v>
      </c>
      <c r="D6" s="31">
        <v>1300.2854</v>
      </c>
      <c r="E6" s="287"/>
      <c r="F6" s="35">
        <f>VLOOKUP(A6,'Added-Value-Ouput'!$B$230:$F$286,3,FALSE)</f>
        <v>74601.770310000007</v>
      </c>
      <c r="G6" s="36">
        <f>VLOOKUP(A6,'Added-Value-Ouput'!$B$230:$F$286,5,FALSE)</f>
        <v>151213.48199999999</v>
      </c>
      <c r="H6" s="291"/>
      <c r="I6" s="292"/>
      <c r="J6" s="41">
        <f t="shared" si="0"/>
        <v>8.4174708469052797E-2</v>
      </c>
      <c r="K6" s="41">
        <f t="shared" si="1"/>
        <v>1.7429685577122329E-2</v>
      </c>
      <c r="L6" s="42">
        <f>D6/G6</f>
        <v>8.5990044194604286E-3</v>
      </c>
      <c r="N6" s="123" t="s">
        <v>11</v>
      </c>
      <c r="O6" s="128">
        <v>1.4999999999999999E-2</v>
      </c>
    </row>
    <row r="7" spans="1:15" ht="14.5" thickBot="1" x14ac:dyDescent="0.35">
      <c r="A7" s="30" t="s">
        <v>5</v>
      </c>
      <c r="B7" s="57" t="s">
        <v>6</v>
      </c>
      <c r="C7" s="57">
        <v>2013</v>
      </c>
      <c r="D7" s="31">
        <v>1219.867</v>
      </c>
      <c r="E7" s="287"/>
      <c r="F7" s="35">
        <f>VLOOKUP(A7,'Added-Value-Ouput'!$B$230:$F$286,3,FALSE)</f>
        <v>87972.206220000007</v>
      </c>
      <c r="G7" s="36">
        <f>VLOOKUP(A7,'Added-Value-Ouput'!$B$230:$F$286,5,FALSE)</f>
        <v>199396.95</v>
      </c>
      <c r="H7" s="291"/>
      <c r="I7" s="292"/>
      <c r="J7" s="41">
        <f t="shared" si="0"/>
        <v>7.8968778005211793E-2</v>
      </c>
      <c r="K7" s="41">
        <f t="shared" si="1"/>
        <v>1.3866504574744538E-2</v>
      </c>
      <c r="L7" s="42">
        <f t="shared" si="2"/>
        <v>6.1177816410933061E-3</v>
      </c>
      <c r="N7" s="123" t="s">
        <v>5</v>
      </c>
      <c r="O7" s="128">
        <v>1.2999999999999999E-2</v>
      </c>
    </row>
    <row r="8" spans="1:15" ht="14.5" thickBot="1" x14ac:dyDescent="0.35">
      <c r="A8" s="30" t="s">
        <v>20</v>
      </c>
      <c r="B8" s="57" t="s">
        <v>131</v>
      </c>
      <c r="C8" s="57">
        <v>2013</v>
      </c>
      <c r="D8" s="31">
        <v>900.26739999999995</v>
      </c>
      <c r="E8" s="287"/>
      <c r="F8" s="35">
        <f>VLOOKUP(A8,'Added-Value-Ouput'!$B$230:$F$286,3,FALSE)</f>
        <v>323226.50102999998</v>
      </c>
      <c r="G8" s="36">
        <f>VLOOKUP(A8,'Added-Value-Ouput'!$B$230:$F$286,5,FALSE)</f>
        <v>396162.93300000002</v>
      </c>
      <c r="H8" s="291"/>
      <c r="I8" s="292"/>
      <c r="J8" s="41">
        <f t="shared" si="0"/>
        <v>5.8279317709167645E-2</v>
      </c>
      <c r="K8" s="41">
        <f t="shared" si="1"/>
        <v>2.7852524379380714E-3</v>
      </c>
      <c r="L8" s="42">
        <f t="shared" si="2"/>
        <v>2.2724675253754747E-3</v>
      </c>
      <c r="N8" s="123" t="s">
        <v>18</v>
      </c>
      <c r="O8" s="128">
        <v>0.01</v>
      </c>
    </row>
    <row r="9" spans="1:15" ht="14.5" thickBot="1" x14ac:dyDescent="0.35">
      <c r="A9" s="30" t="s">
        <v>86</v>
      </c>
      <c r="B9" s="57" t="s">
        <v>140</v>
      </c>
      <c r="C9" s="57">
        <v>2013</v>
      </c>
      <c r="D9" s="31">
        <v>447.86130000000003</v>
      </c>
      <c r="E9" s="287"/>
      <c r="F9" s="35">
        <f>VLOOKUP(A9,'Added-Value-Ouput'!$B$230:$F$286,3,FALSE)</f>
        <v>107589.354435</v>
      </c>
      <c r="G9" s="36">
        <f>VLOOKUP(A9,'Added-Value-Ouput'!$B$230:$F$286,5,FALSE)</f>
        <v>181112.997</v>
      </c>
      <c r="H9" s="291"/>
      <c r="I9" s="292"/>
      <c r="J9" s="41">
        <f t="shared" si="0"/>
        <v>2.8992553759406202E-2</v>
      </c>
      <c r="K9" s="41">
        <f t="shared" si="1"/>
        <v>4.1626915818197881E-3</v>
      </c>
      <c r="L9" s="42">
        <f t="shared" si="2"/>
        <v>2.472828054410695E-3</v>
      </c>
      <c r="N9" s="123" t="s">
        <v>91</v>
      </c>
      <c r="O9" s="128">
        <v>8.9999999999999993E-3</v>
      </c>
    </row>
    <row r="10" spans="1:15" ht="14.5" thickBot="1" x14ac:dyDescent="0.35">
      <c r="A10" s="30" t="s">
        <v>84</v>
      </c>
      <c r="B10" s="57" t="s">
        <v>151</v>
      </c>
      <c r="C10" s="57">
        <v>2013</v>
      </c>
      <c r="D10" s="31">
        <v>447.63729999999998</v>
      </c>
      <c r="E10" s="287"/>
      <c r="F10" s="35">
        <f>VLOOKUP(A10,'Added-Value-Ouput'!$B$230:$F$286,3,FALSE)</f>
        <v>148676.00503500001</v>
      </c>
      <c r="G10" s="36">
        <f>VLOOKUP(A10,'Added-Value-Ouput'!$B$230:$F$286,5,FALSE)</f>
        <v>371603.70799999998</v>
      </c>
      <c r="H10" s="291"/>
      <c r="I10" s="292"/>
      <c r="J10" s="41">
        <f t="shared" si="0"/>
        <v>2.8978052993115146E-2</v>
      </c>
      <c r="K10" s="41">
        <f t="shared" si="1"/>
        <v>3.0108241063823388E-3</v>
      </c>
      <c r="L10" s="42">
        <f t="shared" si="2"/>
        <v>1.20460934690135E-3</v>
      </c>
      <c r="N10" s="123" t="s">
        <v>97</v>
      </c>
      <c r="O10" s="128">
        <v>6.0000000000000001E-3</v>
      </c>
    </row>
    <row r="11" spans="1:15" ht="14.5" thickBot="1" x14ac:dyDescent="0.35">
      <c r="A11" s="30" t="s">
        <v>16</v>
      </c>
      <c r="B11" s="57" t="s">
        <v>129</v>
      </c>
      <c r="C11" s="57">
        <v>2013</v>
      </c>
      <c r="D11" s="31">
        <v>447.2568</v>
      </c>
      <c r="E11" s="287"/>
      <c r="F11" s="35">
        <f>VLOOKUP(A11,'Added-Value-Ouput'!$B$230:$F$286,3,FALSE)</f>
        <v>208149.33042000001</v>
      </c>
      <c r="G11" s="36">
        <f>VLOOKUP(A11,'Added-Value-Ouput'!$B$230:$F$286,5,FALSE)</f>
        <v>284683.54700000002</v>
      </c>
      <c r="H11" s="291"/>
      <c r="I11" s="292"/>
      <c r="J11" s="41">
        <f t="shared" si="0"/>
        <v>2.8953421111089499E-2</v>
      </c>
      <c r="K11" s="41">
        <f t="shared" si="1"/>
        <v>2.1487304287625291E-3</v>
      </c>
      <c r="L11" s="42">
        <f t="shared" si="2"/>
        <v>1.5710665569303166E-3</v>
      </c>
      <c r="N11" s="123" t="s">
        <v>93</v>
      </c>
      <c r="O11" s="128">
        <v>6.0000000000000001E-3</v>
      </c>
    </row>
    <row r="12" spans="1:15" ht="14.5" thickBot="1" x14ac:dyDescent="0.35">
      <c r="A12" s="30" t="s">
        <v>11</v>
      </c>
      <c r="B12" s="57" t="s">
        <v>12</v>
      </c>
      <c r="C12" s="57">
        <v>2013</v>
      </c>
      <c r="D12" s="31">
        <v>387.61130000000003</v>
      </c>
      <c r="E12" s="287"/>
      <c r="F12" s="35">
        <f>VLOOKUP(A12,'Added-Value-Ouput'!$B$230:$F$286,3,FALSE)</f>
        <v>21001.763025</v>
      </c>
      <c r="G12" s="36">
        <f>VLOOKUP(A12,'Added-Value-Ouput'!$B$230:$F$286,5,FALSE)</f>
        <v>48862.127</v>
      </c>
      <c r="H12" s="291"/>
      <c r="I12" s="292"/>
      <c r="J12" s="41">
        <f t="shared" si="0"/>
        <v>2.5092236040495854E-2</v>
      </c>
      <c r="K12" s="41">
        <f t="shared" si="1"/>
        <v>1.8456131494227257E-2</v>
      </c>
      <c r="L12" s="42">
        <f t="shared" si="2"/>
        <v>7.932755362860075E-3</v>
      </c>
      <c r="N12" s="132" t="s">
        <v>99</v>
      </c>
      <c r="O12" s="133">
        <v>6.0000000000000001E-3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3685.5221999999999</v>
      </c>
      <c r="E13" s="288"/>
      <c r="F13" s="43">
        <f>SUM('Added-Value-Ouput'!D230:D285)-SUM(F3:F12)</f>
        <v>1205660.654235</v>
      </c>
      <c r="G13" s="43">
        <f>SUM('Added-Value-Ouput'!F230:F285)-SUM(G3:G12)</f>
        <v>2689233.8319999999</v>
      </c>
      <c r="H13" s="293"/>
      <c r="I13" s="294"/>
      <c r="J13" s="45">
        <f t="shared" si="0"/>
        <v>0.23858435751199089</v>
      </c>
      <c r="K13" s="45">
        <f>D13/F13</f>
        <v>3.0568486970643403E-3</v>
      </c>
      <c r="L13" s="46">
        <f t="shared" si="2"/>
        <v>1.3704729414545011E-3</v>
      </c>
      <c r="N13" s="264" t="s">
        <v>165</v>
      </c>
      <c r="O13" s="265"/>
    </row>
    <row r="14" spans="1:15" ht="14.5" thickBot="1" x14ac:dyDescent="0.35">
      <c r="A14" s="59" t="s">
        <v>0</v>
      </c>
      <c r="B14" s="60" t="s">
        <v>1</v>
      </c>
      <c r="C14" s="60">
        <v>2013</v>
      </c>
      <c r="D14" s="62">
        <v>6111.4288999999999</v>
      </c>
      <c r="E14" s="295">
        <v>0.2</v>
      </c>
      <c r="F14" s="63">
        <f>VLOOKUP(A14,'Added-Value-Ouput'!$B$230:$F$286,3,FALSE)</f>
        <v>92350.618694999997</v>
      </c>
      <c r="G14" s="64">
        <f>VLOOKUP(A14,'Added-Value-Ouput'!$B$230:$F$286,5,FALSE)</f>
        <v>175847.08100000001</v>
      </c>
      <c r="H14" s="298">
        <f>SUM(D14:D24)</f>
        <v>26629.683200000003</v>
      </c>
      <c r="I14" s="299"/>
      <c r="J14" s="65">
        <f>D14/$H$14</f>
        <v>0.22949686836680053</v>
      </c>
      <c r="K14" s="66">
        <f t="shared" ref="K14:K46" si="3">D14/F14</f>
        <v>6.6176372030422384E-2</v>
      </c>
      <c r="L14" s="67">
        <f t="shared" si="2"/>
        <v>3.4754224325168066E-2</v>
      </c>
      <c r="N14" s="140" t="s">
        <v>0</v>
      </c>
      <c r="O14" s="141">
        <v>5.2999999999999999E-2</v>
      </c>
    </row>
    <row r="15" spans="1:15" ht="14.5" thickBot="1" x14ac:dyDescent="0.35">
      <c r="A15" s="68" t="s">
        <v>8</v>
      </c>
      <c r="B15" s="69" t="s">
        <v>9</v>
      </c>
      <c r="C15" s="69">
        <v>2013</v>
      </c>
      <c r="D15" s="71">
        <v>2849.8069999999998</v>
      </c>
      <c r="E15" s="296"/>
      <c r="F15" s="63">
        <f>VLOOKUP(A15,'Added-Value-Ouput'!$B$230:$F$286,3,FALSE)</f>
        <v>133718.975955</v>
      </c>
      <c r="G15" s="64">
        <f>VLOOKUP(A15,'Added-Value-Ouput'!$B$230:$F$286,5,FALSE)</f>
        <v>232583.51300000001</v>
      </c>
      <c r="H15" s="300"/>
      <c r="I15" s="301"/>
      <c r="J15" s="74">
        <f t="shared" ref="J15:J24" si="4">D15/$H$14</f>
        <v>0.10701618110124568</v>
      </c>
      <c r="K15" s="75">
        <f t="shared" si="3"/>
        <v>2.1311911638921283E-2</v>
      </c>
      <c r="L15" s="76">
        <f t="shared" si="2"/>
        <v>1.2252833243601406E-2</v>
      </c>
      <c r="N15" s="124" t="s">
        <v>8</v>
      </c>
      <c r="O15" s="129">
        <v>2.5999999999999999E-2</v>
      </c>
    </row>
    <row r="16" spans="1:15" ht="14.5" thickBot="1" x14ac:dyDescent="0.35">
      <c r="A16" s="68" t="s">
        <v>18</v>
      </c>
      <c r="B16" s="69" t="s">
        <v>130</v>
      </c>
      <c r="C16" s="69">
        <v>2013</v>
      </c>
      <c r="D16" s="71">
        <v>2296.4137000000001</v>
      </c>
      <c r="E16" s="296"/>
      <c r="F16" s="63">
        <f>VLOOKUP(A16,'Added-Value-Ouput'!$B$230:$F$286,3,FALSE)</f>
        <v>120880.062045</v>
      </c>
      <c r="G16" s="64">
        <f>VLOOKUP(A16,'Added-Value-Ouput'!$B$230:$F$286,5,FALSE)</f>
        <v>273762.58100000001</v>
      </c>
      <c r="H16" s="300"/>
      <c r="I16" s="301"/>
      <c r="J16" s="74">
        <f t="shared" si="4"/>
        <v>8.6235111501439102E-2</v>
      </c>
      <c r="K16" s="75">
        <f t="shared" si="3"/>
        <v>1.8997456331095484E-2</v>
      </c>
      <c r="L16" s="76">
        <f t="shared" si="2"/>
        <v>8.388340333480418E-3</v>
      </c>
      <c r="N16" s="124" t="s">
        <v>96</v>
      </c>
      <c r="O16" s="129">
        <v>2.5999999999999999E-2</v>
      </c>
    </row>
    <row r="17" spans="1:15" ht="14.5" thickBot="1" x14ac:dyDescent="0.35">
      <c r="A17" s="68" t="s">
        <v>96</v>
      </c>
      <c r="B17" s="69" t="s">
        <v>106</v>
      </c>
      <c r="C17" s="69">
        <v>2013</v>
      </c>
      <c r="D17" s="71">
        <v>2215.6051000000002</v>
      </c>
      <c r="E17" s="296"/>
      <c r="F17" s="63">
        <f>VLOOKUP(A17,'Added-Value-Ouput'!$B$230:$F$286,3,FALSE)</f>
        <v>74601.770310000007</v>
      </c>
      <c r="G17" s="64">
        <f>VLOOKUP(A17,'Added-Value-Ouput'!$B$230:$F$286,5,FALSE)</f>
        <v>151213.48199999999</v>
      </c>
      <c r="H17" s="300"/>
      <c r="I17" s="301"/>
      <c r="J17" s="74">
        <f t="shared" si="4"/>
        <v>8.3200580471043686E-2</v>
      </c>
      <c r="K17" s="75">
        <f t="shared" si="3"/>
        <v>2.9699095487858807E-2</v>
      </c>
      <c r="L17" s="76">
        <f t="shared" si="2"/>
        <v>1.4652166398760663E-2</v>
      </c>
      <c r="N17" s="124" t="s">
        <v>5</v>
      </c>
      <c r="O17" s="129">
        <v>2.3E-2</v>
      </c>
    </row>
    <row r="18" spans="1:15" ht="14.5" thickBot="1" x14ac:dyDescent="0.35">
      <c r="A18" s="68" t="s">
        <v>5</v>
      </c>
      <c r="B18" s="69" t="s">
        <v>6</v>
      </c>
      <c r="C18" s="69">
        <v>2013</v>
      </c>
      <c r="D18" s="71">
        <v>2187.7053999999998</v>
      </c>
      <c r="E18" s="296"/>
      <c r="F18" s="63">
        <f>VLOOKUP(A18,'Added-Value-Ouput'!$B$230:$F$286,3,FALSE)</f>
        <v>87972.206220000007</v>
      </c>
      <c r="G18" s="64">
        <f>VLOOKUP(A18,'Added-Value-Ouput'!$B$230:$F$286,5,FALSE)</f>
        <v>199396.95</v>
      </c>
      <c r="H18" s="300"/>
      <c r="I18" s="301"/>
      <c r="J18" s="74">
        <f t="shared" si="4"/>
        <v>8.2152888698277846E-2</v>
      </c>
      <c r="K18" s="75">
        <f t="shared" si="3"/>
        <v>2.4868142951070343E-2</v>
      </c>
      <c r="L18" s="76">
        <f t="shared" si="2"/>
        <v>1.097160914447287E-2</v>
      </c>
      <c r="N18" s="124" t="s">
        <v>11</v>
      </c>
      <c r="O18" s="129">
        <v>2.3E-2</v>
      </c>
    </row>
    <row r="19" spans="1:15" ht="14.5" thickBot="1" x14ac:dyDescent="0.35">
      <c r="A19" s="68" t="s">
        <v>20</v>
      </c>
      <c r="B19" s="69" t="s">
        <v>131</v>
      </c>
      <c r="C19" s="69">
        <v>2013</v>
      </c>
      <c r="D19" s="71">
        <v>1699.0173</v>
      </c>
      <c r="E19" s="296"/>
      <c r="F19" s="63">
        <f>VLOOKUP(A19,'Added-Value-Ouput'!$B$230:$F$286,3,FALSE)</f>
        <v>323226.50102999998</v>
      </c>
      <c r="G19" s="64">
        <f>VLOOKUP(A19,'Added-Value-Ouput'!$B$230:$F$286,5,FALSE)</f>
        <v>396162.93300000002</v>
      </c>
      <c r="H19" s="300"/>
      <c r="I19" s="301"/>
      <c r="J19" s="74">
        <f t="shared" si="4"/>
        <v>6.3801633960106588E-2</v>
      </c>
      <c r="K19" s="75">
        <f t="shared" si="3"/>
        <v>5.2564294529869231E-3</v>
      </c>
      <c r="L19" s="76">
        <f t="shared" si="2"/>
        <v>4.2886831615819038E-3</v>
      </c>
      <c r="N19" s="124" t="s">
        <v>18</v>
      </c>
      <c r="O19" s="129">
        <v>1.6E-2</v>
      </c>
    </row>
    <row r="20" spans="1:15" ht="14.5" thickBot="1" x14ac:dyDescent="0.35">
      <c r="A20" s="68" t="s">
        <v>84</v>
      </c>
      <c r="B20" s="69" t="s">
        <v>151</v>
      </c>
      <c r="C20" s="69">
        <v>2013</v>
      </c>
      <c r="D20" s="71">
        <v>797.54510000000005</v>
      </c>
      <c r="E20" s="296"/>
      <c r="F20" s="63">
        <f>VLOOKUP(A20,'Added-Value-Ouput'!$B$230:$F$286,3,FALSE)</f>
        <v>148676.00503500001</v>
      </c>
      <c r="G20" s="64">
        <f>VLOOKUP(A20,'Added-Value-Ouput'!$B$230:$F$286,5,FALSE)</f>
        <v>371603.70799999998</v>
      </c>
      <c r="H20" s="300"/>
      <c r="I20" s="301"/>
      <c r="J20" s="74">
        <f t="shared" si="4"/>
        <v>2.9949477581468185E-2</v>
      </c>
      <c r="K20" s="75">
        <f t="shared" si="3"/>
        <v>5.3643161841229791E-3</v>
      </c>
      <c r="L20" s="76">
        <f t="shared" si="2"/>
        <v>2.1462248164649642E-3</v>
      </c>
      <c r="N20" s="124" t="s">
        <v>91</v>
      </c>
      <c r="O20" s="129">
        <v>1.2999999999999999E-2</v>
      </c>
    </row>
    <row r="21" spans="1:15" ht="14.5" thickBot="1" x14ac:dyDescent="0.35">
      <c r="A21" s="68" t="s">
        <v>16</v>
      </c>
      <c r="B21" s="69" t="s">
        <v>129</v>
      </c>
      <c r="C21" s="69">
        <v>2013</v>
      </c>
      <c r="D21" s="71">
        <v>758.84040000000005</v>
      </c>
      <c r="E21" s="296"/>
      <c r="F21" s="63">
        <f>VLOOKUP(A21,'Added-Value-Ouput'!$B$230:$F$286,3,FALSE)</f>
        <v>208149.33042000001</v>
      </c>
      <c r="G21" s="64">
        <f>VLOOKUP(A21,'Added-Value-Ouput'!$B$230:$F$286,5,FALSE)</f>
        <v>284683.54700000002</v>
      </c>
      <c r="H21" s="300"/>
      <c r="I21" s="301"/>
      <c r="J21" s="74">
        <f t="shared" si="4"/>
        <v>2.8496035581827724E-2</v>
      </c>
      <c r="K21" s="75">
        <f t="shared" si="3"/>
        <v>3.6456538124279591E-3</v>
      </c>
      <c r="L21" s="76">
        <f t="shared" si="2"/>
        <v>2.665557627044741E-3</v>
      </c>
      <c r="N21" s="124" t="s">
        <v>97</v>
      </c>
      <c r="O21" s="129">
        <v>0.01</v>
      </c>
    </row>
    <row r="22" spans="1:15" ht="14.5" thickBot="1" x14ac:dyDescent="0.35">
      <c r="A22" s="68" t="s">
        <v>86</v>
      </c>
      <c r="B22" s="69" t="s">
        <v>140</v>
      </c>
      <c r="C22" s="69">
        <v>2013</v>
      </c>
      <c r="D22" s="71">
        <v>733.9461</v>
      </c>
      <c r="E22" s="296"/>
      <c r="F22" s="63">
        <f>VLOOKUP(A22,'Added-Value-Ouput'!$B$230:$F$286,3,FALSE)</f>
        <v>107589.354435</v>
      </c>
      <c r="G22" s="64">
        <f>VLOOKUP(A22,'Added-Value-Ouput'!$B$230:$F$286,5,FALSE)</f>
        <v>181112.997</v>
      </c>
      <c r="H22" s="300"/>
      <c r="I22" s="301"/>
      <c r="J22" s="74">
        <f t="shared" si="4"/>
        <v>2.7561202830982231E-2</v>
      </c>
      <c r="K22" s="75">
        <f t="shared" si="3"/>
        <v>6.8217353273869932E-3</v>
      </c>
      <c r="L22" s="76">
        <f t="shared" si="2"/>
        <v>4.0524209314475651E-3</v>
      </c>
      <c r="N22" s="124" t="s">
        <v>20</v>
      </c>
      <c r="O22" s="129">
        <v>8.9999999999999993E-3</v>
      </c>
    </row>
    <row r="23" spans="1:15" ht="14.5" thickBot="1" x14ac:dyDescent="0.35">
      <c r="A23" s="68" t="s">
        <v>11</v>
      </c>
      <c r="B23" s="69" t="s">
        <v>12</v>
      </c>
      <c r="C23" s="69">
        <v>2013</v>
      </c>
      <c r="D23" s="71">
        <v>653.15419999999995</v>
      </c>
      <c r="E23" s="296"/>
      <c r="F23" s="63">
        <f>VLOOKUP(A23,'Added-Value-Ouput'!$B$230:$F$286,3,FALSE)</f>
        <v>21001.763025</v>
      </c>
      <c r="G23" s="64">
        <f>VLOOKUP(A23,'Added-Value-Ouput'!$B$230:$F$286,5,FALSE)</f>
        <v>48862.127</v>
      </c>
      <c r="H23" s="300"/>
      <c r="I23" s="301"/>
      <c r="J23" s="74">
        <f t="shared" si="4"/>
        <v>2.4527298920326616E-2</v>
      </c>
      <c r="K23" s="75">
        <f t="shared" si="3"/>
        <v>3.1099969998828227E-2</v>
      </c>
      <c r="L23" s="76">
        <f t="shared" si="2"/>
        <v>1.3367289557411201E-2</v>
      </c>
      <c r="N23" s="134" t="s">
        <v>93</v>
      </c>
      <c r="O23" s="135">
        <v>8.9999999999999993E-3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6326.22</v>
      </c>
      <c r="E24" s="297"/>
      <c r="F24" s="81">
        <f>SUM('Added-Value-Ouput'!D230:D285)-SUM(F14:F23)</f>
        <v>1205660.654235</v>
      </c>
      <c r="G24" s="81">
        <f>SUM('Added-Value-Ouput'!F230:F285)-SUM(G14:G23)</f>
        <v>2689233.8319999999</v>
      </c>
      <c r="H24" s="302"/>
      <c r="I24" s="303"/>
      <c r="J24" s="83">
        <f t="shared" si="4"/>
        <v>0.23756272098648171</v>
      </c>
      <c r="K24" s="84">
        <f t="shared" si="3"/>
        <v>5.2470983255350819E-3</v>
      </c>
      <c r="L24" s="85">
        <f t="shared" si="2"/>
        <v>2.352424666357537E-3</v>
      </c>
      <c r="N24" s="264" t="s">
        <v>165</v>
      </c>
      <c r="O24" s="265"/>
    </row>
    <row r="25" spans="1:15" ht="14.5" thickBot="1" x14ac:dyDescent="0.35">
      <c r="A25" s="86" t="s">
        <v>0</v>
      </c>
      <c r="B25" s="87" t="s">
        <v>1</v>
      </c>
      <c r="C25" s="87">
        <v>2013</v>
      </c>
      <c r="D25" s="89">
        <v>8276.5789999999997</v>
      </c>
      <c r="E25" s="266">
        <v>0.3</v>
      </c>
      <c r="F25" s="90">
        <f>VLOOKUP(A25,'Added-Value-Ouput'!$B$230:$F$286,3,FALSE)</f>
        <v>92350.618694999997</v>
      </c>
      <c r="G25" s="91">
        <f>VLOOKUP(A25,'Added-Value-Ouput'!$B$230:$F$286,5,FALSE)</f>
        <v>175847.08100000001</v>
      </c>
      <c r="H25" s="269">
        <f>SUM(D25:D35)</f>
        <v>36771.407899999998</v>
      </c>
      <c r="I25" s="270"/>
      <c r="J25" s="92">
        <f>D25/$H$25</f>
        <v>0.22508191751885573</v>
      </c>
      <c r="K25" s="93">
        <f t="shared" si="3"/>
        <v>8.9621262065763582E-2</v>
      </c>
      <c r="L25" s="94">
        <f t="shared" si="2"/>
        <v>4.7066911505912343E-2</v>
      </c>
      <c r="N25" s="142" t="s">
        <v>0</v>
      </c>
      <c r="O25" s="143">
        <v>6.7000000000000004E-2</v>
      </c>
    </row>
    <row r="26" spans="1:15" ht="14.5" thickBot="1" x14ac:dyDescent="0.35">
      <c r="A26" s="95" t="s">
        <v>8</v>
      </c>
      <c r="B26" s="96" t="s">
        <v>9</v>
      </c>
      <c r="C26" s="96">
        <v>2013</v>
      </c>
      <c r="D26" s="98">
        <v>4001.1223</v>
      </c>
      <c r="E26" s="267"/>
      <c r="F26" s="90">
        <f>VLOOKUP(A26,'Added-Value-Ouput'!$B$230:$F$286,3,FALSE)</f>
        <v>133718.975955</v>
      </c>
      <c r="G26" s="91">
        <f>VLOOKUP(A26,'Added-Value-Ouput'!$B$230:$F$286,5,FALSE)</f>
        <v>232583.51300000001</v>
      </c>
      <c r="H26" s="271"/>
      <c r="I26" s="272"/>
      <c r="J26" s="101">
        <f t="shared" ref="J26:J35" si="5">D26/$H$25</f>
        <v>0.10881069092815454</v>
      </c>
      <c r="K26" s="102">
        <f t="shared" si="3"/>
        <v>2.9921873626571029E-2</v>
      </c>
      <c r="L26" s="103">
        <f t="shared" si="2"/>
        <v>1.7202948946772507E-2</v>
      </c>
      <c r="N26" s="125" t="s">
        <v>8</v>
      </c>
      <c r="O26" s="130">
        <v>3.5999999999999997E-2</v>
      </c>
    </row>
    <row r="27" spans="1:15" ht="14.5" thickBot="1" x14ac:dyDescent="0.35">
      <c r="A27" s="95" t="s">
        <v>18</v>
      </c>
      <c r="B27" s="96" t="s">
        <v>130</v>
      </c>
      <c r="C27" s="96">
        <v>2013</v>
      </c>
      <c r="D27" s="98">
        <v>3184.0913</v>
      </c>
      <c r="E27" s="267"/>
      <c r="F27" s="90">
        <f>VLOOKUP(A27,'Added-Value-Ouput'!$B$230:$F$286,3,FALSE)</f>
        <v>120880.062045</v>
      </c>
      <c r="G27" s="91">
        <f>VLOOKUP(A27,'Added-Value-Ouput'!$B$230:$F$286,5,FALSE)</f>
        <v>273762.58100000001</v>
      </c>
      <c r="H27" s="271"/>
      <c r="I27" s="272"/>
      <c r="J27" s="101">
        <f t="shared" si="5"/>
        <v>8.6591498173231501E-2</v>
      </c>
      <c r="K27" s="102">
        <f t="shared" si="3"/>
        <v>2.6340913845780942E-2</v>
      </c>
      <c r="L27" s="103">
        <f t="shared" si="2"/>
        <v>1.1630849213830285E-2</v>
      </c>
      <c r="N27" s="125" t="s">
        <v>96</v>
      </c>
      <c r="O27" s="130">
        <v>3.4000000000000002E-2</v>
      </c>
    </row>
    <row r="28" spans="1:15" ht="14.5" thickBot="1" x14ac:dyDescent="0.35">
      <c r="A28" s="95" t="s">
        <v>5</v>
      </c>
      <c r="B28" s="96" t="s">
        <v>6</v>
      </c>
      <c r="C28" s="96">
        <v>2013</v>
      </c>
      <c r="D28" s="98">
        <v>3069.7188000000001</v>
      </c>
      <c r="E28" s="267"/>
      <c r="F28" s="90">
        <f>VLOOKUP(A28,'Added-Value-Ouput'!$B$230:$F$286,3,FALSE)</f>
        <v>87972.206220000007</v>
      </c>
      <c r="G28" s="91">
        <f>VLOOKUP(A28,'Added-Value-Ouput'!$B$230:$F$286,5,FALSE)</f>
        <v>199396.95</v>
      </c>
      <c r="H28" s="271"/>
      <c r="I28" s="272"/>
      <c r="J28" s="101">
        <f t="shared" si="5"/>
        <v>8.3481133176845274E-2</v>
      </c>
      <c r="K28" s="102">
        <f t="shared" si="3"/>
        <v>3.4894189106992247E-2</v>
      </c>
      <c r="L28" s="103">
        <f t="shared" si="2"/>
        <v>1.5395013815406906E-2</v>
      </c>
      <c r="N28" s="125" t="s">
        <v>5</v>
      </c>
      <c r="O28" s="130">
        <v>3.2000000000000001E-2</v>
      </c>
    </row>
    <row r="29" spans="1:15" ht="14.5" thickBot="1" x14ac:dyDescent="0.35">
      <c r="A29" s="95" t="s">
        <v>96</v>
      </c>
      <c r="B29" s="96" t="s">
        <v>106</v>
      </c>
      <c r="C29" s="96">
        <v>2013</v>
      </c>
      <c r="D29" s="98">
        <v>3045.3474000000001</v>
      </c>
      <c r="E29" s="267"/>
      <c r="F29" s="90">
        <f>VLOOKUP(A29,'Added-Value-Ouput'!$B$230:$F$286,3,FALSE)</f>
        <v>74601.770310000007</v>
      </c>
      <c r="G29" s="91">
        <f>VLOOKUP(A29,'Added-Value-Ouput'!$B$230:$F$286,5,FALSE)</f>
        <v>151213.48199999999</v>
      </c>
      <c r="H29" s="271"/>
      <c r="I29" s="272"/>
      <c r="J29" s="101">
        <f t="shared" si="5"/>
        <v>8.2818351918475225E-2</v>
      </c>
      <c r="K29" s="102">
        <f t="shared" si="3"/>
        <v>4.0821382486573327E-2</v>
      </c>
      <c r="L29" s="103">
        <f t="shared" si="2"/>
        <v>2.0139390745595027E-2</v>
      </c>
      <c r="N29" s="125" t="s">
        <v>11</v>
      </c>
      <c r="O29" s="130">
        <v>0.03</v>
      </c>
    </row>
    <row r="30" spans="1:15" ht="14.5" thickBot="1" x14ac:dyDescent="0.35">
      <c r="A30" s="95" t="s">
        <v>20</v>
      </c>
      <c r="B30" s="96" t="s">
        <v>131</v>
      </c>
      <c r="C30" s="96">
        <v>2013</v>
      </c>
      <c r="D30" s="98">
        <v>2432.6958</v>
      </c>
      <c r="E30" s="267"/>
      <c r="F30" s="90">
        <f>VLOOKUP(A30,'Added-Value-Ouput'!$B$230:$F$286,3,FALSE)</f>
        <v>323226.50102999998</v>
      </c>
      <c r="G30" s="91">
        <f>VLOOKUP(A30,'Added-Value-Ouput'!$B$230:$F$286,5,FALSE)</f>
        <v>396162.93300000002</v>
      </c>
      <c r="H30" s="271"/>
      <c r="I30" s="272"/>
      <c r="J30" s="101">
        <f t="shared" si="5"/>
        <v>6.6157265629201004E-2</v>
      </c>
      <c r="K30" s="102">
        <f t="shared" si="3"/>
        <v>7.5262881980528301E-3</v>
      </c>
      <c r="L30" s="103">
        <f t="shared" si="2"/>
        <v>6.140644662482847E-3</v>
      </c>
      <c r="N30" s="125" t="s">
        <v>18</v>
      </c>
      <c r="O30" s="130">
        <v>2.1999999999999999E-2</v>
      </c>
    </row>
    <row r="31" spans="1:15" ht="14.5" thickBot="1" x14ac:dyDescent="0.35">
      <c r="A31" s="95" t="s">
        <v>84</v>
      </c>
      <c r="B31" s="96" t="s">
        <v>151</v>
      </c>
      <c r="C31" s="96">
        <v>2013</v>
      </c>
      <c r="D31" s="98">
        <v>1116.3539000000001</v>
      </c>
      <c r="E31" s="267"/>
      <c r="F31" s="90">
        <f>VLOOKUP(A31,'Added-Value-Ouput'!$B$230:$F$286,3,FALSE)</f>
        <v>148676.00503500001</v>
      </c>
      <c r="G31" s="91">
        <f>VLOOKUP(A31,'Added-Value-Ouput'!$B$230:$F$286,5,FALSE)</f>
        <v>371603.70799999998</v>
      </c>
      <c r="H31" s="271"/>
      <c r="I31" s="272"/>
      <c r="J31" s="101">
        <f t="shared" si="5"/>
        <v>3.0359291736556004E-2</v>
      </c>
      <c r="K31" s="102">
        <f t="shared" si="3"/>
        <v>7.5086353022278058E-3</v>
      </c>
      <c r="L31" s="103">
        <f t="shared" si="2"/>
        <v>3.0041516700904398E-3</v>
      </c>
      <c r="N31" s="125" t="s">
        <v>91</v>
      </c>
      <c r="O31" s="130">
        <v>1.6E-2</v>
      </c>
    </row>
    <row r="32" spans="1:15" ht="14.5" thickBot="1" x14ac:dyDescent="0.35">
      <c r="A32" s="95" t="s">
        <v>16</v>
      </c>
      <c r="B32" s="96" t="s">
        <v>129</v>
      </c>
      <c r="C32" s="96">
        <v>2013</v>
      </c>
      <c r="D32" s="98">
        <v>1040.8677</v>
      </c>
      <c r="E32" s="267"/>
      <c r="F32" s="90">
        <f>VLOOKUP(A32,'Added-Value-Ouput'!$B$230:$F$286,3,FALSE)</f>
        <v>208149.33042000001</v>
      </c>
      <c r="G32" s="91">
        <f>VLOOKUP(A32,'Added-Value-Ouput'!$B$230:$F$286,5,FALSE)</f>
        <v>284683.54700000002</v>
      </c>
      <c r="H32" s="271"/>
      <c r="I32" s="272"/>
      <c r="J32" s="101">
        <f t="shared" si="5"/>
        <v>2.8306441320676223E-2</v>
      </c>
      <c r="K32" s="102">
        <f t="shared" si="3"/>
        <v>5.0005815435473933E-3</v>
      </c>
      <c r="L32" s="103">
        <f t="shared" si="2"/>
        <v>3.6562271018774398E-3</v>
      </c>
      <c r="N32" s="125" t="s">
        <v>20</v>
      </c>
      <c r="O32" s="130">
        <v>1.2999999999999999E-2</v>
      </c>
    </row>
    <row r="33" spans="1:15" ht="14.5" thickBot="1" x14ac:dyDescent="0.35">
      <c r="A33" s="95" t="s">
        <v>86</v>
      </c>
      <c r="B33" s="96" t="s">
        <v>140</v>
      </c>
      <c r="C33" s="96">
        <v>2013</v>
      </c>
      <c r="D33" s="98">
        <v>991.09789999999998</v>
      </c>
      <c r="E33" s="267"/>
      <c r="F33" s="90">
        <f>VLOOKUP(A33,'Added-Value-Ouput'!$B$230:$F$286,3,FALSE)</f>
        <v>107589.354435</v>
      </c>
      <c r="G33" s="91">
        <f>VLOOKUP(A33,'Added-Value-Ouput'!$B$230:$F$286,5,FALSE)</f>
        <v>181112.997</v>
      </c>
      <c r="H33" s="271"/>
      <c r="I33" s="272"/>
      <c r="J33" s="101">
        <f t="shared" si="5"/>
        <v>2.6952949495306109E-2</v>
      </c>
      <c r="K33" s="102">
        <f t="shared" si="3"/>
        <v>9.2118584148468963E-3</v>
      </c>
      <c r="L33" s="103">
        <f t="shared" si="2"/>
        <v>5.4722627112177924E-3</v>
      </c>
      <c r="N33" s="125" t="s">
        <v>97</v>
      </c>
      <c r="O33" s="130">
        <v>1.2999999999999999E-2</v>
      </c>
    </row>
    <row r="34" spans="1:15" ht="14.5" thickBot="1" x14ac:dyDescent="0.35">
      <c r="A34" s="95" t="s">
        <v>11</v>
      </c>
      <c r="B34" s="96" t="s">
        <v>12</v>
      </c>
      <c r="C34" s="96">
        <v>2013</v>
      </c>
      <c r="D34" s="98">
        <v>892.84580000000005</v>
      </c>
      <c r="E34" s="267"/>
      <c r="F34" s="90">
        <f>VLOOKUP(A34,'Added-Value-Ouput'!$B$230:$F$286,3,FALSE)</f>
        <v>21001.763025</v>
      </c>
      <c r="G34" s="91">
        <f>VLOOKUP(A34,'Added-Value-Ouput'!$B$230:$F$286,5,FALSE)</f>
        <v>48862.127</v>
      </c>
      <c r="H34" s="271"/>
      <c r="I34" s="272"/>
      <c r="J34" s="101">
        <f t="shared" si="5"/>
        <v>2.4280979461762737E-2</v>
      </c>
      <c r="K34" s="102">
        <f t="shared" si="3"/>
        <v>4.2512897557084976E-2</v>
      </c>
      <c r="L34" s="103">
        <f t="shared" si="2"/>
        <v>1.8272757549011323E-2</v>
      </c>
      <c r="N34" s="136" t="s">
        <v>93</v>
      </c>
      <c r="O34" s="137">
        <v>1.0999999999999999E-2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8720.6880000000001</v>
      </c>
      <c r="E35" s="268"/>
      <c r="F35" s="108">
        <f>SUM('Added-Value-Ouput'!D230:D285)-SUM(F25:F34)</f>
        <v>1205660.654235</v>
      </c>
      <c r="G35" s="108">
        <f>SUM('Added-Value-Ouput'!F230:F285)-SUM(G25:G34)</f>
        <v>2689233.8319999999</v>
      </c>
      <c r="H35" s="273"/>
      <c r="I35" s="274"/>
      <c r="J35" s="110">
        <f t="shared" si="5"/>
        <v>0.2371594806409357</v>
      </c>
      <c r="K35" s="111">
        <f t="shared" si="3"/>
        <v>7.2331198412818216E-3</v>
      </c>
      <c r="L35" s="112">
        <f t="shared" si="2"/>
        <v>3.2428150710547806E-3</v>
      </c>
      <c r="N35" s="264" t="s">
        <v>165</v>
      </c>
      <c r="O35" s="265"/>
    </row>
    <row r="36" spans="1:15" ht="14.5" thickBot="1" x14ac:dyDescent="0.35">
      <c r="A36" s="10" t="s">
        <v>0</v>
      </c>
      <c r="B36" s="18" t="s">
        <v>1</v>
      </c>
      <c r="C36" s="18">
        <v>2013</v>
      </c>
      <c r="D36" s="25">
        <v>10307.777700000001</v>
      </c>
      <c r="E36" s="275">
        <v>0.4</v>
      </c>
      <c r="F36" s="19">
        <f>VLOOKUP(A36,'Added-Value-Ouput'!$B$230:$F$286,3,FALSE)</f>
        <v>92350.618694999997</v>
      </c>
      <c r="G36" s="116">
        <f>VLOOKUP(A36,'Added-Value-Ouput'!$B$230:$F$286,5,FALSE)</f>
        <v>175847.08100000001</v>
      </c>
      <c r="H36" s="277">
        <f>SUM(D36:D46)</f>
        <v>46322.222799999996</v>
      </c>
      <c r="I36" s="278"/>
      <c r="J36" s="47">
        <f>D36/$H$36</f>
        <v>0.22252338244873693</v>
      </c>
      <c r="K36" s="48">
        <f t="shared" si="3"/>
        <v>0.11161568645298181</v>
      </c>
      <c r="L36" s="49">
        <f t="shared" si="2"/>
        <v>5.8617849334672775E-2</v>
      </c>
      <c r="N36" s="144" t="s">
        <v>0</v>
      </c>
      <c r="O36" s="145">
        <v>7.9000000000000001E-2</v>
      </c>
    </row>
    <row r="37" spans="1:15" ht="14.5" thickBot="1" x14ac:dyDescent="0.35">
      <c r="A37" s="10" t="s">
        <v>8</v>
      </c>
      <c r="B37" s="18" t="s">
        <v>9</v>
      </c>
      <c r="C37" s="18">
        <v>2013</v>
      </c>
      <c r="D37" s="25">
        <v>5088.0571</v>
      </c>
      <c r="E37" s="275"/>
      <c r="F37" s="19">
        <f>VLOOKUP(A37,'Added-Value-Ouput'!$B$230:$F$286,3,FALSE)</f>
        <v>133718.975955</v>
      </c>
      <c r="G37" s="116">
        <f>VLOOKUP(A37,'Added-Value-Ouput'!$B$230:$F$286,5,FALSE)</f>
        <v>232583.51300000001</v>
      </c>
      <c r="H37" s="277"/>
      <c r="I37" s="278"/>
      <c r="J37" s="50">
        <f t="shared" ref="J37:J46" si="6">D37/$H$36</f>
        <v>0.10984052129726384</v>
      </c>
      <c r="K37" s="51">
        <f>D37/F37</f>
        <v>3.8050374403945979E-2</v>
      </c>
      <c r="L37" s="52">
        <f t="shared" si="2"/>
        <v>2.1876258701105784E-2</v>
      </c>
      <c r="N37" s="126" t="s">
        <v>8</v>
      </c>
      <c r="O37" s="131">
        <v>4.4999999999999998E-2</v>
      </c>
    </row>
    <row r="38" spans="1:15" ht="14.5" thickBot="1" x14ac:dyDescent="0.35">
      <c r="A38" s="10" t="s">
        <v>18</v>
      </c>
      <c r="B38" s="18" t="s">
        <v>130</v>
      </c>
      <c r="C38" s="18">
        <v>2013</v>
      </c>
      <c r="D38" s="25">
        <v>4020.4515999999999</v>
      </c>
      <c r="E38" s="275"/>
      <c r="F38" s="19">
        <f>VLOOKUP(A38,'Added-Value-Ouput'!$B$230:$F$286,3,FALSE)</f>
        <v>120880.062045</v>
      </c>
      <c r="G38" s="116">
        <f>VLOOKUP(A38,'Added-Value-Ouput'!$B$230:$F$286,5,FALSE)</f>
        <v>273762.58100000001</v>
      </c>
      <c r="H38" s="277"/>
      <c r="I38" s="278"/>
      <c r="J38" s="50">
        <f t="shared" si="6"/>
        <v>8.67931493132061E-2</v>
      </c>
      <c r="K38" s="51">
        <f t="shared" si="3"/>
        <v>3.3259840638593545E-2</v>
      </c>
      <c r="L38" s="52">
        <f t="shared" si="2"/>
        <v>1.4685906252469178E-2</v>
      </c>
      <c r="N38" s="126" t="s">
        <v>96</v>
      </c>
      <c r="O38" s="131">
        <v>4.1000000000000002E-2</v>
      </c>
    </row>
    <row r="39" spans="1:15" ht="14.5" thickBot="1" x14ac:dyDescent="0.35">
      <c r="A39" s="10" t="s">
        <v>5</v>
      </c>
      <c r="B39" s="18" t="s">
        <v>6</v>
      </c>
      <c r="C39" s="18">
        <v>2013</v>
      </c>
      <c r="D39" s="25">
        <v>3902.3074999999999</v>
      </c>
      <c r="E39" s="275"/>
      <c r="F39" s="19">
        <f>VLOOKUP(A39,'Added-Value-Ouput'!$B$230:$F$286,3,FALSE)</f>
        <v>87972.206220000007</v>
      </c>
      <c r="G39" s="116">
        <f>VLOOKUP(A39,'Added-Value-Ouput'!$B$230:$F$286,5,FALSE)</f>
        <v>199396.95</v>
      </c>
      <c r="H39" s="277"/>
      <c r="I39" s="278"/>
      <c r="J39" s="50">
        <f t="shared" si="6"/>
        <v>8.4242665056220065E-2</v>
      </c>
      <c r="K39" s="51">
        <f t="shared" si="3"/>
        <v>4.4358413499840488E-2</v>
      </c>
      <c r="L39" s="52">
        <f t="shared" si="2"/>
        <v>1.9570547593631697E-2</v>
      </c>
      <c r="N39" s="126" t="s">
        <v>5</v>
      </c>
      <c r="O39" s="131">
        <v>0.04</v>
      </c>
    </row>
    <row r="40" spans="1:15" ht="14.5" thickBot="1" x14ac:dyDescent="0.35">
      <c r="A40" s="10" t="s">
        <v>96</v>
      </c>
      <c r="B40" s="18" t="s">
        <v>106</v>
      </c>
      <c r="C40" s="18">
        <v>2013</v>
      </c>
      <c r="D40" s="25">
        <v>3826.5508</v>
      </c>
      <c r="E40" s="275"/>
      <c r="F40" s="19">
        <f>VLOOKUP(A40,'Added-Value-Ouput'!$B$230:$F$286,3,FALSE)</f>
        <v>74601.770310000007</v>
      </c>
      <c r="G40" s="116">
        <f>VLOOKUP(A40,'Added-Value-Ouput'!$B$230:$F$286,5,FALSE)</f>
        <v>151213.48199999999</v>
      </c>
      <c r="H40" s="277"/>
      <c r="I40" s="278"/>
      <c r="J40" s="50">
        <f t="shared" si="6"/>
        <v>8.26072361967915E-2</v>
      </c>
      <c r="K40" s="51">
        <f t="shared" si="3"/>
        <v>5.1293029429451346E-2</v>
      </c>
      <c r="L40" s="52">
        <f t="shared" si="2"/>
        <v>2.5305619243659771E-2</v>
      </c>
      <c r="N40" s="126" t="s">
        <v>11</v>
      </c>
      <c r="O40" s="131">
        <v>3.5999999999999997E-2</v>
      </c>
    </row>
    <row r="41" spans="1:15" ht="14.5" thickBot="1" x14ac:dyDescent="0.35">
      <c r="A41" s="10" t="s">
        <v>20</v>
      </c>
      <c r="B41" s="18" t="s">
        <v>131</v>
      </c>
      <c r="C41" s="18">
        <v>2013</v>
      </c>
      <c r="D41" s="25">
        <v>3127.95</v>
      </c>
      <c r="E41" s="275"/>
      <c r="F41" s="19">
        <f>VLOOKUP(A41,'Added-Value-Ouput'!$B$230:$F$286,3,FALSE)</f>
        <v>323226.50102999998</v>
      </c>
      <c r="G41" s="116">
        <f>VLOOKUP(A41,'Added-Value-Ouput'!$B$230:$F$286,5,FALSE)</f>
        <v>396162.93300000002</v>
      </c>
      <c r="H41" s="277"/>
      <c r="I41" s="278"/>
      <c r="J41" s="50">
        <f t="shared" si="6"/>
        <v>6.7525904650672333E-2</v>
      </c>
      <c r="K41" s="51">
        <f>D41/F41</f>
        <v>9.6772696237233408E-3</v>
      </c>
      <c r="L41" s="52">
        <f t="shared" si="2"/>
        <v>7.895615009494086E-3</v>
      </c>
      <c r="N41" s="126" t="s">
        <v>18</v>
      </c>
      <c r="O41" s="131">
        <v>2.7E-2</v>
      </c>
    </row>
    <row r="42" spans="1:15" ht="14.5" thickBot="1" x14ac:dyDescent="0.35">
      <c r="A42" s="10" t="s">
        <v>84</v>
      </c>
      <c r="B42" s="18" t="s">
        <v>151</v>
      </c>
      <c r="C42" s="18">
        <v>2013</v>
      </c>
      <c r="D42" s="25">
        <v>1417.2662</v>
      </c>
      <c r="E42" s="275"/>
      <c r="F42" s="19">
        <f>VLOOKUP(A42,'Added-Value-Ouput'!$B$230:$F$286,3,FALSE)</f>
        <v>148676.00503500001</v>
      </c>
      <c r="G42" s="116">
        <f>VLOOKUP(A42,'Added-Value-Ouput'!$B$230:$F$286,5,FALSE)</f>
        <v>371603.70799999998</v>
      </c>
      <c r="H42" s="277"/>
      <c r="I42" s="278"/>
      <c r="J42" s="50">
        <f t="shared" si="6"/>
        <v>3.0595815881270711E-2</v>
      </c>
      <c r="K42" s="51">
        <f t="shared" si="3"/>
        <v>9.5325819365832398E-3</v>
      </c>
      <c r="L42" s="52">
        <f t="shared" si="2"/>
        <v>3.8139183476608367E-3</v>
      </c>
      <c r="N42" s="126" t="s">
        <v>91</v>
      </c>
      <c r="O42" s="131">
        <v>1.9E-2</v>
      </c>
    </row>
    <row r="43" spans="1:15" ht="14.5" thickBot="1" x14ac:dyDescent="0.35">
      <c r="A43" s="10" t="s">
        <v>16</v>
      </c>
      <c r="B43" s="18" t="s">
        <v>129</v>
      </c>
      <c r="C43" s="18">
        <v>2013</v>
      </c>
      <c r="D43" s="25">
        <v>1306.1976</v>
      </c>
      <c r="E43" s="275"/>
      <c r="F43" s="19">
        <f>VLOOKUP(A43,'Added-Value-Ouput'!$B$230:$F$286,3,FALSE)</f>
        <v>208149.33042000001</v>
      </c>
      <c r="G43" s="116">
        <f>VLOOKUP(A43,'Added-Value-Ouput'!$B$230:$F$286,5,FALSE)</f>
        <v>284683.54700000002</v>
      </c>
      <c r="H43" s="277"/>
      <c r="I43" s="278"/>
      <c r="J43" s="50">
        <f t="shared" si="6"/>
        <v>2.8198076885032383E-2</v>
      </c>
      <c r="K43" s="51">
        <f t="shared" si="3"/>
        <v>6.2752909046806813E-3</v>
      </c>
      <c r="L43" s="52">
        <f t="shared" si="2"/>
        <v>4.5882440828236551E-3</v>
      </c>
      <c r="N43" s="126" t="s">
        <v>20</v>
      </c>
      <c r="O43" s="131">
        <v>1.7000000000000001E-2</v>
      </c>
    </row>
    <row r="44" spans="1:15" ht="14.5" thickBot="1" x14ac:dyDescent="0.35">
      <c r="A44" s="10" t="s">
        <v>86</v>
      </c>
      <c r="B44" s="18" t="s">
        <v>140</v>
      </c>
      <c r="C44" s="18">
        <v>2013</v>
      </c>
      <c r="D44" s="25">
        <v>1232.1842999999999</v>
      </c>
      <c r="E44" s="275"/>
      <c r="F44" s="19">
        <f>VLOOKUP(A44,'Added-Value-Ouput'!$B$230:$F$286,3,FALSE)</f>
        <v>107589.354435</v>
      </c>
      <c r="G44" s="116">
        <f>VLOOKUP(A44,'Added-Value-Ouput'!$B$230:$F$286,5,FALSE)</f>
        <v>181112.997</v>
      </c>
      <c r="H44" s="277"/>
      <c r="I44" s="278"/>
      <c r="J44" s="50">
        <f t="shared" si="6"/>
        <v>2.660028438877074E-2</v>
      </c>
      <c r="K44" s="51">
        <f t="shared" si="3"/>
        <v>1.1452660037517213E-2</v>
      </c>
      <c r="L44" s="52">
        <f t="shared" si="2"/>
        <v>6.8034007520730274E-3</v>
      </c>
      <c r="N44" s="126" t="s">
        <v>97</v>
      </c>
      <c r="O44" s="131">
        <v>1.4999999999999999E-2</v>
      </c>
    </row>
    <row r="45" spans="1:15" ht="14.5" thickBot="1" x14ac:dyDescent="0.35">
      <c r="A45" s="10" t="s">
        <v>11</v>
      </c>
      <c r="B45" s="18" t="s">
        <v>12</v>
      </c>
      <c r="C45" s="18">
        <v>2013</v>
      </c>
      <c r="D45" s="25">
        <v>1118.0374999999999</v>
      </c>
      <c r="E45" s="275"/>
      <c r="F45" s="19">
        <f>VLOOKUP(A45,'Added-Value-Ouput'!$B$230:$F$286,3,FALSE)</f>
        <v>21001.763025</v>
      </c>
      <c r="G45" s="116">
        <f>VLOOKUP(A45,'Added-Value-Ouput'!$B$230:$F$286,5,FALSE)</f>
        <v>48862.127</v>
      </c>
      <c r="H45" s="277"/>
      <c r="I45" s="278"/>
      <c r="J45" s="50">
        <f t="shared" si="6"/>
        <v>2.4136093486429155E-2</v>
      </c>
      <c r="K45" s="51">
        <f>D45/F45</f>
        <v>5.3235411649446507E-2</v>
      </c>
      <c r="L45" s="52">
        <f t="shared" si="2"/>
        <v>2.2881474234635751E-2</v>
      </c>
      <c r="N45" s="138" t="s">
        <v>90</v>
      </c>
      <c r="O45" s="139">
        <v>1.4E-2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10975.442499999999</v>
      </c>
      <c r="E46" s="276"/>
      <c r="F46" s="23">
        <f>SUM('Added-Value-Ouput'!D230:D285)-SUM(F36:F45)</f>
        <v>1205660.654235</v>
      </c>
      <c r="G46" s="23">
        <f>SUM('Added-Value-Ouput'!F230:F285)-SUM(G36:G45)</f>
        <v>2689233.8319999999</v>
      </c>
      <c r="H46" s="279"/>
      <c r="I46" s="280"/>
      <c r="J46" s="53">
        <f t="shared" si="6"/>
        <v>0.23693687039560632</v>
      </c>
      <c r="K46" s="54">
        <f t="shared" si="3"/>
        <v>9.1032600769111044E-3</v>
      </c>
      <c r="L46" s="55">
        <f t="shared" si="2"/>
        <v>4.0812525743949514E-3</v>
      </c>
      <c r="N46" s="264" t="s">
        <v>165</v>
      </c>
      <c r="O46" s="265"/>
    </row>
  </sheetData>
  <mergeCells count="15"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  <mergeCell ref="N46:O46"/>
    <mergeCell ref="N1:O1"/>
    <mergeCell ref="N13:O13"/>
    <mergeCell ref="N24:O24"/>
    <mergeCell ref="N35:O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2BD-4715-46B4-AA56-2AE5D4D195ED}">
  <dimension ref="A1:O94"/>
  <sheetViews>
    <sheetView zoomScale="70" zoomScaleNormal="70" workbookViewId="0">
      <selection activeCell="F49" sqref="F49"/>
    </sheetView>
  </sheetViews>
  <sheetFormatPr defaultRowHeight="13.5" x14ac:dyDescent="0.25"/>
  <cols>
    <col min="1" max="1" width="55" customWidth="1"/>
    <col min="2" max="2" width="13.640625" customWidth="1"/>
    <col min="5" max="5" width="20.5703125" customWidth="1"/>
    <col min="6" max="6" width="11.5703125" customWidth="1"/>
    <col min="7" max="7" width="11.7109375" customWidth="1"/>
    <col min="9" max="9" width="12.42578125" customWidth="1"/>
    <col min="10" max="10" width="13" customWidth="1"/>
    <col min="11" max="11" width="13.7109375" customWidth="1"/>
    <col min="12" max="12" width="12.7109375" customWidth="1"/>
    <col min="14" max="14" width="49.92578125" customWidth="1"/>
    <col min="15" max="15" width="15.5" customWidth="1"/>
  </cols>
  <sheetData>
    <row r="1" spans="1:15" ht="28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163</v>
      </c>
    </row>
    <row r="3" spans="1:15" ht="14.5" thickBot="1" x14ac:dyDescent="0.35">
      <c r="A3" s="27" t="s">
        <v>0</v>
      </c>
      <c r="B3" s="56" t="s">
        <v>1</v>
      </c>
      <c r="C3" s="56">
        <v>2013</v>
      </c>
      <c r="D3" s="29">
        <v>8913.25</v>
      </c>
      <c r="E3" s="286">
        <v>0.1</v>
      </c>
      <c r="F3" s="35">
        <f>VLOOKUP(A3,'Added-Value-Ouput'!$B$287:$F$343,3,FALSE)</f>
        <v>240761.1594529</v>
      </c>
      <c r="G3" s="36">
        <f>VLOOKUP(A3,'Added-Value-Ouput'!$B$287:$F$343,5,FALSE)</f>
        <v>434250.65</v>
      </c>
      <c r="H3" s="289">
        <f>SUM(D3:D13)</f>
        <v>76621.739999999991</v>
      </c>
      <c r="I3" s="290"/>
      <c r="J3" s="37">
        <f>D3/$H$3</f>
        <v>0.11632795078785735</v>
      </c>
      <c r="K3" s="37">
        <f>D3/F3</f>
        <v>3.7021129239675786E-2</v>
      </c>
      <c r="L3" s="38">
        <f>D3/G3</f>
        <v>2.0525588159741384E-2</v>
      </c>
      <c r="N3" s="122" t="s">
        <v>0</v>
      </c>
      <c r="O3" s="127">
        <v>3.5000000000000003E-2</v>
      </c>
    </row>
    <row r="4" spans="1:15" ht="14.5" thickBot="1" x14ac:dyDescent="0.35">
      <c r="A4" s="30" t="s">
        <v>84</v>
      </c>
      <c r="B4" s="57" t="s">
        <v>151</v>
      </c>
      <c r="C4" s="57">
        <v>2013</v>
      </c>
      <c r="D4" s="31">
        <v>8500.6990000000005</v>
      </c>
      <c r="E4" s="287"/>
      <c r="F4" s="35">
        <f>VLOOKUP(A4,'Added-Value-Ouput'!$B$287:$F$343,3,FALSE)</f>
        <v>640102.99270050006</v>
      </c>
      <c r="G4" s="36">
        <f>VLOOKUP(A4,'Added-Value-Ouput'!$B$287:$F$343,5,FALSE)</f>
        <v>2745012.34</v>
      </c>
      <c r="H4" s="291"/>
      <c r="I4" s="292"/>
      <c r="J4" s="41">
        <f t="shared" ref="J4:J13" si="0">D4/$H$3</f>
        <v>0.11094369561432567</v>
      </c>
      <c r="K4" s="41">
        <f t="shared" ref="K4:K12" si="1">D4/F4</f>
        <v>1.3280205055965768E-2</v>
      </c>
      <c r="L4" s="42">
        <f t="shared" ref="L4:L46" si="2">D4/G4</f>
        <v>3.0967798855141035E-3</v>
      </c>
      <c r="N4" s="123" t="s">
        <v>97</v>
      </c>
      <c r="O4" s="128">
        <v>1.4E-2</v>
      </c>
    </row>
    <row r="5" spans="1:15" ht="14.5" thickBot="1" x14ac:dyDescent="0.35">
      <c r="A5" s="30" t="s">
        <v>74</v>
      </c>
      <c r="B5" s="57" t="s">
        <v>138</v>
      </c>
      <c r="C5" s="57">
        <v>2013</v>
      </c>
      <c r="D5" s="31">
        <v>5052.2070000000003</v>
      </c>
      <c r="E5" s="287"/>
      <c r="F5" s="35">
        <f>VLOOKUP(A5,'Added-Value-Ouput'!$B$287:$F$343,3,FALSE)</f>
        <v>249342.86709799999</v>
      </c>
      <c r="G5" s="36">
        <f>VLOOKUP(A5,'Added-Value-Ouput'!$B$287:$F$343,5,FALSE)</f>
        <v>1495944.92</v>
      </c>
      <c r="H5" s="291"/>
      <c r="I5" s="292"/>
      <c r="J5" s="41">
        <f t="shared" si="0"/>
        <v>6.5936991250786017E-2</v>
      </c>
      <c r="K5" s="41">
        <f t="shared" si="1"/>
        <v>2.0262087537536479E-2</v>
      </c>
      <c r="L5" s="42">
        <f>D5/G5</f>
        <v>3.3772680614470754E-3</v>
      </c>
      <c r="N5" s="123" t="s">
        <v>96</v>
      </c>
      <c r="O5" s="128">
        <v>1.2999999999999999E-2</v>
      </c>
    </row>
    <row r="6" spans="1:15" ht="14.5" thickBot="1" x14ac:dyDescent="0.35">
      <c r="A6" s="30" t="s">
        <v>62</v>
      </c>
      <c r="B6" s="57" t="s">
        <v>152</v>
      </c>
      <c r="C6" s="57">
        <v>2013</v>
      </c>
      <c r="D6" s="31">
        <v>4326.3789999999999</v>
      </c>
      <c r="E6" s="287"/>
      <c r="F6" s="35">
        <f>VLOOKUP(A6,'Added-Value-Ouput'!$B$287:$F$343,3,FALSE)</f>
        <v>392009.50666800002</v>
      </c>
      <c r="G6" s="36">
        <f>VLOOKUP(A6,'Added-Value-Ouput'!$B$287:$F$343,5,FALSE)</f>
        <v>1708227.82</v>
      </c>
      <c r="H6" s="291"/>
      <c r="I6" s="292"/>
      <c r="J6" s="41">
        <f t="shared" si="0"/>
        <v>5.6464118408169804E-2</v>
      </c>
      <c r="K6" s="41">
        <f t="shared" si="1"/>
        <v>1.1036413470615366E-2</v>
      </c>
      <c r="L6" s="42">
        <f>D6/G6</f>
        <v>2.5326709642277106E-3</v>
      </c>
      <c r="N6" s="123" t="s">
        <v>16</v>
      </c>
      <c r="O6" s="128">
        <v>0.01</v>
      </c>
    </row>
    <row r="7" spans="1:15" ht="14.5" thickBot="1" x14ac:dyDescent="0.35">
      <c r="A7" s="30" t="s">
        <v>96</v>
      </c>
      <c r="B7" s="57" t="s">
        <v>106</v>
      </c>
      <c r="C7" s="57">
        <v>2013</v>
      </c>
      <c r="D7" s="31">
        <v>4165.3959999999997</v>
      </c>
      <c r="E7" s="287"/>
      <c r="F7" s="35">
        <f>VLOOKUP(A7,'Added-Value-Ouput'!$B$287:$F$343,3,FALSE)</f>
        <v>505568.13914550003</v>
      </c>
      <c r="G7" s="36">
        <f>VLOOKUP(A7,'Added-Value-Ouput'!$B$287:$F$343,5,FALSE)</f>
        <v>674886.9</v>
      </c>
      <c r="H7" s="291"/>
      <c r="I7" s="292"/>
      <c r="J7" s="41">
        <f t="shared" si="0"/>
        <v>5.4363108955761123E-2</v>
      </c>
      <c r="K7" s="41">
        <f t="shared" si="1"/>
        <v>8.2390397603778181E-3</v>
      </c>
      <c r="L7" s="42">
        <f t="shared" si="2"/>
        <v>6.1719911884495007E-3</v>
      </c>
      <c r="N7" s="123" t="s">
        <v>88</v>
      </c>
      <c r="O7" s="128">
        <v>8.9999999999999993E-3</v>
      </c>
    </row>
    <row r="8" spans="1:15" ht="14.5" thickBot="1" x14ac:dyDescent="0.35">
      <c r="A8" s="30" t="s">
        <v>16</v>
      </c>
      <c r="B8" s="57" t="s">
        <v>129</v>
      </c>
      <c r="C8" s="57">
        <v>2013</v>
      </c>
      <c r="D8" s="31">
        <v>3972.8969999999999</v>
      </c>
      <c r="E8" s="287"/>
      <c r="F8" s="35">
        <f>VLOOKUP(A8,'Added-Value-Ouput'!$B$287:$F$343,3,FALSE)</f>
        <v>371859.81898849999</v>
      </c>
      <c r="G8" s="36">
        <f>VLOOKUP(A8,'Added-Value-Ouput'!$B$287:$F$343,5,FALSE)</f>
        <v>672025.75</v>
      </c>
      <c r="H8" s="291"/>
      <c r="I8" s="292"/>
      <c r="J8" s="41">
        <f t="shared" si="0"/>
        <v>5.1850780209376612E-2</v>
      </c>
      <c r="K8" s="41">
        <f t="shared" si="1"/>
        <v>1.0683856650085834E-2</v>
      </c>
      <c r="L8" s="42">
        <f t="shared" si="2"/>
        <v>5.9118225752510228E-3</v>
      </c>
      <c r="N8" s="123" t="s">
        <v>91</v>
      </c>
      <c r="O8" s="128">
        <v>8.9999999999999993E-3</v>
      </c>
    </row>
    <row r="9" spans="1:15" ht="14.5" thickBot="1" x14ac:dyDescent="0.35">
      <c r="A9" s="30" t="s">
        <v>18</v>
      </c>
      <c r="B9" s="57" t="s">
        <v>130</v>
      </c>
      <c r="C9" s="57">
        <v>2013</v>
      </c>
      <c r="D9" s="31">
        <v>3689.3589999999999</v>
      </c>
      <c r="E9" s="287"/>
      <c r="F9" s="35">
        <f>VLOOKUP(A9,'Added-Value-Ouput'!$B$287:$F$343,3,FALSE)</f>
        <v>751961.352999</v>
      </c>
      <c r="G9" s="36">
        <f>VLOOKUP(A9,'Added-Value-Ouput'!$B$287:$F$343,5,FALSE)</f>
        <v>1241268.95</v>
      </c>
      <c r="H9" s="291"/>
      <c r="I9" s="292"/>
      <c r="J9" s="41">
        <f t="shared" si="0"/>
        <v>4.8150289982973507E-2</v>
      </c>
      <c r="K9" s="41">
        <f t="shared" si="1"/>
        <v>4.9063146467381103E-3</v>
      </c>
      <c r="L9" s="42">
        <f t="shared" si="2"/>
        <v>2.9722478758531742E-3</v>
      </c>
      <c r="N9" s="123" t="s">
        <v>100</v>
      </c>
      <c r="O9" s="128">
        <v>8.0000000000000002E-3</v>
      </c>
    </row>
    <row r="10" spans="1:15" ht="14.5" thickBot="1" x14ac:dyDescent="0.35">
      <c r="A10" s="30" t="s">
        <v>72</v>
      </c>
      <c r="B10" s="57" t="s">
        <v>154</v>
      </c>
      <c r="C10" s="57">
        <v>2013</v>
      </c>
      <c r="D10" s="31">
        <v>3172.7950000000001</v>
      </c>
      <c r="E10" s="287"/>
      <c r="F10" s="35">
        <f>VLOOKUP(A10,'Added-Value-Ouput'!$B$287:$F$343,3,FALSE)</f>
        <v>263603.98417850002</v>
      </c>
      <c r="G10" s="36">
        <f>VLOOKUP(A10,'Added-Value-Ouput'!$B$287:$F$343,5,FALSE)</f>
        <v>1711996.25</v>
      </c>
      <c r="H10" s="291"/>
      <c r="I10" s="292"/>
      <c r="J10" s="41">
        <f t="shared" si="0"/>
        <v>4.1408548017834106E-2</v>
      </c>
      <c r="K10" s="41">
        <f t="shared" si="1"/>
        <v>1.2036217927008019E-2</v>
      </c>
      <c r="L10" s="42">
        <f t="shared" si="2"/>
        <v>1.8532721669220946E-3</v>
      </c>
      <c r="N10" s="123" t="s">
        <v>74</v>
      </c>
      <c r="O10" s="128">
        <v>7.0000000000000001E-3</v>
      </c>
    </row>
    <row r="11" spans="1:15" ht="14.5" thickBot="1" x14ac:dyDescent="0.35">
      <c r="A11" s="30" t="s">
        <v>68</v>
      </c>
      <c r="B11" s="57" t="s">
        <v>156</v>
      </c>
      <c r="C11" s="57">
        <v>2013</v>
      </c>
      <c r="D11" s="31">
        <v>2899.4270000000001</v>
      </c>
      <c r="E11" s="287"/>
      <c r="F11" s="35">
        <f>VLOOKUP(A11,'Added-Value-Ouput'!$B$287:$F$343,3,FALSE)</f>
        <v>209431.5941625</v>
      </c>
      <c r="G11" s="36">
        <f>VLOOKUP(A11,'Added-Value-Ouput'!$B$287:$F$343,5,FALSE)</f>
        <v>1286403.68</v>
      </c>
      <c r="H11" s="291"/>
      <c r="I11" s="292"/>
      <c r="J11" s="41">
        <f t="shared" si="0"/>
        <v>3.7840787745096895E-2</v>
      </c>
      <c r="K11" s="41">
        <f t="shared" si="1"/>
        <v>1.384426744013755E-2</v>
      </c>
      <c r="L11" s="42">
        <f t="shared" si="2"/>
        <v>2.253901356998606E-3</v>
      </c>
      <c r="N11" s="123" t="s">
        <v>18</v>
      </c>
      <c r="O11" s="128">
        <v>6.0000000000000001E-3</v>
      </c>
    </row>
    <row r="12" spans="1:15" ht="14.5" thickBot="1" x14ac:dyDescent="0.35">
      <c r="A12" s="30" t="s">
        <v>100</v>
      </c>
      <c r="B12" s="57" t="s">
        <v>313</v>
      </c>
      <c r="C12" s="57">
        <v>2013</v>
      </c>
      <c r="D12" s="31">
        <v>2511.5450000000001</v>
      </c>
      <c r="E12" s="287"/>
      <c r="F12" s="35">
        <f>VLOOKUP(A12,'Added-Value-Ouput'!$B$287:$F$343,3,FALSE)</f>
        <v>300990.40351700003</v>
      </c>
      <c r="G12" s="36">
        <f>VLOOKUP(A12,'Added-Value-Ouput'!$B$287:$F$343,5,FALSE)</f>
        <v>533817.14</v>
      </c>
      <c r="H12" s="291"/>
      <c r="I12" s="292"/>
      <c r="J12" s="41">
        <f t="shared" si="0"/>
        <v>3.2778490804306983E-2</v>
      </c>
      <c r="K12" s="41">
        <f t="shared" si="1"/>
        <v>8.3442693542824103E-3</v>
      </c>
      <c r="L12" s="42">
        <f t="shared" si="2"/>
        <v>4.7048789029142078E-3</v>
      </c>
      <c r="N12" s="132" t="s">
        <v>62</v>
      </c>
      <c r="O12" s="133">
        <v>6.0000000000000001E-3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29417.786</v>
      </c>
      <c r="E13" s="288"/>
      <c r="F13" s="43">
        <f>SUM('Added-Value-Ouput'!D287:D342)-SUM(F3:F12)</f>
        <v>5527426.9294750951</v>
      </c>
      <c r="G13" s="43">
        <f>SUM('Added-Value-Ouput'!F287:F342)-SUM(G3:G12)</f>
        <v>16728808.059999993</v>
      </c>
      <c r="H13" s="293"/>
      <c r="I13" s="294"/>
      <c r="J13" s="45">
        <f t="shared" si="0"/>
        <v>0.38393523822351205</v>
      </c>
      <c r="K13" s="45">
        <f>D13/F13</f>
        <v>5.3221483296557338E-3</v>
      </c>
      <c r="L13" s="46">
        <f t="shared" si="2"/>
        <v>1.7585105821340873E-3</v>
      </c>
      <c r="N13" s="264" t="s">
        <v>165</v>
      </c>
      <c r="O13" s="265"/>
    </row>
    <row r="14" spans="1:15" ht="14.5" thickBot="1" x14ac:dyDescent="0.35">
      <c r="A14" s="59" t="s">
        <v>0</v>
      </c>
      <c r="B14" s="60" t="s">
        <v>1</v>
      </c>
      <c r="C14" s="60">
        <v>2013</v>
      </c>
      <c r="D14" s="62">
        <v>14611.745000000001</v>
      </c>
      <c r="E14" s="295">
        <v>0.2</v>
      </c>
      <c r="F14" s="63">
        <f>VLOOKUP(A14,'Added-Value-Ouput'!$B$287:$F$343,3,FALSE)</f>
        <v>240761.1594529</v>
      </c>
      <c r="G14" s="64">
        <f>VLOOKUP(A14,'Added-Value-Ouput'!$B$287:$F$343,5,FALSE)</f>
        <v>434250.65</v>
      </c>
      <c r="H14" s="298">
        <f>SUM(D14:D24)</f>
        <v>139797.774</v>
      </c>
      <c r="I14" s="299"/>
      <c r="J14" s="65">
        <f>D14/$H$14</f>
        <v>0.10452058414034547</v>
      </c>
      <c r="K14" s="66">
        <f t="shared" ref="K14:K46" si="3">D14/F14</f>
        <v>6.0689793292254393E-2</v>
      </c>
      <c r="L14" s="67">
        <f t="shared" si="2"/>
        <v>3.3648182219186085E-2</v>
      </c>
      <c r="N14" s="140" t="s">
        <v>0</v>
      </c>
      <c r="O14" s="141">
        <v>5.0999999999999997E-2</v>
      </c>
    </row>
    <row r="15" spans="1:15" ht="14.5" thickBot="1" x14ac:dyDescent="0.35">
      <c r="A15" s="68" t="s">
        <v>84</v>
      </c>
      <c r="B15" s="69" t="s">
        <v>151</v>
      </c>
      <c r="C15" s="69">
        <v>2013</v>
      </c>
      <c r="D15" s="71">
        <v>14282.561</v>
      </c>
      <c r="E15" s="296"/>
      <c r="F15" s="63">
        <f>VLOOKUP(A15,'Added-Value-Ouput'!$B$287:$F$343,3,FALSE)</f>
        <v>640102.99270050006</v>
      </c>
      <c r="G15" s="64">
        <f>VLOOKUP(A15,'Added-Value-Ouput'!$B$287:$F$343,5,FALSE)</f>
        <v>2745012.34</v>
      </c>
      <c r="H15" s="300"/>
      <c r="I15" s="301"/>
      <c r="J15" s="74">
        <f t="shared" ref="J15:J24" si="4">D15/$H$14</f>
        <v>0.10216586853521716</v>
      </c>
      <c r="K15" s="75">
        <f t="shared" si="3"/>
        <v>2.2312910832902034E-2</v>
      </c>
      <c r="L15" s="76">
        <f t="shared" si="2"/>
        <v>5.2030953711486774E-3</v>
      </c>
      <c r="N15" s="124" t="s">
        <v>96</v>
      </c>
      <c r="O15" s="129">
        <v>2.1999999999999999E-2</v>
      </c>
    </row>
    <row r="16" spans="1:15" ht="14.5" thickBot="1" x14ac:dyDescent="0.35">
      <c r="A16" s="68" t="s">
        <v>74</v>
      </c>
      <c r="B16" s="69" t="s">
        <v>138</v>
      </c>
      <c r="C16" s="69">
        <v>2013</v>
      </c>
      <c r="D16" s="71">
        <v>9389.3289999999997</v>
      </c>
      <c r="E16" s="296"/>
      <c r="F16" s="63">
        <f>VLOOKUP(A16,'Added-Value-Ouput'!$B$287:$F$343,3,FALSE)</f>
        <v>249342.86709799999</v>
      </c>
      <c r="G16" s="64">
        <f>VLOOKUP(A16,'Added-Value-Ouput'!$B$287:$F$343,5,FALSE)</f>
        <v>1495944.92</v>
      </c>
      <c r="H16" s="300"/>
      <c r="I16" s="301"/>
      <c r="J16" s="74">
        <f t="shared" si="4"/>
        <v>6.7163651690190715E-2</v>
      </c>
      <c r="K16" s="75">
        <f t="shared" si="3"/>
        <v>3.7656296766290426E-2</v>
      </c>
      <c r="L16" s="76">
        <f t="shared" si="2"/>
        <v>6.2765205285766805E-3</v>
      </c>
      <c r="N16" s="124" t="s">
        <v>97</v>
      </c>
      <c r="O16" s="129">
        <v>2.1000000000000001E-2</v>
      </c>
    </row>
    <row r="17" spans="1:15" ht="14.5" thickBot="1" x14ac:dyDescent="0.35">
      <c r="A17" s="68" t="s">
        <v>62</v>
      </c>
      <c r="B17" s="69" t="s">
        <v>152</v>
      </c>
      <c r="C17" s="69">
        <v>2013</v>
      </c>
      <c r="D17" s="71">
        <v>8664.2639999999992</v>
      </c>
      <c r="E17" s="296"/>
      <c r="F17" s="63">
        <f>VLOOKUP(A17,'Added-Value-Ouput'!$B$287:$F$343,3,FALSE)</f>
        <v>392009.50666800002</v>
      </c>
      <c r="G17" s="64">
        <f>VLOOKUP(A17,'Added-Value-Ouput'!$B$287:$F$343,5,FALSE)</f>
        <v>1708227.82</v>
      </c>
      <c r="H17" s="300"/>
      <c r="I17" s="301"/>
      <c r="J17" s="74">
        <f t="shared" si="4"/>
        <v>6.1977124185110408E-2</v>
      </c>
      <c r="K17" s="75">
        <f t="shared" si="3"/>
        <v>2.2102178270227313E-2</v>
      </c>
      <c r="L17" s="76">
        <f t="shared" si="2"/>
        <v>5.0720775639867518E-3</v>
      </c>
      <c r="N17" s="124" t="s">
        <v>16</v>
      </c>
      <c r="O17" s="129">
        <v>1.4E-2</v>
      </c>
    </row>
    <row r="18" spans="1:15" ht="14.5" thickBot="1" x14ac:dyDescent="0.35">
      <c r="A18" s="68" t="s">
        <v>96</v>
      </c>
      <c r="B18" s="69" t="s">
        <v>106</v>
      </c>
      <c r="C18" s="69">
        <v>2013</v>
      </c>
      <c r="D18" s="71">
        <v>7382.2479999999996</v>
      </c>
      <c r="E18" s="296"/>
      <c r="F18" s="63">
        <f>VLOOKUP(A18,'Added-Value-Ouput'!$B$287:$F$343,3,FALSE)</f>
        <v>505568.13914550003</v>
      </c>
      <c r="G18" s="64">
        <f>VLOOKUP(A18,'Added-Value-Ouput'!$B$287:$F$343,5,FALSE)</f>
        <v>674886.9</v>
      </c>
      <c r="H18" s="300"/>
      <c r="I18" s="301"/>
      <c r="J18" s="74">
        <f t="shared" si="4"/>
        <v>5.2806620511711436E-2</v>
      </c>
      <c r="K18" s="75">
        <f t="shared" si="3"/>
        <v>1.4601885341266382E-2</v>
      </c>
      <c r="L18" s="76">
        <f t="shared" si="2"/>
        <v>1.0938496509563305E-2</v>
      </c>
      <c r="N18" s="124" t="s">
        <v>88</v>
      </c>
      <c r="O18" s="129">
        <v>1.2999999999999999E-2</v>
      </c>
    </row>
    <row r="19" spans="1:15" ht="14.5" thickBot="1" x14ac:dyDescent="0.35">
      <c r="A19" s="68" t="s">
        <v>18</v>
      </c>
      <c r="B19" s="69" t="s">
        <v>130</v>
      </c>
      <c r="C19" s="69">
        <v>2013</v>
      </c>
      <c r="D19" s="71">
        <v>7016.7110000000002</v>
      </c>
      <c r="E19" s="296"/>
      <c r="F19" s="63">
        <f>VLOOKUP(A19,'Added-Value-Ouput'!$B$287:$F$343,3,FALSE)</f>
        <v>751961.352999</v>
      </c>
      <c r="G19" s="64">
        <f>VLOOKUP(A19,'Added-Value-Ouput'!$B$287:$F$343,5,FALSE)</f>
        <v>1241268.95</v>
      </c>
      <c r="H19" s="300"/>
      <c r="I19" s="301"/>
      <c r="J19" s="74">
        <f t="shared" si="4"/>
        <v>5.0191865000654444E-2</v>
      </c>
      <c r="K19" s="75">
        <f t="shared" si="3"/>
        <v>9.3312122651193364E-3</v>
      </c>
      <c r="L19" s="76">
        <f t="shared" si="2"/>
        <v>5.6528530742672653E-3</v>
      </c>
      <c r="N19" s="124" t="s">
        <v>74</v>
      </c>
      <c r="O19" s="129">
        <v>1.2999999999999999E-2</v>
      </c>
    </row>
    <row r="20" spans="1:15" ht="14.5" thickBot="1" x14ac:dyDescent="0.35">
      <c r="A20" s="68" t="s">
        <v>72</v>
      </c>
      <c r="B20" s="69" t="s">
        <v>154</v>
      </c>
      <c r="C20" s="69">
        <v>2013</v>
      </c>
      <c r="D20" s="71">
        <v>6600.3890000000001</v>
      </c>
      <c r="E20" s="296"/>
      <c r="F20" s="63">
        <f>VLOOKUP(A20,'Added-Value-Ouput'!$B$287:$F$343,3,FALSE)</f>
        <v>263603.98417850002</v>
      </c>
      <c r="G20" s="64">
        <f>VLOOKUP(A20,'Added-Value-Ouput'!$B$287:$F$343,5,FALSE)</f>
        <v>1711996.25</v>
      </c>
      <c r="H20" s="300"/>
      <c r="I20" s="301"/>
      <c r="J20" s="74">
        <f t="shared" si="4"/>
        <v>4.7213834749614825E-2</v>
      </c>
      <c r="K20" s="75">
        <f t="shared" si="3"/>
        <v>2.5039033535739476E-2</v>
      </c>
      <c r="L20" s="76">
        <f t="shared" si="2"/>
        <v>3.8553758514365904E-3</v>
      </c>
      <c r="N20" s="124" t="s">
        <v>91</v>
      </c>
      <c r="O20" s="129">
        <v>1.2E-2</v>
      </c>
    </row>
    <row r="21" spans="1:15" ht="14.5" thickBot="1" x14ac:dyDescent="0.35">
      <c r="A21" s="68" t="s">
        <v>16</v>
      </c>
      <c r="B21" s="69" t="s">
        <v>129</v>
      </c>
      <c r="C21" s="69">
        <v>2013</v>
      </c>
      <c r="D21" s="71">
        <v>6478.6369999999997</v>
      </c>
      <c r="E21" s="296"/>
      <c r="F21" s="63">
        <f>VLOOKUP(A21,'Added-Value-Ouput'!$B$287:$F$343,3,FALSE)</f>
        <v>371859.81898849999</v>
      </c>
      <c r="G21" s="64">
        <f>VLOOKUP(A21,'Added-Value-Ouput'!$B$287:$F$343,5,FALSE)</f>
        <v>672025.75</v>
      </c>
      <c r="H21" s="300"/>
      <c r="I21" s="301"/>
      <c r="J21" s="74">
        <f t="shared" si="4"/>
        <v>4.6342919594699696E-2</v>
      </c>
      <c r="K21" s="75">
        <f t="shared" si="3"/>
        <v>1.7422256100760258E-2</v>
      </c>
      <c r="L21" s="76">
        <f t="shared" si="2"/>
        <v>9.6404594615608109E-3</v>
      </c>
      <c r="N21" s="124" t="s">
        <v>18</v>
      </c>
      <c r="O21" s="129">
        <v>1.2E-2</v>
      </c>
    </row>
    <row r="22" spans="1:15" ht="14.5" thickBot="1" x14ac:dyDescent="0.35">
      <c r="A22" s="68" t="s">
        <v>68</v>
      </c>
      <c r="B22" s="69" t="s">
        <v>156</v>
      </c>
      <c r="C22" s="69">
        <v>2013</v>
      </c>
      <c r="D22" s="71">
        <v>5898.11</v>
      </c>
      <c r="E22" s="296"/>
      <c r="F22" s="63">
        <f>VLOOKUP(A22,'Added-Value-Ouput'!$B$287:$F$343,3,FALSE)</f>
        <v>209431.5941625</v>
      </c>
      <c r="G22" s="64">
        <f>VLOOKUP(A22,'Added-Value-Ouput'!$B$287:$F$343,5,FALSE)</f>
        <v>1286403.68</v>
      </c>
      <c r="H22" s="300"/>
      <c r="I22" s="301"/>
      <c r="J22" s="74">
        <f t="shared" si="4"/>
        <v>4.219029982551796E-2</v>
      </c>
      <c r="K22" s="75">
        <f t="shared" si="3"/>
        <v>2.8162465284123268E-2</v>
      </c>
      <c r="L22" s="76">
        <f t="shared" si="2"/>
        <v>4.5849604534713394E-3</v>
      </c>
      <c r="N22" s="124" t="s">
        <v>100</v>
      </c>
      <c r="O22" s="129">
        <v>1.0999999999999999E-2</v>
      </c>
    </row>
    <row r="23" spans="1:15" ht="14.5" thickBot="1" x14ac:dyDescent="0.35">
      <c r="A23" s="68" t="s">
        <v>100</v>
      </c>
      <c r="B23" s="69" t="s">
        <v>313</v>
      </c>
      <c r="C23" s="69">
        <v>2013</v>
      </c>
      <c r="D23" s="71">
        <v>4108.8590000000004</v>
      </c>
      <c r="E23" s="296"/>
      <c r="F23" s="63">
        <f>VLOOKUP(A23,'Added-Value-Ouput'!$B$287:$F$343,3,FALSE)</f>
        <v>300990.40351700003</v>
      </c>
      <c r="G23" s="64">
        <f>VLOOKUP(A23,'Added-Value-Ouput'!$B$287:$F$343,5,FALSE)</f>
        <v>533817.14</v>
      </c>
      <c r="H23" s="300"/>
      <c r="I23" s="301"/>
      <c r="J23" s="74">
        <f t="shared" si="4"/>
        <v>2.9391447963971157E-2</v>
      </c>
      <c r="K23" s="75">
        <f t="shared" si="3"/>
        <v>1.3651129577518012E-2</v>
      </c>
      <c r="L23" s="76">
        <f t="shared" si="2"/>
        <v>7.697128271302792E-3</v>
      </c>
      <c r="N23" s="134" t="s">
        <v>62</v>
      </c>
      <c r="O23" s="135">
        <v>1.0999999999999999E-2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55364.921000000002</v>
      </c>
      <c r="E24" s="297"/>
      <c r="F24" s="81">
        <f>SUM('Added-Value-Ouput'!D287:D342)-SUM(F14:F23)</f>
        <v>5527426.9294750942</v>
      </c>
      <c r="G24" s="81">
        <f>SUM('Added-Value-Ouput'!F287:F342)-SUM(G14:G23)</f>
        <v>16728808.059999991</v>
      </c>
      <c r="H24" s="302"/>
      <c r="I24" s="303"/>
      <c r="J24" s="83">
        <f t="shared" si="4"/>
        <v>0.39603578380296672</v>
      </c>
      <c r="K24" s="84">
        <f t="shared" si="3"/>
        <v>1.0016400344392733E-2</v>
      </c>
      <c r="L24" s="85">
        <f t="shared" si="2"/>
        <v>3.309555636087562E-3</v>
      </c>
      <c r="N24" s="264" t="s">
        <v>165</v>
      </c>
      <c r="O24" s="265"/>
    </row>
    <row r="25" spans="1:15" ht="14.5" thickBot="1" x14ac:dyDescent="0.35">
      <c r="A25" s="86" t="s">
        <v>0</v>
      </c>
      <c r="B25" s="87" t="s">
        <v>1</v>
      </c>
      <c r="C25" s="87">
        <v>2013</v>
      </c>
      <c r="D25" s="89">
        <v>19731.900000000001</v>
      </c>
      <c r="E25" s="266">
        <v>0.3</v>
      </c>
      <c r="F25" s="90">
        <f>VLOOKUP(A25,'Added-Value-Ouput'!$B$287:$F$343,3,FALSE)</f>
        <v>240761.1594529</v>
      </c>
      <c r="G25" s="91">
        <f>VLOOKUP(A25,'Added-Value-Ouput'!$B$287:$F$343,5,FALSE)</f>
        <v>434250.65</v>
      </c>
      <c r="H25" s="269">
        <f>SUM(D25:D35)</f>
        <v>198452.15</v>
      </c>
      <c r="I25" s="270"/>
      <c r="J25" s="92">
        <f>D25/$H$25</f>
        <v>9.9429005934176085E-2</v>
      </c>
      <c r="K25" s="93">
        <f t="shared" si="3"/>
        <v>8.1956325699869145E-2</v>
      </c>
      <c r="L25" s="94">
        <f t="shared" si="2"/>
        <v>4.5438964800628395E-2</v>
      </c>
      <c r="N25" s="142" t="s">
        <v>0</v>
      </c>
      <c r="O25" s="143">
        <v>6.3E-2</v>
      </c>
    </row>
    <row r="26" spans="1:15" ht="14.5" thickBot="1" x14ac:dyDescent="0.35">
      <c r="A26" s="95" t="s">
        <v>84</v>
      </c>
      <c r="B26" s="96" t="s">
        <v>151</v>
      </c>
      <c r="C26" s="96">
        <v>2013</v>
      </c>
      <c r="D26" s="98">
        <v>19511.164000000001</v>
      </c>
      <c r="E26" s="267"/>
      <c r="F26" s="90">
        <f>VLOOKUP(A26,'Added-Value-Ouput'!$B$287:$F$343,3,FALSE)</f>
        <v>640102.99270050006</v>
      </c>
      <c r="G26" s="91">
        <f>VLOOKUP(A26,'Added-Value-Ouput'!$B$287:$F$343,5,FALSE)</f>
        <v>2745012.34</v>
      </c>
      <c r="H26" s="271"/>
      <c r="I26" s="272"/>
      <c r="J26" s="101">
        <f t="shared" ref="J26:J35" si="5">D26/$H$25</f>
        <v>9.8316717657127933E-2</v>
      </c>
      <c r="K26" s="102">
        <f t="shared" si="3"/>
        <v>3.0481288515282954E-2</v>
      </c>
      <c r="L26" s="103">
        <f t="shared" si="2"/>
        <v>7.1078602145737534E-3</v>
      </c>
      <c r="N26" s="125" t="s">
        <v>96</v>
      </c>
      <c r="O26" s="130">
        <v>0.03</v>
      </c>
    </row>
    <row r="27" spans="1:15" ht="14.5" thickBot="1" x14ac:dyDescent="0.35">
      <c r="A27" s="95" t="s">
        <v>74</v>
      </c>
      <c r="B27" s="96" t="s">
        <v>138</v>
      </c>
      <c r="C27" s="96">
        <v>2013</v>
      </c>
      <c r="D27" s="98">
        <v>13382.39</v>
      </c>
      <c r="E27" s="267"/>
      <c r="F27" s="90">
        <f>VLOOKUP(A27,'Added-Value-Ouput'!$B$287:$F$343,3,FALSE)</f>
        <v>249342.86709799999</v>
      </c>
      <c r="G27" s="91">
        <f>VLOOKUP(A27,'Added-Value-Ouput'!$B$287:$F$343,5,FALSE)</f>
        <v>1495944.92</v>
      </c>
      <c r="H27" s="271"/>
      <c r="I27" s="272"/>
      <c r="J27" s="101">
        <f t="shared" si="5"/>
        <v>6.7433837325521537E-2</v>
      </c>
      <c r="K27" s="102">
        <f t="shared" si="3"/>
        <v>5.3670634960414881E-2</v>
      </c>
      <c r="L27" s="103">
        <f t="shared" si="2"/>
        <v>8.9457772282150599E-3</v>
      </c>
      <c r="N27" s="125" t="s">
        <v>97</v>
      </c>
      <c r="O27" s="130">
        <v>2.5000000000000001E-2</v>
      </c>
    </row>
    <row r="28" spans="1:15" ht="14.5" thickBot="1" x14ac:dyDescent="0.35">
      <c r="A28" s="95" t="s">
        <v>62</v>
      </c>
      <c r="B28" s="96" t="s">
        <v>152</v>
      </c>
      <c r="C28" s="96">
        <v>2013</v>
      </c>
      <c r="D28" s="98">
        <v>12763.962</v>
      </c>
      <c r="E28" s="267"/>
      <c r="F28" s="90">
        <f>VLOOKUP(A28,'Added-Value-Ouput'!$B$287:$F$343,3,FALSE)</f>
        <v>392009.50666800002</v>
      </c>
      <c r="G28" s="91">
        <f>VLOOKUP(A28,'Added-Value-Ouput'!$B$287:$F$343,5,FALSE)</f>
        <v>1708227.82</v>
      </c>
      <c r="H28" s="271"/>
      <c r="I28" s="272"/>
      <c r="J28" s="101">
        <f t="shared" si="5"/>
        <v>6.4317579829696978E-2</v>
      </c>
      <c r="K28" s="102">
        <f t="shared" si="3"/>
        <v>3.2560337907340677E-2</v>
      </c>
      <c r="L28" s="103">
        <f t="shared" si="2"/>
        <v>7.47204901510151E-3</v>
      </c>
      <c r="N28" s="125" t="s">
        <v>74</v>
      </c>
      <c r="O28" s="130">
        <v>1.9E-2</v>
      </c>
    </row>
    <row r="29" spans="1:15" ht="14.5" thickBot="1" x14ac:dyDescent="0.35">
      <c r="A29" s="95" t="s">
        <v>96</v>
      </c>
      <c r="B29" s="96" t="s">
        <v>106</v>
      </c>
      <c r="C29" s="96">
        <v>2013</v>
      </c>
      <c r="D29" s="98">
        <v>10320.380999999999</v>
      </c>
      <c r="E29" s="267"/>
      <c r="F29" s="90">
        <f>VLOOKUP(A29,'Added-Value-Ouput'!$B$287:$F$343,3,FALSE)</f>
        <v>505568.13914550003</v>
      </c>
      <c r="G29" s="91">
        <f>VLOOKUP(A29,'Added-Value-Ouput'!$B$287:$F$343,5,FALSE)</f>
        <v>674886.9</v>
      </c>
      <c r="H29" s="271"/>
      <c r="I29" s="272"/>
      <c r="J29" s="101">
        <f t="shared" si="5"/>
        <v>5.2004379897118778E-2</v>
      </c>
      <c r="K29" s="102">
        <f t="shared" si="3"/>
        <v>2.0413432336624845E-2</v>
      </c>
      <c r="L29" s="103">
        <f t="shared" si="2"/>
        <v>1.5292015595502001E-2</v>
      </c>
      <c r="N29" s="125" t="s">
        <v>16</v>
      </c>
      <c r="O29" s="130">
        <v>1.7000000000000001E-2</v>
      </c>
    </row>
    <row r="30" spans="1:15" ht="14.5" thickBot="1" x14ac:dyDescent="0.35">
      <c r="A30" s="95" t="s">
        <v>18</v>
      </c>
      <c r="B30" s="96" t="s">
        <v>130</v>
      </c>
      <c r="C30" s="96">
        <v>2013</v>
      </c>
      <c r="D30" s="98">
        <v>10124.112999999999</v>
      </c>
      <c r="E30" s="267"/>
      <c r="F30" s="90">
        <f>VLOOKUP(A30,'Added-Value-Ouput'!$B$287:$F$343,3,FALSE)</f>
        <v>751961.352999</v>
      </c>
      <c r="G30" s="91">
        <f>VLOOKUP(A30,'Added-Value-Ouput'!$B$287:$F$343,5,FALSE)</f>
        <v>1241268.95</v>
      </c>
      <c r="H30" s="271"/>
      <c r="I30" s="272"/>
      <c r="J30" s="101">
        <f t="shared" si="5"/>
        <v>5.1015385824744151E-2</v>
      </c>
      <c r="K30" s="102">
        <f t="shared" si="3"/>
        <v>1.3463608149039361E-2</v>
      </c>
      <c r="L30" s="103">
        <f t="shared" si="2"/>
        <v>8.1562605751154902E-3</v>
      </c>
      <c r="N30" s="125" t="s">
        <v>18</v>
      </c>
      <c r="O30" s="130">
        <v>1.7000000000000001E-2</v>
      </c>
    </row>
    <row r="31" spans="1:15" ht="14.5" thickBot="1" x14ac:dyDescent="0.35">
      <c r="A31" s="95" t="s">
        <v>72</v>
      </c>
      <c r="B31" s="96" t="s">
        <v>154</v>
      </c>
      <c r="C31" s="96">
        <v>2013</v>
      </c>
      <c r="D31" s="98">
        <v>9909.3080000000009</v>
      </c>
      <c r="E31" s="267"/>
      <c r="F31" s="90">
        <f>VLOOKUP(A31,'Added-Value-Ouput'!$B$287:$F$343,3,FALSE)</f>
        <v>263603.98417850002</v>
      </c>
      <c r="G31" s="91">
        <f>VLOOKUP(A31,'Added-Value-Ouput'!$B$287:$F$343,5,FALSE)</f>
        <v>1711996.25</v>
      </c>
      <c r="H31" s="271"/>
      <c r="I31" s="272"/>
      <c r="J31" s="101">
        <f t="shared" si="5"/>
        <v>4.9932983845224155E-2</v>
      </c>
      <c r="K31" s="102">
        <f t="shared" si="3"/>
        <v>3.7591647299571505E-2</v>
      </c>
      <c r="L31" s="103">
        <f t="shared" si="2"/>
        <v>5.7881598747660809E-3</v>
      </c>
      <c r="N31" s="125" t="s">
        <v>88</v>
      </c>
      <c r="O31" s="130">
        <v>1.7000000000000001E-2</v>
      </c>
    </row>
    <row r="32" spans="1:15" ht="14.5" thickBot="1" x14ac:dyDescent="0.35">
      <c r="A32" s="95" t="s">
        <v>68</v>
      </c>
      <c r="B32" s="96" t="s">
        <v>156</v>
      </c>
      <c r="C32" s="96">
        <v>2013</v>
      </c>
      <c r="D32" s="98">
        <v>8773.58</v>
      </c>
      <c r="E32" s="267"/>
      <c r="F32" s="90">
        <f>VLOOKUP(A32,'Added-Value-Ouput'!$B$287:$F$343,3,FALSE)</f>
        <v>209431.5941625</v>
      </c>
      <c r="G32" s="91">
        <f>VLOOKUP(A32,'Added-Value-Ouput'!$B$287:$F$343,5,FALSE)</f>
        <v>1286403.68</v>
      </c>
      <c r="H32" s="271"/>
      <c r="I32" s="272"/>
      <c r="J32" s="101">
        <f t="shared" si="5"/>
        <v>4.4210052649971292E-2</v>
      </c>
      <c r="K32" s="102">
        <f t="shared" si="3"/>
        <v>4.1892342151549945E-2</v>
      </c>
      <c r="L32" s="103">
        <f t="shared" si="2"/>
        <v>6.8202385739443783E-3</v>
      </c>
      <c r="N32" s="125" t="s">
        <v>62</v>
      </c>
      <c r="O32" s="130">
        <v>1.6E-2</v>
      </c>
    </row>
    <row r="33" spans="1:15" ht="14.5" thickBot="1" x14ac:dyDescent="0.35">
      <c r="A33" s="95" t="s">
        <v>16</v>
      </c>
      <c r="B33" s="96" t="s">
        <v>129</v>
      </c>
      <c r="C33" s="96">
        <v>2013</v>
      </c>
      <c r="D33" s="98">
        <v>8729.6129999999994</v>
      </c>
      <c r="E33" s="267"/>
      <c r="F33" s="90">
        <f>VLOOKUP(A33,'Added-Value-Ouput'!$B$287:$F$343,3,FALSE)</f>
        <v>371859.81898849999</v>
      </c>
      <c r="G33" s="91">
        <f>VLOOKUP(A33,'Added-Value-Ouput'!$B$287:$F$343,5,FALSE)</f>
        <v>672025.75</v>
      </c>
      <c r="H33" s="271"/>
      <c r="I33" s="272"/>
      <c r="J33" s="101">
        <f t="shared" si="5"/>
        <v>4.3988503022013112E-2</v>
      </c>
      <c r="K33" s="102">
        <f t="shared" si="3"/>
        <v>2.3475547919496968E-2</v>
      </c>
      <c r="L33" s="103">
        <f t="shared" si="2"/>
        <v>1.2989997779102957E-2</v>
      </c>
      <c r="N33" s="125" t="s">
        <v>5</v>
      </c>
      <c r="O33" s="130">
        <v>1.6E-2</v>
      </c>
    </row>
    <row r="34" spans="1:15" ht="14.5" thickBot="1" x14ac:dyDescent="0.35">
      <c r="A34" s="95" t="s">
        <v>61</v>
      </c>
      <c r="B34" s="96" t="s">
        <v>157</v>
      </c>
      <c r="C34" s="96">
        <v>2013</v>
      </c>
      <c r="D34" s="98">
        <v>6280.61</v>
      </c>
      <c r="E34" s="267"/>
      <c r="F34" s="90">
        <f>VLOOKUP(A34,'Added-Value-Ouput'!$B$287:$F$343,3,FALSE)</f>
        <v>500615.08749449998</v>
      </c>
      <c r="G34" s="91">
        <f>VLOOKUP(A34,'Added-Value-Ouput'!$B$287:$F$343,5,FALSE)</f>
        <v>1080696.57</v>
      </c>
      <c r="H34" s="271"/>
      <c r="I34" s="272"/>
      <c r="J34" s="101">
        <f t="shared" si="5"/>
        <v>3.1647981641922243E-2</v>
      </c>
      <c r="K34" s="102">
        <f t="shared" si="3"/>
        <v>1.2545786487246056E-2</v>
      </c>
      <c r="L34" s="103">
        <f t="shared" si="2"/>
        <v>5.8116312888825024E-3</v>
      </c>
      <c r="N34" s="136" t="s">
        <v>158</v>
      </c>
      <c r="O34" s="137">
        <v>1.6E-2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78925.129000000001</v>
      </c>
      <c r="E35" s="268"/>
      <c r="F35" s="108">
        <f>SUM('Added-Value-Ouput'!D287:D342)-SUM(F25:F34)</f>
        <v>5327802.2454975937</v>
      </c>
      <c r="G35" s="108">
        <f>SUM('Added-Value-Ouput'!F287:F342)-SUM(G25:G34)</f>
        <v>16181928.629999992</v>
      </c>
      <c r="H35" s="273"/>
      <c r="I35" s="274"/>
      <c r="J35" s="110">
        <f t="shared" si="5"/>
        <v>0.39770357237248377</v>
      </c>
      <c r="K35" s="111">
        <f t="shared" si="3"/>
        <v>1.4813824793646922E-2</v>
      </c>
      <c r="L35" s="112">
        <f t="shared" si="2"/>
        <v>4.8773623221696318E-3</v>
      </c>
      <c r="N35" s="264" t="s">
        <v>165</v>
      </c>
      <c r="O35" s="265"/>
    </row>
    <row r="36" spans="1:15" ht="14.5" thickBot="1" x14ac:dyDescent="0.35">
      <c r="A36" s="10" t="s">
        <v>0</v>
      </c>
      <c r="B36" s="18" t="s">
        <v>1</v>
      </c>
      <c r="C36" s="18">
        <v>2013</v>
      </c>
      <c r="D36" s="25">
        <v>24531.388999999999</v>
      </c>
      <c r="E36" s="275">
        <v>0.4</v>
      </c>
      <c r="F36" s="19">
        <f>VLOOKUP(A36,'Added-Value-Ouput'!$B$287:$F$343,3,FALSE)</f>
        <v>240761.1594529</v>
      </c>
      <c r="G36" s="116">
        <f>VLOOKUP(A36,'Added-Value-Ouput'!$B$287:$F$343,5,FALSE)</f>
        <v>434250.65</v>
      </c>
      <c r="H36" s="277">
        <f>SUM(D36:D46)</f>
        <v>254401.83799999999</v>
      </c>
      <c r="I36" s="278"/>
      <c r="J36" s="47">
        <f>D36/$H$36</f>
        <v>9.6427719205393475E-2</v>
      </c>
      <c r="K36" s="48">
        <f t="shared" si="3"/>
        <v>0.10189097384206219</v>
      </c>
      <c r="L36" s="49">
        <f t="shared" si="2"/>
        <v>5.6491312102814349E-2</v>
      </c>
      <c r="N36" s="144" t="s">
        <v>0</v>
      </c>
      <c r="O36" s="145">
        <v>7.3999999999999996E-2</v>
      </c>
    </row>
    <row r="37" spans="1:15" ht="14.5" thickBot="1" x14ac:dyDescent="0.35">
      <c r="A37" s="10" t="s">
        <v>84</v>
      </c>
      <c r="B37" s="18" t="s">
        <v>151</v>
      </c>
      <c r="C37" s="18">
        <v>2013</v>
      </c>
      <c r="D37" s="25">
        <v>24429.231</v>
      </c>
      <c r="E37" s="275"/>
      <c r="F37" s="19">
        <f>VLOOKUP(A37,'Added-Value-Ouput'!$B$287:$F$343,3,FALSE)</f>
        <v>640102.99270050006</v>
      </c>
      <c r="G37" s="116">
        <f>VLOOKUP(A37,'Added-Value-Ouput'!$B$287:$F$343,5,FALSE)</f>
        <v>2745012.34</v>
      </c>
      <c r="H37" s="277"/>
      <c r="I37" s="278"/>
      <c r="J37" s="50">
        <f t="shared" ref="J37:J46" si="6">D37/$H$36</f>
        <v>9.6026157641203841E-2</v>
      </c>
      <c r="K37" s="51">
        <f>D37/F37</f>
        <v>3.8164531768452886E-2</v>
      </c>
      <c r="L37" s="52">
        <f t="shared" si="2"/>
        <v>8.8994976977043398E-3</v>
      </c>
      <c r="N37" s="126" t="s">
        <v>96</v>
      </c>
      <c r="O37" s="131">
        <v>3.7999999999999999E-2</v>
      </c>
    </row>
    <row r="38" spans="1:15" ht="14.5" thickBot="1" x14ac:dyDescent="0.35">
      <c r="A38" s="10" t="s">
        <v>74</v>
      </c>
      <c r="B38" s="18" t="s">
        <v>138</v>
      </c>
      <c r="C38" s="18">
        <v>2013</v>
      </c>
      <c r="D38" s="25">
        <v>17173.767</v>
      </c>
      <c r="E38" s="275"/>
      <c r="F38" s="19">
        <f>VLOOKUP(A38,'Added-Value-Ouput'!$B$287:$F$343,3,FALSE)</f>
        <v>249342.86709799999</v>
      </c>
      <c r="G38" s="116">
        <f>VLOOKUP(A38,'Added-Value-Ouput'!$B$287:$F$343,5,FALSE)</f>
        <v>1495944.92</v>
      </c>
      <c r="H38" s="277"/>
      <c r="I38" s="278"/>
      <c r="J38" s="50">
        <f t="shared" si="6"/>
        <v>6.7506458031171931E-2</v>
      </c>
      <c r="K38" s="51">
        <f t="shared" si="3"/>
        <v>6.887611103489133E-2</v>
      </c>
      <c r="L38" s="52">
        <f t="shared" si="2"/>
        <v>1.1480213455987404E-2</v>
      </c>
      <c r="N38" s="126" t="s">
        <v>97</v>
      </c>
      <c r="O38" s="131">
        <v>2.9000000000000001E-2</v>
      </c>
    </row>
    <row r="39" spans="1:15" ht="14.5" thickBot="1" x14ac:dyDescent="0.35">
      <c r="A39" s="10" t="s">
        <v>62</v>
      </c>
      <c r="B39" s="18" t="s">
        <v>152</v>
      </c>
      <c r="C39" s="18">
        <v>2013</v>
      </c>
      <c r="D39" s="25">
        <v>16708.386999999999</v>
      </c>
      <c r="E39" s="275"/>
      <c r="F39" s="19">
        <f>VLOOKUP(A39,'Added-Value-Ouput'!$B$287:$F$343,3,FALSE)</f>
        <v>392009.50666800002</v>
      </c>
      <c r="G39" s="116">
        <f>VLOOKUP(A39,'Added-Value-Ouput'!$B$287:$F$343,5,FALSE)</f>
        <v>1708227.82</v>
      </c>
      <c r="H39" s="277"/>
      <c r="I39" s="278"/>
      <c r="J39" s="50">
        <f t="shared" si="6"/>
        <v>6.5677147348282908E-2</v>
      </c>
      <c r="K39" s="51">
        <f t="shared" si="3"/>
        <v>4.2622402558595694E-2</v>
      </c>
      <c r="L39" s="52">
        <f t="shared" si="2"/>
        <v>9.7811233398599016E-3</v>
      </c>
      <c r="N39" s="126" t="s">
        <v>74</v>
      </c>
      <c r="O39" s="131">
        <v>2.4E-2</v>
      </c>
    </row>
    <row r="40" spans="1:15" ht="14.5" thickBot="1" x14ac:dyDescent="0.35">
      <c r="A40" s="10" t="s">
        <v>72</v>
      </c>
      <c r="B40" s="18" t="s">
        <v>154</v>
      </c>
      <c r="C40" s="18">
        <v>2013</v>
      </c>
      <c r="D40" s="25">
        <v>13128.816999999999</v>
      </c>
      <c r="E40" s="275"/>
      <c r="F40" s="19">
        <f>VLOOKUP(A40,'Added-Value-Ouput'!$B$287:$F$343,3,FALSE)</f>
        <v>263603.98417850002</v>
      </c>
      <c r="G40" s="116">
        <f>VLOOKUP(A40,'Added-Value-Ouput'!$B$287:$F$343,5,FALSE)</f>
        <v>1711996.25</v>
      </c>
      <c r="H40" s="277"/>
      <c r="I40" s="278"/>
      <c r="J40" s="50">
        <f t="shared" si="6"/>
        <v>5.1606612213234086E-2</v>
      </c>
      <c r="K40" s="51">
        <f t="shared" si="3"/>
        <v>4.9805078026096114E-2</v>
      </c>
      <c r="L40" s="52">
        <f t="shared" si="2"/>
        <v>7.6687183164098633E-3</v>
      </c>
      <c r="N40" s="126" t="s">
        <v>18</v>
      </c>
      <c r="O40" s="131">
        <v>2.1999999999999999E-2</v>
      </c>
    </row>
    <row r="41" spans="1:15" ht="14.5" thickBot="1" x14ac:dyDescent="0.35">
      <c r="A41" s="10" t="s">
        <v>96</v>
      </c>
      <c r="B41" s="18" t="s">
        <v>106</v>
      </c>
      <c r="C41" s="18">
        <v>2013</v>
      </c>
      <c r="D41" s="25">
        <v>13099.027</v>
      </c>
      <c r="E41" s="275"/>
      <c r="F41" s="19">
        <f>VLOOKUP(A41,'Added-Value-Ouput'!$B$287:$F$343,3,FALSE)</f>
        <v>505568.13914550003</v>
      </c>
      <c r="G41" s="116">
        <f>VLOOKUP(A41,'Added-Value-Ouput'!$B$287:$F$343,5,FALSE)</f>
        <v>674886.9</v>
      </c>
      <c r="H41" s="277"/>
      <c r="I41" s="278"/>
      <c r="J41" s="50">
        <f t="shared" si="6"/>
        <v>5.148951400264648E-2</v>
      </c>
      <c r="K41" s="51">
        <f>D41/F41</f>
        <v>2.5909518392792083E-2</v>
      </c>
      <c r="L41" s="52">
        <f t="shared" si="2"/>
        <v>1.9409218048238898E-2</v>
      </c>
      <c r="N41" s="126" t="s">
        <v>62</v>
      </c>
      <c r="O41" s="131">
        <v>2.1000000000000001E-2</v>
      </c>
    </row>
    <row r="42" spans="1:15" ht="14.5" thickBot="1" x14ac:dyDescent="0.35">
      <c r="A42" s="10" t="s">
        <v>18</v>
      </c>
      <c r="B42" s="18" t="s">
        <v>130</v>
      </c>
      <c r="C42" s="18">
        <v>2013</v>
      </c>
      <c r="D42" s="25">
        <v>13096.630999999999</v>
      </c>
      <c r="E42" s="275"/>
      <c r="F42" s="19">
        <f>VLOOKUP(A42,'Added-Value-Ouput'!$B$287:$F$343,3,FALSE)</f>
        <v>751961.352999</v>
      </c>
      <c r="G42" s="116">
        <f>VLOOKUP(A42,'Added-Value-Ouput'!$B$287:$F$343,5,FALSE)</f>
        <v>1241268.95</v>
      </c>
      <c r="H42" s="277"/>
      <c r="I42" s="278"/>
      <c r="J42" s="50">
        <f t="shared" si="6"/>
        <v>5.1480095831697568E-2</v>
      </c>
      <c r="K42" s="51">
        <f t="shared" si="3"/>
        <v>1.7416627793127311E-2</v>
      </c>
      <c r="L42" s="52">
        <f t="shared" si="2"/>
        <v>1.0551001859830619E-2</v>
      </c>
      <c r="N42" s="126" t="s">
        <v>5</v>
      </c>
      <c r="O42" s="131">
        <v>0.02</v>
      </c>
    </row>
    <row r="43" spans="1:15" ht="14.5" thickBot="1" x14ac:dyDescent="0.35">
      <c r="A43" s="10" t="s">
        <v>68</v>
      </c>
      <c r="B43" s="18" t="s">
        <v>156</v>
      </c>
      <c r="C43" s="18">
        <v>2013</v>
      </c>
      <c r="D43" s="25">
        <v>11562.896000000001</v>
      </c>
      <c r="E43" s="275"/>
      <c r="F43" s="19">
        <f>VLOOKUP(A43,'Added-Value-Ouput'!$B$287:$F$343,3,FALSE)</f>
        <v>209431.5941625</v>
      </c>
      <c r="G43" s="116">
        <f>VLOOKUP(A43,'Added-Value-Ouput'!$B$287:$F$343,5,FALSE)</f>
        <v>1286403.68</v>
      </c>
      <c r="H43" s="277"/>
      <c r="I43" s="278"/>
      <c r="J43" s="50">
        <f t="shared" si="6"/>
        <v>4.5451306841580295E-2</v>
      </c>
      <c r="K43" s="51">
        <f t="shared" si="3"/>
        <v>5.5210848421600789E-2</v>
      </c>
      <c r="L43" s="52">
        <f t="shared" si="2"/>
        <v>8.9885439382449538E-3</v>
      </c>
      <c r="N43" s="126" t="s">
        <v>158</v>
      </c>
      <c r="O43" s="131">
        <v>0.02</v>
      </c>
    </row>
    <row r="44" spans="1:15" ht="14.5" thickBot="1" x14ac:dyDescent="0.35">
      <c r="A44" s="10" t="s">
        <v>16</v>
      </c>
      <c r="B44" s="18" t="s">
        <v>129</v>
      </c>
      <c r="C44" s="18">
        <v>2013</v>
      </c>
      <c r="D44" s="25">
        <v>10839.402</v>
      </c>
      <c r="E44" s="275"/>
      <c r="F44" s="19">
        <f>VLOOKUP(A44,'Added-Value-Ouput'!$B$287:$F$343,3,FALSE)</f>
        <v>371859.81898849999</v>
      </c>
      <c r="G44" s="116">
        <f>VLOOKUP(A44,'Added-Value-Ouput'!$B$287:$F$343,5,FALSE)</f>
        <v>672025.75</v>
      </c>
      <c r="H44" s="277"/>
      <c r="I44" s="278"/>
      <c r="J44" s="50">
        <f t="shared" si="6"/>
        <v>4.2607404432353196E-2</v>
      </c>
      <c r="K44" s="51">
        <f t="shared" si="3"/>
        <v>2.9149161717671939E-2</v>
      </c>
      <c r="L44" s="52">
        <f t="shared" si="2"/>
        <v>1.6129444444651118E-2</v>
      </c>
      <c r="N44" s="126" t="s">
        <v>16</v>
      </c>
      <c r="O44" s="131">
        <v>0.02</v>
      </c>
    </row>
    <row r="45" spans="1:15" ht="14.5" thickBot="1" x14ac:dyDescent="0.35">
      <c r="A45" s="10" t="s">
        <v>61</v>
      </c>
      <c r="B45" s="18" t="s">
        <v>157</v>
      </c>
      <c r="C45" s="18">
        <v>2013</v>
      </c>
      <c r="D45" s="25">
        <v>8420.6569999999992</v>
      </c>
      <c r="E45" s="275"/>
      <c r="F45" s="19">
        <f>VLOOKUP(A45,'Added-Value-Ouput'!$B$287:$F$343,3,FALSE)</f>
        <v>500615.08749449998</v>
      </c>
      <c r="G45" s="116">
        <f>VLOOKUP(A45,'Added-Value-Ouput'!$B$287:$F$343,5,FALSE)</f>
        <v>1080696.57</v>
      </c>
      <c r="H45" s="277"/>
      <c r="I45" s="278"/>
      <c r="J45" s="50">
        <f t="shared" si="6"/>
        <v>3.3099827682848734E-2</v>
      </c>
      <c r="K45" s="51">
        <f>D45/F45</f>
        <v>1.6820621691895198E-2</v>
      </c>
      <c r="L45" s="52">
        <f t="shared" si="2"/>
        <v>7.7918790840614946E-3</v>
      </c>
      <c r="N45" s="138" t="s">
        <v>88</v>
      </c>
      <c r="O45" s="139">
        <v>1.9E-2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101411.63400000001</v>
      </c>
      <c r="E46" s="276"/>
      <c r="F46" s="23">
        <f>SUM('Added-Value-Ouput'!D287:D342)-SUM(F36:F45)</f>
        <v>5327802.2454975946</v>
      </c>
      <c r="G46" s="23">
        <f>SUM('Added-Value-Ouput'!F287:F342)-SUM(G36:G45)</f>
        <v>16181928.629999993</v>
      </c>
      <c r="H46" s="279"/>
      <c r="I46" s="280"/>
      <c r="J46" s="53">
        <f t="shared" si="6"/>
        <v>0.3986277567695875</v>
      </c>
      <c r="K46" s="54">
        <f t="shared" si="3"/>
        <v>1.903442157330458E-2</v>
      </c>
      <c r="L46" s="55">
        <f t="shared" si="2"/>
        <v>6.2669683150122788E-3</v>
      </c>
      <c r="N46" s="264" t="s">
        <v>165</v>
      </c>
      <c r="O46" s="265"/>
    </row>
    <row r="51" spans="2:9" x14ac:dyDescent="0.25">
      <c r="B51" s="1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57" t="s">
        <v>166</v>
      </c>
      <c r="D52" s="157" t="s">
        <v>72</v>
      </c>
      <c r="E52" s="157" t="s">
        <v>154</v>
      </c>
      <c r="F52" s="157">
        <v>2013</v>
      </c>
      <c r="G52" s="157" t="s">
        <v>105</v>
      </c>
      <c r="H52" s="2" t="s">
        <v>167</v>
      </c>
      <c r="I52" s="2" t="s">
        <v>105</v>
      </c>
    </row>
    <row r="53" spans="2:9" x14ac:dyDescent="0.25">
      <c r="B53" s="2" t="s">
        <v>2</v>
      </c>
      <c r="C53" s="157" t="s">
        <v>168</v>
      </c>
      <c r="D53" s="157" t="s">
        <v>84</v>
      </c>
      <c r="E53" s="157" t="s">
        <v>151</v>
      </c>
      <c r="F53" s="157">
        <v>2013</v>
      </c>
      <c r="G53" s="157" t="s">
        <v>105</v>
      </c>
      <c r="H53" s="2" t="s">
        <v>169</v>
      </c>
      <c r="I53" s="2" t="s">
        <v>105</v>
      </c>
    </row>
    <row r="54" spans="2:9" x14ac:dyDescent="0.25">
      <c r="B54" s="2" t="s">
        <v>4</v>
      </c>
      <c r="C54" s="157" t="s">
        <v>170</v>
      </c>
      <c r="D54" s="157" t="s">
        <v>18</v>
      </c>
      <c r="E54" s="157" t="s">
        <v>130</v>
      </c>
      <c r="F54" s="157">
        <v>2013</v>
      </c>
      <c r="G54" s="157" t="s">
        <v>105</v>
      </c>
      <c r="H54" s="2" t="s">
        <v>171</v>
      </c>
      <c r="I54" s="2" t="s">
        <v>105</v>
      </c>
    </row>
    <row r="55" spans="2:9" x14ac:dyDescent="0.25">
      <c r="B55" s="2" t="s">
        <v>7</v>
      </c>
      <c r="C55" s="157" t="s">
        <v>172</v>
      </c>
      <c r="D55" s="157" t="s">
        <v>155</v>
      </c>
      <c r="E55" s="157" t="s">
        <v>156</v>
      </c>
      <c r="F55" s="157">
        <v>2013</v>
      </c>
      <c r="G55" s="157" t="s">
        <v>105</v>
      </c>
      <c r="H55" s="2" t="s">
        <v>173</v>
      </c>
      <c r="I55" s="2" t="s">
        <v>105</v>
      </c>
    </row>
    <row r="56" spans="2:9" x14ac:dyDescent="0.25">
      <c r="B56" s="2" t="s">
        <v>10</v>
      </c>
      <c r="C56" s="157" t="s">
        <v>174</v>
      </c>
      <c r="D56" s="157" t="s">
        <v>62</v>
      </c>
      <c r="E56" s="157" t="s">
        <v>152</v>
      </c>
      <c r="F56" s="157">
        <v>2013</v>
      </c>
      <c r="G56" s="157" t="s">
        <v>105</v>
      </c>
      <c r="H56" s="2" t="s">
        <v>175</v>
      </c>
      <c r="I56" s="2" t="s">
        <v>105</v>
      </c>
    </row>
    <row r="57" spans="2:9" x14ac:dyDescent="0.25">
      <c r="B57" s="2" t="s">
        <v>13</v>
      </c>
      <c r="C57" s="157" t="s">
        <v>176</v>
      </c>
      <c r="D57" s="157" t="s">
        <v>81</v>
      </c>
      <c r="E57" s="157" t="s">
        <v>135</v>
      </c>
      <c r="F57" s="157">
        <v>2013</v>
      </c>
      <c r="G57" s="157" t="s">
        <v>105</v>
      </c>
      <c r="H57" s="2" t="s">
        <v>177</v>
      </c>
      <c r="I57" s="2" t="s">
        <v>105</v>
      </c>
    </row>
    <row r="58" spans="2:9" x14ac:dyDescent="0.25">
      <c r="B58" s="2" t="s">
        <v>15</v>
      </c>
      <c r="C58" s="157" t="s">
        <v>178</v>
      </c>
      <c r="D58" s="157" t="s">
        <v>61</v>
      </c>
      <c r="E58" s="157" t="s">
        <v>157</v>
      </c>
      <c r="F58" s="157">
        <v>2013</v>
      </c>
      <c r="G58" s="157" t="s">
        <v>105</v>
      </c>
      <c r="H58" s="2" t="s">
        <v>179</v>
      </c>
      <c r="I58" s="2" t="s">
        <v>105</v>
      </c>
    </row>
    <row r="59" spans="2:9" x14ac:dyDescent="0.25">
      <c r="B59" s="2" t="s">
        <v>17</v>
      </c>
      <c r="C59" s="157" t="s">
        <v>180</v>
      </c>
      <c r="D59" s="157" t="s">
        <v>74</v>
      </c>
      <c r="E59" s="157" t="s">
        <v>138</v>
      </c>
      <c r="F59" s="157">
        <v>2013</v>
      </c>
      <c r="G59" s="157" t="s">
        <v>105</v>
      </c>
      <c r="H59" s="2" t="s">
        <v>181</v>
      </c>
      <c r="I59" s="2" t="s">
        <v>105</v>
      </c>
    </row>
    <row r="60" spans="2:9" x14ac:dyDescent="0.25">
      <c r="B60" s="2" t="s">
        <v>19</v>
      </c>
      <c r="C60" s="157" t="s">
        <v>182</v>
      </c>
      <c r="D60" s="157" t="s">
        <v>96</v>
      </c>
      <c r="E60" s="157" t="s">
        <v>106</v>
      </c>
      <c r="F60" s="157">
        <v>2013</v>
      </c>
      <c r="G60" s="157" t="s">
        <v>105</v>
      </c>
      <c r="H60" s="2" t="s">
        <v>183</v>
      </c>
      <c r="I60" s="2" t="s">
        <v>105</v>
      </c>
    </row>
    <row r="61" spans="2:9" x14ac:dyDescent="0.25">
      <c r="B61" s="2" t="s">
        <v>21</v>
      </c>
      <c r="C61" s="157" t="s">
        <v>184</v>
      </c>
      <c r="D61" s="157" t="s">
        <v>158</v>
      </c>
      <c r="E61" s="157" t="s">
        <v>159</v>
      </c>
      <c r="F61" s="157">
        <v>2013</v>
      </c>
      <c r="G61" s="157" t="s">
        <v>105</v>
      </c>
      <c r="H61" s="2" t="s">
        <v>185</v>
      </c>
      <c r="I61" s="2" t="s">
        <v>105</v>
      </c>
    </row>
    <row r="62" spans="2:9" x14ac:dyDescent="0.25">
      <c r="B62" s="2" t="s">
        <v>23</v>
      </c>
      <c r="C62" s="157" t="s">
        <v>186</v>
      </c>
      <c r="D62" s="157" t="s">
        <v>24</v>
      </c>
      <c r="E62" s="157" t="s">
        <v>25</v>
      </c>
      <c r="F62" s="157">
        <v>2013</v>
      </c>
      <c r="G62" s="157" t="s">
        <v>105</v>
      </c>
      <c r="H62" s="2" t="s">
        <v>187</v>
      </c>
      <c r="I62" s="2" t="s">
        <v>105</v>
      </c>
    </row>
    <row r="63" spans="2:9" x14ac:dyDescent="0.25">
      <c r="B63" s="2" t="s">
        <v>26</v>
      </c>
      <c r="C63" s="157" t="s">
        <v>188</v>
      </c>
      <c r="D63" s="157" t="s">
        <v>72</v>
      </c>
      <c r="E63" s="157" t="s">
        <v>154</v>
      </c>
      <c r="F63" s="157">
        <v>2013</v>
      </c>
      <c r="G63" s="157" t="s">
        <v>108</v>
      </c>
      <c r="H63" s="2" t="s">
        <v>189</v>
      </c>
      <c r="I63" s="2" t="s">
        <v>108</v>
      </c>
    </row>
    <row r="64" spans="2:9" x14ac:dyDescent="0.25">
      <c r="B64" s="2" t="s">
        <v>27</v>
      </c>
      <c r="C64" s="157" t="s">
        <v>190</v>
      </c>
      <c r="D64" s="157" t="s">
        <v>18</v>
      </c>
      <c r="E64" s="157" t="s">
        <v>130</v>
      </c>
      <c r="F64" s="157">
        <v>2013</v>
      </c>
      <c r="G64" s="157" t="s">
        <v>108</v>
      </c>
      <c r="H64" s="2" t="s">
        <v>191</v>
      </c>
      <c r="I64" s="2" t="s">
        <v>108</v>
      </c>
    </row>
    <row r="65" spans="2:9" x14ac:dyDescent="0.25">
      <c r="B65" s="2" t="s">
        <v>28</v>
      </c>
      <c r="C65" s="157" t="s">
        <v>192</v>
      </c>
      <c r="D65" s="157" t="s">
        <v>62</v>
      </c>
      <c r="E65" s="157" t="s">
        <v>152</v>
      </c>
      <c r="F65" s="157">
        <v>2013</v>
      </c>
      <c r="G65" s="157" t="s">
        <v>108</v>
      </c>
      <c r="H65" s="2" t="s">
        <v>193</v>
      </c>
      <c r="I65" s="2" t="s">
        <v>108</v>
      </c>
    </row>
    <row r="66" spans="2:9" x14ac:dyDescent="0.25">
      <c r="B66" s="2" t="s">
        <v>29</v>
      </c>
      <c r="C66" s="157" t="s">
        <v>194</v>
      </c>
      <c r="D66" s="157" t="s">
        <v>84</v>
      </c>
      <c r="E66" s="157" t="s">
        <v>151</v>
      </c>
      <c r="F66" s="157">
        <v>2013</v>
      </c>
      <c r="G66" s="157" t="s">
        <v>108</v>
      </c>
      <c r="H66" s="2" t="s">
        <v>195</v>
      </c>
      <c r="I66" s="2" t="s">
        <v>108</v>
      </c>
    </row>
    <row r="67" spans="2:9" x14ac:dyDescent="0.25">
      <c r="B67" s="2" t="s">
        <v>30</v>
      </c>
      <c r="C67" s="157" t="s">
        <v>196</v>
      </c>
      <c r="D67" s="157" t="s">
        <v>155</v>
      </c>
      <c r="E67" s="157" t="s">
        <v>156</v>
      </c>
      <c r="F67" s="157">
        <v>2013</v>
      </c>
      <c r="G67" s="157" t="s">
        <v>108</v>
      </c>
      <c r="H67" s="2" t="s">
        <v>197</v>
      </c>
      <c r="I67" s="2" t="s">
        <v>108</v>
      </c>
    </row>
    <row r="68" spans="2:9" x14ac:dyDescent="0.25">
      <c r="B68" s="2" t="s">
        <v>31</v>
      </c>
      <c r="C68" s="157" t="s">
        <v>198</v>
      </c>
      <c r="D68" s="157" t="s">
        <v>61</v>
      </c>
      <c r="E68" s="157" t="s">
        <v>157</v>
      </c>
      <c r="F68" s="157">
        <v>2013</v>
      </c>
      <c r="G68" s="157" t="s">
        <v>108</v>
      </c>
      <c r="H68" s="2" t="s">
        <v>199</v>
      </c>
      <c r="I68" s="2" t="s">
        <v>108</v>
      </c>
    </row>
    <row r="69" spans="2:9" x14ac:dyDescent="0.25">
      <c r="B69" s="2" t="s">
        <v>32</v>
      </c>
      <c r="C69" s="157" t="s">
        <v>200</v>
      </c>
      <c r="D69" s="157" t="s">
        <v>81</v>
      </c>
      <c r="E69" s="157" t="s">
        <v>135</v>
      </c>
      <c r="F69" s="157">
        <v>2013</v>
      </c>
      <c r="G69" s="157" t="s">
        <v>108</v>
      </c>
      <c r="H69" s="2" t="s">
        <v>201</v>
      </c>
      <c r="I69" s="2" t="s">
        <v>108</v>
      </c>
    </row>
    <row r="70" spans="2:9" x14ac:dyDescent="0.25">
      <c r="B70" s="2" t="s">
        <v>33</v>
      </c>
      <c r="C70" s="157" t="s">
        <v>202</v>
      </c>
      <c r="D70" s="157" t="s">
        <v>74</v>
      </c>
      <c r="E70" s="157" t="s">
        <v>138</v>
      </c>
      <c r="F70" s="157">
        <v>2013</v>
      </c>
      <c r="G70" s="157" t="s">
        <v>108</v>
      </c>
      <c r="H70" s="2" t="s">
        <v>203</v>
      </c>
      <c r="I70" s="2" t="s">
        <v>108</v>
      </c>
    </row>
    <row r="71" spans="2:9" x14ac:dyDescent="0.25">
      <c r="B71" s="2" t="s">
        <v>34</v>
      </c>
      <c r="C71" s="157" t="s">
        <v>204</v>
      </c>
      <c r="D71" s="157" t="s">
        <v>96</v>
      </c>
      <c r="E71" s="157" t="s">
        <v>106</v>
      </c>
      <c r="F71" s="157">
        <v>2013</v>
      </c>
      <c r="G71" s="157" t="s">
        <v>108</v>
      </c>
      <c r="H71" s="2" t="s">
        <v>205</v>
      </c>
      <c r="I71" s="2" t="s">
        <v>108</v>
      </c>
    </row>
    <row r="72" spans="2:9" x14ac:dyDescent="0.25">
      <c r="B72" s="2" t="s">
        <v>35</v>
      </c>
      <c r="C72" s="157" t="s">
        <v>206</v>
      </c>
      <c r="D72" s="157" t="s">
        <v>158</v>
      </c>
      <c r="E72" s="157" t="s">
        <v>159</v>
      </c>
      <c r="F72" s="157">
        <v>2013</v>
      </c>
      <c r="G72" s="157" t="s">
        <v>108</v>
      </c>
      <c r="H72" s="2" t="s">
        <v>207</v>
      </c>
      <c r="I72" s="2" t="s">
        <v>108</v>
      </c>
    </row>
    <row r="73" spans="2:9" x14ac:dyDescent="0.25">
      <c r="B73" s="2" t="s">
        <v>36</v>
      </c>
      <c r="C73" s="157" t="s">
        <v>208</v>
      </c>
      <c r="D73" s="157" t="s">
        <v>24</v>
      </c>
      <c r="E73" s="157" t="s">
        <v>25</v>
      </c>
      <c r="F73" s="157">
        <v>2013</v>
      </c>
      <c r="G73" s="157" t="s">
        <v>108</v>
      </c>
      <c r="H73" s="2" t="s">
        <v>209</v>
      </c>
      <c r="I73" s="2" t="s">
        <v>108</v>
      </c>
    </row>
    <row r="74" spans="2:9" x14ac:dyDescent="0.25">
      <c r="B74" s="2" t="s">
        <v>37</v>
      </c>
      <c r="C74" s="157" t="s">
        <v>210</v>
      </c>
      <c r="D74" s="157" t="s">
        <v>72</v>
      </c>
      <c r="E74" s="157" t="s">
        <v>154</v>
      </c>
      <c r="F74" s="157">
        <v>2013</v>
      </c>
      <c r="G74" s="157" t="s">
        <v>109</v>
      </c>
      <c r="H74" s="2" t="s">
        <v>211</v>
      </c>
      <c r="I74" s="2" t="s">
        <v>109</v>
      </c>
    </row>
    <row r="75" spans="2:9" x14ac:dyDescent="0.25">
      <c r="B75" s="2" t="s">
        <v>38</v>
      </c>
      <c r="C75" s="157" t="s">
        <v>212</v>
      </c>
      <c r="D75" s="157" t="s">
        <v>62</v>
      </c>
      <c r="E75" s="157" t="s">
        <v>152</v>
      </c>
      <c r="F75" s="157">
        <v>2013</v>
      </c>
      <c r="G75" s="157" t="s">
        <v>109</v>
      </c>
      <c r="H75" s="2" t="s">
        <v>213</v>
      </c>
      <c r="I75" s="2" t="s">
        <v>109</v>
      </c>
    </row>
    <row r="76" spans="2:9" x14ac:dyDescent="0.25">
      <c r="B76" s="2" t="s">
        <v>39</v>
      </c>
      <c r="C76" s="157" t="s">
        <v>214</v>
      </c>
      <c r="D76" s="157" t="s">
        <v>18</v>
      </c>
      <c r="E76" s="157" t="s">
        <v>130</v>
      </c>
      <c r="F76" s="157">
        <v>2013</v>
      </c>
      <c r="G76" s="157" t="s">
        <v>109</v>
      </c>
      <c r="H76" s="2" t="s">
        <v>215</v>
      </c>
      <c r="I76" s="2" t="s">
        <v>109</v>
      </c>
    </row>
    <row r="77" spans="2:9" x14ac:dyDescent="0.25">
      <c r="B77" s="2" t="s">
        <v>40</v>
      </c>
      <c r="C77" s="157" t="s">
        <v>216</v>
      </c>
      <c r="D77" s="157" t="s">
        <v>155</v>
      </c>
      <c r="E77" s="157" t="s">
        <v>156</v>
      </c>
      <c r="F77" s="157">
        <v>2013</v>
      </c>
      <c r="G77" s="157" t="s">
        <v>109</v>
      </c>
      <c r="H77" s="2" t="s">
        <v>217</v>
      </c>
      <c r="I77" s="2" t="s">
        <v>109</v>
      </c>
    </row>
    <row r="78" spans="2:9" x14ac:dyDescent="0.25">
      <c r="B78" s="2" t="s">
        <v>41</v>
      </c>
      <c r="C78" s="157" t="s">
        <v>218</v>
      </c>
      <c r="D78" s="157" t="s">
        <v>61</v>
      </c>
      <c r="E78" s="157" t="s">
        <v>157</v>
      </c>
      <c r="F78" s="157">
        <v>2013</v>
      </c>
      <c r="G78" s="157" t="s">
        <v>109</v>
      </c>
      <c r="H78" s="2" t="s">
        <v>219</v>
      </c>
      <c r="I78" s="2" t="s">
        <v>109</v>
      </c>
    </row>
    <row r="79" spans="2:9" x14ac:dyDescent="0.25">
      <c r="B79" s="2" t="s">
        <v>42</v>
      </c>
      <c r="C79" s="157" t="s">
        <v>220</v>
      </c>
      <c r="D79" s="157" t="s">
        <v>84</v>
      </c>
      <c r="E79" s="157" t="s">
        <v>151</v>
      </c>
      <c r="F79" s="157">
        <v>2013</v>
      </c>
      <c r="G79" s="157" t="s">
        <v>109</v>
      </c>
      <c r="H79" s="2" t="s">
        <v>221</v>
      </c>
      <c r="I79" s="2" t="s">
        <v>109</v>
      </c>
    </row>
    <row r="80" spans="2:9" x14ac:dyDescent="0.25">
      <c r="B80" s="2" t="s">
        <v>43</v>
      </c>
      <c r="C80" s="157" t="s">
        <v>222</v>
      </c>
      <c r="D80" s="157" t="s">
        <v>81</v>
      </c>
      <c r="E80" s="157" t="s">
        <v>135</v>
      </c>
      <c r="F80" s="157">
        <v>2013</v>
      </c>
      <c r="G80" s="157" t="s">
        <v>109</v>
      </c>
      <c r="H80" s="2" t="s">
        <v>223</v>
      </c>
      <c r="I80" s="2" t="s">
        <v>109</v>
      </c>
    </row>
    <row r="81" spans="2:9" x14ac:dyDescent="0.25">
      <c r="B81" s="2" t="s">
        <v>44</v>
      </c>
      <c r="C81" s="157" t="s">
        <v>224</v>
      </c>
      <c r="D81" s="157" t="s">
        <v>74</v>
      </c>
      <c r="E81" s="157" t="s">
        <v>138</v>
      </c>
      <c r="F81" s="157">
        <v>2013</v>
      </c>
      <c r="G81" s="157" t="s">
        <v>109</v>
      </c>
      <c r="H81" s="2" t="s">
        <v>225</v>
      </c>
      <c r="I81" s="2" t="s">
        <v>109</v>
      </c>
    </row>
    <row r="82" spans="2:9" x14ac:dyDescent="0.25">
      <c r="B82" s="2" t="s">
        <v>45</v>
      </c>
      <c r="C82" s="157" t="s">
        <v>226</v>
      </c>
      <c r="D82" s="157" t="s">
        <v>96</v>
      </c>
      <c r="E82" s="157" t="s">
        <v>106</v>
      </c>
      <c r="F82" s="157">
        <v>2013</v>
      </c>
      <c r="G82" s="157" t="s">
        <v>109</v>
      </c>
      <c r="H82" s="2" t="s">
        <v>227</v>
      </c>
      <c r="I82" s="2" t="s">
        <v>109</v>
      </c>
    </row>
    <row r="83" spans="2:9" x14ac:dyDescent="0.25">
      <c r="B83" s="2" t="s">
        <v>46</v>
      </c>
      <c r="C83" s="157" t="s">
        <v>228</v>
      </c>
      <c r="D83" s="157" t="s">
        <v>158</v>
      </c>
      <c r="E83" s="157" t="s">
        <v>159</v>
      </c>
      <c r="F83" s="157">
        <v>2013</v>
      </c>
      <c r="G83" s="157" t="s">
        <v>109</v>
      </c>
      <c r="H83" s="2" t="s">
        <v>229</v>
      </c>
      <c r="I83" s="2" t="s">
        <v>109</v>
      </c>
    </row>
    <row r="84" spans="2:9" x14ac:dyDescent="0.25">
      <c r="B84" s="2" t="s">
        <v>47</v>
      </c>
      <c r="C84" s="157" t="s">
        <v>230</v>
      </c>
      <c r="D84" s="157" t="s">
        <v>24</v>
      </c>
      <c r="E84" s="157" t="s">
        <v>25</v>
      </c>
      <c r="F84" s="157">
        <v>2013</v>
      </c>
      <c r="G84" s="157" t="s">
        <v>109</v>
      </c>
      <c r="H84" s="2" t="s">
        <v>231</v>
      </c>
      <c r="I84" s="2" t="s">
        <v>109</v>
      </c>
    </row>
    <row r="85" spans="2:9" x14ac:dyDescent="0.25">
      <c r="B85" s="2" t="s">
        <v>48</v>
      </c>
      <c r="C85" s="157" t="s">
        <v>232</v>
      </c>
      <c r="D85" s="157" t="s">
        <v>72</v>
      </c>
      <c r="E85" s="157" t="s">
        <v>154</v>
      </c>
      <c r="F85" s="157">
        <v>2013</v>
      </c>
      <c r="G85" s="157" t="s">
        <v>110</v>
      </c>
      <c r="H85" s="2" t="s">
        <v>233</v>
      </c>
      <c r="I85" s="2" t="s">
        <v>110</v>
      </c>
    </row>
    <row r="86" spans="2:9" x14ac:dyDescent="0.25">
      <c r="B86" s="2" t="s">
        <v>49</v>
      </c>
      <c r="C86" s="157" t="s">
        <v>234</v>
      </c>
      <c r="D86" s="157" t="s">
        <v>62</v>
      </c>
      <c r="E86" s="157" t="s">
        <v>152</v>
      </c>
      <c r="F86" s="157">
        <v>2013</v>
      </c>
      <c r="G86" s="157" t="s">
        <v>110</v>
      </c>
      <c r="H86" s="2" t="s">
        <v>235</v>
      </c>
      <c r="I86" s="2" t="s">
        <v>110</v>
      </c>
    </row>
    <row r="87" spans="2:9" x14ac:dyDescent="0.25">
      <c r="B87" s="2" t="s">
        <v>50</v>
      </c>
      <c r="C87" s="157" t="s">
        <v>236</v>
      </c>
      <c r="D87" s="157" t="s">
        <v>155</v>
      </c>
      <c r="E87" s="157" t="s">
        <v>156</v>
      </c>
      <c r="F87" s="157">
        <v>2013</v>
      </c>
      <c r="G87" s="157" t="s">
        <v>110</v>
      </c>
      <c r="H87" s="2" t="s">
        <v>237</v>
      </c>
      <c r="I87" s="2" t="s">
        <v>110</v>
      </c>
    </row>
    <row r="88" spans="2:9" x14ac:dyDescent="0.25">
      <c r="B88" s="2" t="s">
        <v>51</v>
      </c>
      <c r="C88" s="157" t="s">
        <v>238</v>
      </c>
      <c r="D88" s="157" t="s">
        <v>18</v>
      </c>
      <c r="E88" s="157" t="s">
        <v>130</v>
      </c>
      <c r="F88" s="157">
        <v>2013</v>
      </c>
      <c r="G88" s="157" t="s">
        <v>110</v>
      </c>
      <c r="H88" s="2" t="s">
        <v>239</v>
      </c>
      <c r="I88" s="2" t="s">
        <v>110</v>
      </c>
    </row>
    <row r="89" spans="2:9" x14ac:dyDescent="0.25">
      <c r="B89" s="2" t="s">
        <v>52</v>
      </c>
      <c r="C89" s="157" t="s">
        <v>240</v>
      </c>
      <c r="D89" s="157" t="s">
        <v>61</v>
      </c>
      <c r="E89" s="157" t="s">
        <v>157</v>
      </c>
      <c r="F89" s="157">
        <v>2013</v>
      </c>
      <c r="G89" s="157" t="s">
        <v>110</v>
      </c>
      <c r="H89" s="2" t="s">
        <v>241</v>
      </c>
      <c r="I89" s="2" t="s">
        <v>110</v>
      </c>
    </row>
    <row r="90" spans="2:9" x14ac:dyDescent="0.25">
      <c r="B90" s="2" t="s">
        <v>53</v>
      </c>
      <c r="C90" s="157" t="s">
        <v>242</v>
      </c>
      <c r="D90" s="157" t="s">
        <v>84</v>
      </c>
      <c r="E90" s="157" t="s">
        <v>151</v>
      </c>
      <c r="F90" s="157">
        <v>2013</v>
      </c>
      <c r="G90" s="157" t="s">
        <v>110</v>
      </c>
      <c r="H90" s="2" t="s">
        <v>243</v>
      </c>
      <c r="I90" s="2" t="s">
        <v>110</v>
      </c>
    </row>
    <row r="91" spans="2:9" x14ac:dyDescent="0.25">
      <c r="B91" s="2" t="s">
        <v>54</v>
      </c>
      <c r="C91" s="157" t="s">
        <v>244</v>
      </c>
      <c r="D91" s="157" t="s">
        <v>81</v>
      </c>
      <c r="E91" s="157" t="s">
        <v>135</v>
      </c>
      <c r="F91" s="157">
        <v>2013</v>
      </c>
      <c r="G91" s="157" t="s">
        <v>110</v>
      </c>
      <c r="H91" s="2" t="s">
        <v>245</v>
      </c>
      <c r="I91" s="2" t="s">
        <v>110</v>
      </c>
    </row>
    <row r="92" spans="2:9" x14ac:dyDescent="0.25">
      <c r="B92" s="2" t="s">
        <v>55</v>
      </c>
      <c r="C92" s="157" t="s">
        <v>246</v>
      </c>
      <c r="D92" s="157" t="s">
        <v>74</v>
      </c>
      <c r="E92" s="157" t="s">
        <v>138</v>
      </c>
      <c r="F92" s="157">
        <v>2013</v>
      </c>
      <c r="G92" s="157" t="s">
        <v>110</v>
      </c>
      <c r="H92" s="2" t="s">
        <v>247</v>
      </c>
      <c r="I92" s="2" t="s">
        <v>110</v>
      </c>
    </row>
    <row r="93" spans="2:9" x14ac:dyDescent="0.25">
      <c r="B93" s="2" t="s">
        <v>56</v>
      </c>
      <c r="C93" s="157" t="s">
        <v>248</v>
      </c>
      <c r="D93" s="157" t="s">
        <v>96</v>
      </c>
      <c r="E93" s="157" t="s">
        <v>106</v>
      </c>
      <c r="F93" s="157">
        <v>2013</v>
      </c>
      <c r="G93" s="157" t="s">
        <v>110</v>
      </c>
      <c r="H93" s="2" t="s">
        <v>249</v>
      </c>
      <c r="I93" s="2" t="s">
        <v>110</v>
      </c>
    </row>
    <row r="94" spans="2:9" x14ac:dyDescent="0.25">
      <c r="B94" s="2" t="s">
        <v>57</v>
      </c>
      <c r="C94" s="157" t="s">
        <v>250</v>
      </c>
      <c r="D94" s="157" t="s">
        <v>58</v>
      </c>
      <c r="E94" s="157" t="s">
        <v>160</v>
      </c>
      <c r="F94" s="157">
        <v>2013</v>
      </c>
      <c r="G94" s="157" t="s">
        <v>110</v>
      </c>
      <c r="H94" s="2" t="s">
        <v>251</v>
      </c>
      <c r="I94" s="2" t="s">
        <v>110</v>
      </c>
    </row>
  </sheetData>
  <mergeCells count="15"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  <mergeCell ref="N1:O1"/>
    <mergeCell ref="N13:O13"/>
    <mergeCell ref="N24:O24"/>
    <mergeCell ref="N35:O35"/>
    <mergeCell ref="N46:O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4E1B-F165-4095-B4CD-792E3DD31779}">
  <dimension ref="A1:O50"/>
  <sheetViews>
    <sheetView zoomScale="70" zoomScaleNormal="70" workbookViewId="0">
      <selection activeCell="G50" sqref="G50"/>
    </sheetView>
  </sheetViews>
  <sheetFormatPr defaultRowHeight="13.5" x14ac:dyDescent="0.25"/>
  <cols>
    <col min="1" max="1" width="53.5" customWidth="1"/>
    <col min="2" max="2" width="11.5703125" customWidth="1"/>
    <col min="5" max="5" width="18.7109375" customWidth="1"/>
    <col min="6" max="6" width="11.0703125" customWidth="1"/>
    <col min="9" max="9" width="13.640625" customWidth="1"/>
    <col min="10" max="10" width="16.0703125" customWidth="1"/>
    <col min="11" max="11" width="18.640625" customWidth="1"/>
    <col min="12" max="12" width="10.35546875" customWidth="1"/>
    <col min="14" max="14" width="46.35546875" customWidth="1"/>
    <col min="15" max="15" width="16.35546875" customWidth="1"/>
  </cols>
  <sheetData>
    <row r="1" spans="1:15" ht="43.5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N1" s="262" t="s">
        <v>164</v>
      </c>
      <c r="O1" s="26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84" t="s">
        <v>126</v>
      </c>
      <c r="I2" s="285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163</v>
      </c>
    </row>
    <row r="3" spans="1:15" ht="14.5" thickBot="1" x14ac:dyDescent="0.35">
      <c r="A3" s="27" t="s">
        <v>0</v>
      </c>
      <c r="B3" s="56" t="s">
        <v>1</v>
      </c>
      <c r="C3" s="56">
        <v>2013</v>
      </c>
      <c r="D3" s="29">
        <v>8136.585</v>
      </c>
      <c r="E3" s="286">
        <v>0.1</v>
      </c>
      <c r="F3" s="35">
        <f>VLOOKUP(A3,'Added-Value-Ouput'!$B$344:$F$400,3,FALSE)</f>
        <v>197581.60629</v>
      </c>
      <c r="G3" s="36">
        <f>VLOOKUP(A3,'Added-Value-Ouput'!$B$344:$F$400,5,FALSE)</f>
        <v>328310.22100000002</v>
      </c>
      <c r="H3" s="289">
        <f>SUM(D3:D13)</f>
        <v>60049.847999999998</v>
      </c>
      <c r="I3" s="290"/>
      <c r="J3" s="37">
        <f>D3/$H$3</f>
        <v>0.13549717894373356</v>
      </c>
      <c r="K3" s="37">
        <f>D3/F3</f>
        <v>4.1180882941388504E-2</v>
      </c>
      <c r="L3" s="38">
        <f>D3/G3</f>
        <v>2.4783221720045077E-2</v>
      </c>
      <c r="N3" s="122" t="s">
        <v>0</v>
      </c>
      <c r="O3" s="146">
        <v>4.4999999999999998E-2</v>
      </c>
    </row>
    <row r="4" spans="1:15" ht="14.5" thickBot="1" x14ac:dyDescent="0.35">
      <c r="A4" s="30" t="s">
        <v>18</v>
      </c>
      <c r="B4" s="57" t="s">
        <v>130</v>
      </c>
      <c r="C4" s="57">
        <v>2013</v>
      </c>
      <c r="D4" s="31">
        <v>6134.1289999999999</v>
      </c>
      <c r="E4" s="287"/>
      <c r="F4" s="35">
        <f>VLOOKUP(A4,'Added-Value-Ouput'!$B$344:$F$400,3,FALSE)</f>
        <v>351448.60499999998</v>
      </c>
      <c r="G4" s="36">
        <f>VLOOKUP(A4,'Added-Value-Ouput'!$B$344:$F$400,5,FALSE)</f>
        <v>509339.86300000001</v>
      </c>
      <c r="H4" s="291"/>
      <c r="I4" s="292"/>
      <c r="J4" s="41">
        <f t="shared" ref="J4:J13" si="0">D4/$H$3</f>
        <v>0.10215061660106117</v>
      </c>
      <c r="K4" s="41">
        <f t="shared" ref="K4:K12" si="1">D4/F4</f>
        <v>1.745384364237269E-2</v>
      </c>
      <c r="L4" s="42">
        <f t="shared" ref="L4:L46" si="2">D4/G4</f>
        <v>1.2043292594202469E-2</v>
      </c>
      <c r="N4" s="123" t="s">
        <v>99</v>
      </c>
      <c r="O4" s="147">
        <v>3.2000000000000001E-2</v>
      </c>
    </row>
    <row r="5" spans="1:15" ht="14.5" thickBot="1" x14ac:dyDescent="0.35">
      <c r="A5" s="30" t="s">
        <v>99</v>
      </c>
      <c r="B5" s="57" t="s">
        <v>133</v>
      </c>
      <c r="C5" s="57">
        <v>2013</v>
      </c>
      <c r="D5" s="31">
        <v>4758.6450000000004</v>
      </c>
      <c r="E5" s="287"/>
      <c r="F5" s="35">
        <f>VLOOKUP(A5,'Added-Value-Ouput'!$B$344:$F$400,3,FALSE)</f>
        <v>230567.63454</v>
      </c>
      <c r="G5" s="36">
        <f>VLOOKUP(A5,'Added-Value-Ouput'!$B$344:$F$400,5,FALSE)</f>
        <v>320237.79200000002</v>
      </c>
      <c r="H5" s="291"/>
      <c r="I5" s="292"/>
      <c r="J5" s="41">
        <f t="shared" si="0"/>
        <v>7.9244913326008762E-2</v>
      </c>
      <c r="K5" s="41">
        <f t="shared" si="1"/>
        <v>2.0638824740054518E-2</v>
      </c>
      <c r="L5" s="42">
        <f>D5/G5</f>
        <v>1.4859723364567791E-2</v>
      </c>
      <c r="N5" s="123" t="s">
        <v>96</v>
      </c>
      <c r="O5" s="147">
        <v>3.1E-2</v>
      </c>
    </row>
    <row r="6" spans="1:15" ht="14.5" thickBot="1" x14ac:dyDescent="0.35">
      <c r="A6" s="30" t="s">
        <v>96</v>
      </c>
      <c r="B6" s="57" t="s">
        <v>106</v>
      </c>
      <c r="C6" s="57">
        <v>2013</v>
      </c>
      <c r="D6" s="31">
        <v>4376.3919999999998</v>
      </c>
      <c r="E6" s="287"/>
      <c r="F6" s="35">
        <f>VLOOKUP(A6,'Added-Value-Ouput'!$B$344:$F$400,3,FALSE)</f>
        <v>163369.48752</v>
      </c>
      <c r="G6" s="36">
        <f>VLOOKUP(A6,'Added-Value-Ouput'!$B$344:$F$400,5,FALSE)</f>
        <v>271512.103</v>
      </c>
      <c r="H6" s="291"/>
      <c r="I6" s="292"/>
      <c r="J6" s="41">
        <f t="shared" si="0"/>
        <v>7.2879318528832907E-2</v>
      </c>
      <c r="K6" s="41">
        <f t="shared" si="1"/>
        <v>2.6788307084970403E-2</v>
      </c>
      <c r="L6" s="42">
        <f>D6/G6</f>
        <v>1.6118589011849684E-2</v>
      </c>
      <c r="N6" s="123" t="s">
        <v>22</v>
      </c>
      <c r="O6" s="147">
        <v>3.1E-2</v>
      </c>
    </row>
    <row r="7" spans="1:15" ht="14.5" thickBot="1" x14ac:dyDescent="0.35">
      <c r="A7" s="30" t="s">
        <v>16</v>
      </c>
      <c r="B7" s="57" t="s">
        <v>129</v>
      </c>
      <c r="C7" s="57">
        <v>2013</v>
      </c>
      <c r="D7" s="31">
        <v>4063.8159999999998</v>
      </c>
      <c r="E7" s="287"/>
      <c r="F7" s="35">
        <f>VLOOKUP(A7,'Added-Value-Ouput'!$B$344:$F$400,3,FALSE)</f>
        <v>411668.44380000001</v>
      </c>
      <c r="G7" s="36">
        <f>VLOOKUP(A7,'Added-Value-Ouput'!$B$344:$F$400,5,FALSE)</f>
        <v>606766.98300000001</v>
      </c>
      <c r="H7" s="291"/>
      <c r="I7" s="292"/>
      <c r="J7" s="41">
        <f t="shared" si="0"/>
        <v>6.7674043071682705E-2</v>
      </c>
      <c r="K7" s="41">
        <f t="shared" si="1"/>
        <v>9.871575198934399E-3</v>
      </c>
      <c r="L7" s="42">
        <f t="shared" si="2"/>
        <v>6.6974903280127883E-3</v>
      </c>
      <c r="N7" s="123" t="s">
        <v>3</v>
      </c>
      <c r="O7" s="147">
        <v>2.8000000000000001E-2</v>
      </c>
    </row>
    <row r="8" spans="1:15" ht="14.5" thickBot="1" x14ac:dyDescent="0.35">
      <c r="A8" s="30" t="s">
        <v>84</v>
      </c>
      <c r="B8" s="57" t="s">
        <v>151</v>
      </c>
      <c r="C8" s="57">
        <v>2013</v>
      </c>
      <c r="D8" s="31">
        <v>3538.9059999999999</v>
      </c>
      <c r="E8" s="287"/>
      <c r="F8" s="35">
        <f>VLOOKUP(A8,'Added-Value-Ouput'!$B$344:$F$400,3,FALSE)</f>
        <v>306921.84659999999</v>
      </c>
      <c r="G8" s="36">
        <f>VLOOKUP(A8,'Added-Value-Ouput'!$B$344:$F$400,5,FALSE)</f>
        <v>691889.73100000003</v>
      </c>
      <c r="H8" s="291"/>
      <c r="I8" s="292"/>
      <c r="J8" s="41">
        <f t="shared" si="0"/>
        <v>5.8932805292030051E-2</v>
      </c>
      <c r="K8" s="41">
        <f t="shared" si="1"/>
        <v>1.1530316395535463E-2</v>
      </c>
      <c r="L8" s="42">
        <f t="shared" si="2"/>
        <v>5.1148410526127607E-3</v>
      </c>
      <c r="N8" s="123" t="s">
        <v>97</v>
      </c>
      <c r="O8" s="147">
        <v>2.7E-2</v>
      </c>
    </row>
    <row r="9" spans="1:15" ht="14.5" thickBot="1" x14ac:dyDescent="0.35">
      <c r="A9" s="30" t="s">
        <v>86</v>
      </c>
      <c r="B9" s="57" t="s">
        <v>140</v>
      </c>
      <c r="C9" s="57">
        <v>2013</v>
      </c>
      <c r="D9" s="31">
        <v>3321.2420000000002</v>
      </c>
      <c r="E9" s="287"/>
      <c r="F9" s="35">
        <f>VLOOKUP(A9,'Added-Value-Ouput'!$B$344:$F$400,3,FALSE)</f>
        <v>244054.27116</v>
      </c>
      <c r="G9" s="36">
        <f>VLOOKUP(A9,'Added-Value-Ouput'!$B$344:$F$400,5,FALSE)</f>
        <v>349543.95500000002</v>
      </c>
      <c r="H9" s="291"/>
      <c r="I9" s="292"/>
      <c r="J9" s="41">
        <f t="shared" si="0"/>
        <v>5.5308083377663173E-2</v>
      </c>
      <c r="K9" s="41">
        <f t="shared" si="1"/>
        <v>1.3608620673647711E-2</v>
      </c>
      <c r="L9" s="42">
        <f t="shared" si="2"/>
        <v>9.5016433627067021E-3</v>
      </c>
      <c r="N9" s="123" t="s">
        <v>18</v>
      </c>
      <c r="O9" s="147">
        <v>2.3E-2</v>
      </c>
    </row>
    <row r="10" spans="1:15" ht="14.5" thickBot="1" x14ac:dyDescent="0.35">
      <c r="A10" s="30" t="s">
        <v>92</v>
      </c>
      <c r="B10" s="57" t="s">
        <v>314</v>
      </c>
      <c r="C10" s="57">
        <v>2013</v>
      </c>
      <c r="D10" s="31">
        <v>2265.2739999999999</v>
      </c>
      <c r="E10" s="287"/>
      <c r="F10" s="35">
        <f>VLOOKUP(A10,'Added-Value-Ouput'!$B$344:$F$400,3,FALSE)</f>
        <v>146688.55379999999</v>
      </c>
      <c r="G10" s="36">
        <f>VLOOKUP(A10,'Added-Value-Ouput'!$B$344:$F$400,5,FALSE)</f>
        <v>332020.61</v>
      </c>
      <c r="H10" s="291"/>
      <c r="I10" s="292"/>
      <c r="J10" s="41">
        <f t="shared" si="0"/>
        <v>3.7723226210331126E-2</v>
      </c>
      <c r="K10" s="41">
        <f t="shared" si="1"/>
        <v>1.5442745472073773E-2</v>
      </c>
      <c r="L10" s="42">
        <f t="shared" si="2"/>
        <v>6.8226909166873703E-3</v>
      </c>
      <c r="N10" s="123" t="s">
        <v>69</v>
      </c>
      <c r="O10" s="147">
        <v>1.9E-2</v>
      </c>
    </row>
    <row r="11" spans="1:15" ht="14.5" thickBot="1" x14ac:dyDescent="0.35">
      <c r="A11" s="30" t="s">
        <v>97</v>
      </c>
      <c r="B11" s="57" t="s">
        <v>107</v>
      </c>
      <c r="C11" s="57">
        <v>2013</v>
      </c>
      <c r="D11" s="31">
        <v>1878.97</v>
      </c>
      <c r="E11" s="287"/>
      <c r="F11" s="35">
        <f>VLOOKUP(A11,'Added-Value-Ouput'!$B$344:$F$400,3,FALSE)</f>
        <v>63091.425042000003</v>
      </c>
      <c r="G11" s="36">
        <f>VLOOKUP(A11,'Added-Value-Ouput'!$B$344:$F$400,5,FALSE)</f>
        <v>115231.371</v>
      </c>
      <c r="H11" s="291"/>
      <c r="I11" s="292"/>
      <c r="J11" s="41">
        <f t="shared" si="0"/>
        <v>3.1290170792772035E-2</v>
      </c>
      <c r="K11" s="41">
        <f t="shared" si="1"/>
        <v>2.9781701693204241E-2</v>
      </c>
      <c r="L11" s="42">
        <f t="shared" si="2"/>
        <v>1.6306063042502549E-2</v>
      </c>
      <c r="N11" s="123" t="s">
        <v>86</v>
      </c>
      <c r="O11" s="147">
        <v>1.7000000000000001E-2</v>
      </c>
    </row>
    <row r="12" spans="1:15" ht="14.5" thickBot="1" x14ac:dyDescent="0.35">
      <c r="A12" s="30" t="s">
        <v>101</v>
      </c>
      <c r="B12" s="57" t="s">
        <v>150</v>
      </c>
      <c r="C12" s="57">
        <v>2013</v>
      </c>
      <c r="D12" s="31">
        <v>1849.9359999999999</v>
      </c>
      <c r="E12" s="287"/>
      <c r="F12" s="35">
        <f>VLOOKUP(A12,'Added-Value-Ouput'!$B$344:$F$400,3,FALSE)</f>
        <v>321550.98551999999</v>
      </c>
      <c r="G12" s="36">
        <f>VLOOKUP(A12,'Added-Value-Ouput'!$B$344:$F$400,5,FALSE)</f>
        <v>557312.61300000001</v>
      </c>
      <c r="H12" s="291"/>
      <c r="I12" s="292"/>
      <c r="J12" s="41">
        <f t="shared" si="0"/>
        <v>3.0806672483167652E-2</v>
      </c>
      <c r="K12" s="41">
        <f t="shared" si="1"/>
        <v>5.7531653868463624E-3</v>
      </c>
      <c r="L12" s="42">
        <f t="shared" si="2"/>
        <v>3.319386564825512E-3</v>
      </c>
      <c r="N12" s="132" t="s">
        <v>93</v>
      </c>
      <c r="O12" s="148">
        <v>1.4E-2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19725.953000000001</v>
      </c>
      <c r="E13" s="288"/>
      <c r="F13" s="43">
        <f>SUM('Added-Value-Ouput'!D344:D399)-SUM(F3:F12)</f>
        <v>2382988.7141334005</v>
      </c>
      <c r="G13" s="43">
        <f>SUM('Added-Value-Ouput'!F344:F399)-SUM(G3:G12)</f>
        <v>5296053.7200000007</v>
      </c>
      <c r="H13" s="293"/>
      <c r="I13" s="294"/>
      <c r="J13" s="45">
        <f t="shared" si="0"/>
        <v>0.32849297137271694</v>
      </c>
      <c r="K13" s="45">
        <f>D13/F13</f>
        <v>8.2778205717073897E-3</v>
      </c>
      <c r="L13" s="46">
        <f t="shared" si="2"/>
        <v>3.724651229557392E-3</v>
      </c>
      <c r="N13" s="264" t="s">
        <v>165</v>
      </c>
      <c r="O13" s="265"/>
    </row>
    <row r="14" spans="1:15" ht="14.5" thickBot="1" x14ac:dyDescent="0.35">
      <c r="A14" s="59" t="s">
        <v>0</v>
      </c>
      <c r="B14" s="60" t="s">
        <v>1</v>
      </c>
      <c r="C14" s="60">
        <v>2013</v>
      </c>
      <c r="D14" s="62">
        <v>13754.791999999999</v>
      </c>
      <c r="E14" s="295">
        <v>0.2</v>
      </c>
      <c r="F14" s="63">
        <f>VLOOKUP(A14,'Added-Value-Ouput'!$B$344:$F$400,3,FALSE)</f>
        <v>197581.60629</v>
      </c>
      <c r="G14" s="64">
        <f>VLOOKUP(A14,'Added-Value-Ouput'!$B$344:$F$400,5,FALSE)</f>
        <v>328310.22100000002</v>
      </c>
      <c r="H14" s="298">
        <f>SUM(D14:D24)</f>
        <v>104043.84299999999</v>
      </c>
      <c r="I14" s="299"/>
      <c r="J14" s="65">
        <f>D14/$H$14</f>
        <v>0.13220188339256173</v>
      </c>
      <c r="K14" s="66">
        <f t="shared" ref="K14:K46" si="3">D14/F14</f>
        <v>6.9615751477449944E-2</v>
      </c>
      <c r="L14" s="67">
        <f t="shared" si="2"/>
        <v>4.18957166734081E-2</v>
      </c>
      <c r="N14" s="140" t="s">
        <v>0</v>
      </c>
      <c r="O14" s="149">
        <v>7.1999999999999995E-2</v>
      </c>
    </row>
    <row r="15" spans="1:15" ht="14.5" thickBot="1" x14ac:dyDescent="0.35">
      <c r="A15" s="68" t="s">
        <v>18</v>
      </c>
      <c r="B15" s="69" t="s">
        <v>130</v>
      </c>
      <c r="C15" s="69">
        <v>2013</v>
      </c>
      <c r="D15" s="71">
        <v>10629.271000000001</v>
      </c>
      <c r="E15" s="296"/>
      <c r="F15" s="63">
        <f>VLOOKUP(A15,'Added-Value-Ouput'!$B$344:$F$400,3,FALSE)</f>
        <v>351448.60499999998</v>
      </c>
      <c r="G15" s="64">
        <f>VLOOKUP(A15,'Added-Value-Ouput'!$B$344:$F$400,5,FALSE)</f>
        <v>509339.86300000001</v>
      </c>
      <c r="H15" s="300"/>
      <c r="I15" s="301"/>
      <c r="J15" s="74">
        <f t="shared" ref="J15:J24" si="4">D15/$H$14</f>
        <v>0.10216146091412638</v>
      </c>
      <c r="K15" s="75">
        <f t="shared" si="3"/>
        <v>3.0244168987382952E-2</v>
      </c>
      <c r="L15" s="76">
        <f t="shared" si="2"/>
        <v>2.0868720027907968E-2</v>
      </c>
      <c r="N15" s="124" t="s">
        <v>99</v>
      </c>
      <c r="O15" s="150">
        <v>5.7000000000000002E-2</v>
      </c>
    </row>
    <row r="16" spans="1:15" ht="14.5" thickBot="1" x14ac:dyDescent="0.35">
      <c r="A16" s="68" t="s">
        <v>99</v>
      </c>
      <c r="B16" s="69" t="s">
        <v>133</v>
      </c>
      <c r="C16" s="69">
        <v>2013</v>
      </c>
      <c r="D16" s="71">
        <v>8555.8670000000002</v>
      </c>
      <c r="E16" s="296"/>
      <c r="F16" s="63">
        <f>VLOOKUP(A16,'Added-Value-Ouput'!$B$344:$F$400,3,FALSE)</f>
        <v>230567.63454</v>
      </c>
      <c r="G16" s="64">
        <f>VLOOKUP(A16,'Added-Value-Ouput'!$B$344:$F$400,5,FALSE)</f>
        <v>320237.79200000002</v>
      </c>
      <c r="H16" s="300"/>
      <c r="I16" s="301"/>
      <c r="J16" s="74">
        <f t="shared" si="4"/>
        <v>8.2233285058492131E-2</v>
      </c>
      <c r="K16" s="75">
        <f t="shared" si="3"/>
        <v>3.7107840469758936E-2</v>
      </c>
      <c r="L16" s="76">
        <f t="shared" si="2"/>
        <v>2.6717230800791931E-2</v>
      </c>
      <c r="N16" s="124" t="s">
        <v>96</v>
      </c>
      <c r="O16" s="150">
        <v>5.1999999999999998E-2</v>
      </c>
    </row>
    <row r="17" spans="1:15" ht="14.5" thickBot="1" x14ac:dyDescent="0.35">
      <c r="A17" s="68" t="s">
        <v>96</v>
      </c>
      <c r="B17" s="69" t="s">
        <v>106</v>
      </c>
      <c r="C17" s="69">
        <v>2013</v>
      </c>
      <c r="D17" s="71">
        <v>7604.4610000000002</v>
      </c>
      <c r="E17" s="296"/>
      <c r="F17" s="63">
        <f>VLOOKUP(A17,'Added-Value-Ouput'!$B$344:$F$400,3,FALSE)</f>
        <v>163369.48752</v>
      </c>
      <c r="G17" s="64">
        <f>VLOOKUP(A17,'Added-Value-Ouput'!$B$344:$F$400,5,FALSE)</f>
        <v>271512.103</v>
      </c>
      <c r="H17" s="300"/>
      <c r="I17" s="301"/>
      <c r="J17" s="74">
        <f t="shared" si="4"/>
        <v>7.3089005372475535E-2</v>
      </c>
      <c r="K17" s="75">
        <f t="shared" si="3"/>
        <v>4.6547621073176518E-2</v>
      </c>
      <c r="L17" s="76">
        <f t="shared" si="2"/>
        <v>2.8007815916773333E-2</v>
      </c>
      <c r="N17" s="124" t="s">
        <v>22</v>
      </c>
      <c r="O17" s="150">
        <v>4.8000000000000001E-2</v>
      </c>
    </row>
    <row r="18" spans="1:15" ht="14.5" thickBot="1" x14ac:dyDescent="0.35">
      <c r="A18" s="68" t="s">
        <v>16</v>
      </c>
      <c r="B18" s="69" t="s">
        <v>129</v>
      </c>
      <c r="C18" s="69">
        <v>2013</v>
      </c>
      <c r="D18" s="71">
        <v>6868.95</v>
      </c>
      <c r="E18" s="296"/>
      <c r="F18" s="63">
        <f>VLOOKUP(A18,'Added-Value-Ouput'!$B$344:$F$400,3,FALSE)</f>
        <v>411668.44380000001</v>
      </c>
      <c r="G18" s="64">
        <f>VLOOKUP(A18,'Added-Value-Ouput'!$B$344:$F$400,5,FALSE)</f>
        <v>606766.98300000001</v>
      </c>
      <c r="H18" s="300"/>
      <c r="I18" s="301"/>
      <c r="J18" s="74">
        <f t="shared" si="4"/>
        <v>6.60197643795222E-2</v>
      </c>
      <c r="K18" s="75">
        <f t="shared" si="3"/>
        <v>1.6685636471415154E-2</v>
      </c>
      <c r="L18" s="76">
        <f t="shared" si="2"/>
        <v>1.1320573123537936E-2</v>
      </c>
      <c r="N18" s="124" t="s">
        <v>3</v>
      </c>
      <c r="O18" s="150">
        <v>4.7E-2</v>
      </c>
    </row>
    <row r="19" spans="1:15" ht="14.5" thickBot="1" x14ac:dyDescent="0.35">
      <c r="A19" s="68" t="s">
        <v>84</v>
      </c>
      <c r="B19" s="69" t="s">
        <v>151</v>
      </c>
      <c r="C19" s="69">
        <v>2013</v>
      </c>
      <c r="D19" s="71">
        <v>6158.6859999999997</v>
      </c>
      <c r="E19" s="296"/>
      <c r="F19" s="63">
        <f>VLOOKUP(A19,'Added-Value-Ouput'!$B$344:$F$400,3,FALSE)</f>
        <v>306921.84659999999</v>
      </c>
      <c r="G19" s="64">
        <f>VLOOKUP(A19,'Added-Value-Ouput'!$B$344:$F$400,5,FALSE)</f>
        <v>691889.73100000003</v>
      </c>
      <c r="H19" s="300"/>
      <c r="I19" s="301"/>
      <c r="J19" s="74">
        <f t="shared" si="4"/>
        <v>5.919318070556083E-2</v>
      </c>
      <c r="K19" s="75">
        <f t="shared" si="3"/>
        <v>2.0065974671481728E-2</v>
      </c>
      <c r="L19" s="76">
        <f t="shared" si="2"/>
        <v>8.9012536594505389E-3</v>
      </c>
      <c r="N19" s="124" t="s">
        <v>97</v>
      </c>
      <c r="O19" s="150">
        <v>3.9E-2</v>
      </c>
    </row>
    <row r="20" spans="1:15" ht="14.5" thickBot="1" x14ac:dyDescent="0.35">
      <c r="A20" s="68" t="s">
        <v>86</v>
      </c>
      <c r="B20" s="69" t="s">
        <v>140</v>
      </c>
      <c r="C20" s="69">
        <v>2013</v>
      </c>
      <c r="D20" s="71">
        <v>5545.4549999999999</v>
      </c>
      <c r="E20" s="296"/>
      <c r="F20" s="63">
        <f>VLOOKUP(A20,'Added-Value-Ouput'!$B$344:$F$400,3,FALSE)</f>
        <v>244054.27116</v>
      </c>
      <c r="G20" s="64">
        <f>VLOOKUP(A20,'Added-Value-Ouput'!$B$344:$F$400,5,FALSE)</f>
        <v>349543.95500000002</v>
      </c>
      <c r="H20" s="300"/>
      <c r="I20" s="301"/>
      <c r="J20" s="74">
        <f t="shared" si="4"/>
        <v>5.3299213486376125E-2</v>
      </c>
      <c r="K20" s="75">
        <f t="shared" si="3"/>
        <v>2.2722220650522623E-2</v>
      </c>
      <c r="L20" s="76">
        <f t="shared" si="2"/>
        <v>1.5864828788127661E-2</v>
      </c>
      <c r="N20" s="124" t="s">
        <v>18</v>
      </c>
      <c r="O20" s="150">
        <v>3.7999999999999999E-2</v>
      </c>
    </row>
    <row r="21" spans="1:15" ht="14.5" thickBot="1" x14ac:dyDescent="0.35">
      <c r="A21" s="68" t="s">
        <v>92</v>
      </c>
      <c r="B21" s="69" t="s">
        <v>314</v>
      </c>
      <c r="C21" s="69">
        <v>2013</v>
      </c>
      <c r="D21" s="71">
        <v>4001.7020000000002</v>
      </c>
      <c r="E21" s="296"/>
      <c r="F21" s="63">
        <f>VLOOKUP(A21,'Added-Value-Ouput'!$B$344:$F$400,3,FALSE)</f>
        <v>146688.55379999999</v>
      </c>
      <c r="G21" s="64">
        <f>VLOOKUP(A21,'Added-Value-Ouput'!$B$344:$F$400,5,FALSE)</f>
        <v>332020.61</v>
      </c>
      <c r="H21" s="300"/>
      <c r="I21" s="301"/>
      <c r="J21" s="74">
        <f t="shared" si="4"/>
        <v>3.8461689655196613E-2</v>
      </c>
      <c r="K21" s="75">
        <f t="shared" si="3"/>
        <v>2.7280260772466626E-2</v>
      </c>
      <c r="L21" s="76">
        <f t="shared" si="2"/>
        <v>1.205257107382581E-2</v>
      </c>
      <c r="N21" s="124" t="s">
        <v>69</v>
      </c>
      <c r="O21" s="150">
        <v>2.7E-2</v>
      </c>
    </row>
    <row r="22" spans="1:15" ht="14.5" thickBot="1" x14ac:dyDescent="0.35">
      <c r="A22" s="68" t="s">
        <v>97</v>
      </c>
      <c r="B22" s="69" t="s">
        <v>107</v>
      </c>
      <c r="C22" s="69">
        <v>2013</v>
      </c>
      <c r="D22" s="71">
        <v>3070.9380000000001</v>
      </c>
      <c r="E22" s="296"/>
      <c r="F22" s="63">
        <f>VLOOKUP(A22,'Added-Value-Ouput'!$B$344:$F$400,3,FALSE)</f>
        <v>63091.425042000003</v>
      </c>
      <c r="G22" s="64">
        <f>VLOOKUP(A22,'Added-Value-Ouput'!$B$344:$F$400,5,FALSE)</f>
        <v>115231.371</v>
      </c>
      <c r="H22" s="300"/>
      <c r="I22" s="301"/>
      <c r="J22" s="74">
        <f t="shared" si="4"/>
        <v>2.951580710066621E-2</v>
      </c>
      <c r="K22" s="75">
        <f t="shared" si="3"/>
        <v>4.8674411743841177E-2</v>
      </c>
      <c r="L22" s="76">
        <f t="shared" si="2"/>
        <v>2.665019059783642E-2</v>
      </c>
      <c r="N22" s="124" t="s">
        <v>86</v>
      </c>
      <c r="O22" s="150">
        <v>2.5999999999999999E-2</v>
      </c>
    </row>
    <row r="23" spans="1:15" ht="14.5" thickBot="1" x14ac:dyDescent="0.35">
      <c r="A23" s="68" t="s">
        <v>101</v>
      </c>
      <c r="B23" s="69" t="s">
        <v>150</v>
      </c>
      <c r="C23" s="69">
        <v>2013</v>
      </c>
      <c r="D23" s="71">
        <v>3069.8069999999998</v>
      </c>
      <c r="E23" s="296"/>
      <c r="F23" s="63">
        <f>VLOOKUP(A23,'Added-Value-Ouput'!$B$344:$F$400,3,FALSE)</f>
        <v>321550.98551999999</v>
      </c>
      <c r="G23" s="64">
        <f>VLOOKUP(A23,'Added-Value-Ouput'!$B$344:$F$400,5,FALSE)</f>
        <v>557312.61300000001</v>
      </c>
      <c r="H23" s="300"/>
      <c r="I23" s="301"/>
      <c r="J23" s="74">
        <f t="shared" si="4"/>
        <v>2.9504936683278797E-2</v>
      </c>
      <c r="K23" s="75">
        <f t="shared" si="3"/>
        <v>9.546874798208517E-3</v>
      </c>
      <c r="L23" s="76">
        <f t="shared" si="2"/>
        <v>5.5082316968842757E-3</v>
      </c>
      <c r="N23" s="134" t="s">
        <v>92</v>
      </c>
      <c r="O23" s="151">
        <v>2.4E-2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34783.913999999997</v>
      </c>
      <c r="E24" s="297"/>
      <c r="F24" s="81">
        <f>SUM('Added-Value-Ouput'!D344:D399)-SUM(F14:F23)</f>
        <v>2382988.7141334005</v>
      </c>
      <c r="G24" s="81">
        <f>SUM('Added-Value-Ouput'!F344:F399)-SUM(G14:G23)</f>
        <v>5296053.7200000007</v>
      </c>
      <c r="H24" s="302"/>
      <c r="I24" s="303"/>
      <c r="J24" s="83">
        <f t="shared" si="4"/>
        <v>0.3343197732517435</v>
      </c>
      <c r="K24" s="84">
        <f t="shared" si="3"/>
        <v>1.4596759856099253E-2</v>
      </c>
      <c r="L24" s="85">
        <f t="shared" si="2"/>
        <v>6.5678929706929016E-3</v>
      </c>
      <c r="N24" s="264" t="s">
        <v>165</v>
      </c>
      <c r="O24" s="265"/>
    </row>
    <row r="25" spans="1:15" ht="14.5" thickBot="1" x14ac:dyDescent="0.35">
      <c r="A25" s="86" t="s">
        <v>0</v>
      </c>
      <c r="B25" s="87" t="s">
        <v>1</v>
      </c>
      <c r="C25" s="87">
        <v>2013</v>
      </c>
      <c r="D25" s="89">
        <v>18834.862000000001</v>
      </c>
      <c r="E25" s="266">
        <v>0.3</v>
      </c>
      <c r="F25" s="90">
        <f>VLOOKUP(A25,'Added-Value-Ouput'!$B$344:$F$400,3,FALSE)</f>
        <v>197581.60629</v>
      </c>
      <c r="G25" s="91">
        <f>VLOOKUP(A25,'Added-Value-Ouput'!$B$344:$F$400,5,FALSE)</f>
        <v>328310.22100000002</v>
      </c>
      <c r="H25" s="269">
        <f>SUM(D25:D35)</f>
        <v>144076.15300000002</v>
      </c>
      <c r="I25" s="270"/>
      <c r="J25" s="92">
        <f>D25/$H$25</f>
        <v>0.13072851827186141</v>
      </c>
      <c r="K25" s="93">
        <f t="shared" si="3"/>
        <v>9.5327001099258055E-2</v>
      </c>
      <c r="L25" s="94">
        <f t="shared" si="2"/>
        <v>5.7369100305896356E-2</v>
      </c>
      <c r="N25" s="142" t="s">
        <v>0</v>
      </c>
      <c r="O25" s="152">
        <v>9.2999999999999999E-2</v>
      </c>
    </row>
    <row r="26" spans="1:15" ht="14.5" thickBot="1" x14ac:dyDescent="0.35">
      <c r="A26" s="95" t="s">
        <v>18</v>
      </c>
      <c r="B26" s="96" t="s">
        <v>130</v>
      </c>
      <c r="C26" s="96">
        <v>2013</v>
      </c>
      <c r="D26" s="98">
        <v>14729.808999999999</v>
      </c>
      <c r="E26" s="267"/>
      <c r="F26" s="90">
        <f>VLOOKUP(A26,'Added-Value-Ouput'!$B$344:$F$400,3,FALSE)</f>
        <v>351448.60499999998</v>
      </c>
      <c r="G26" s="91">
        <f>VLOOKUP(A26,'Added-Value-Ouput'!$B$344:$F$400,5,FALSE)</f>
        <v>509339.86300000001</v>
      </c>
      <c r="H26" s="271"/>
      <c r="I26" s="272"/>
      <c r="J26" s="101">
        <f t="shared" ref="J26:J35" si="5">D26/$H$25</f>
        <v>0.10223627361843841</v>
      </c>
      <c r="K26" s="102">
        <f t="shared" si="3"/>
        <v>4.1911701427865961E-2</v>
      </c>
      <c r="L26" s="103">
        <f t="shared" si="2"/>
        <v>2.8919411320452643E-2</v>
      </c>
      <c r="N26" s="125" t="s">
        <v>99</v>
      </c>
      <c r="O26" s="153">
        <v>7.9000000000000001E-2</v>
      </c>
    </row>
    <row r="27" spans="1:15" ht="14.5" thickBot="1" x14ac:dyDescent="0.35">
      <c r="A27" s="95" t="s">
        <v>99</v>
      </c>
      <c r="B27" s="96" t="s">
        <v>133</v>
      </c>
      <c r="C27" s="96">
        <v>2013</v>
      </c>
      <c r="D27" s="98">
        <v>12020.323</v>
      </c>
      <c r="E27" s="267"/>
      <c r="F27" s="90">
        <f>VLOOKUP(A27,'Added-Value-Ouput'!$B$344:$F$400,3,FALSE)</f>
        <v>230567.63454</v>
      </c>
      <c r="G27" s="91">
        <f>VLOOKUP(A27,'Added-Value-Ouput'!$B$344:$F$400,5,FALSE)</f>
        <v>320237.79200000002</v>
      </c>
      <c r="H27" s="271"/>
      <c r="I27" s="272"/>
      <c r="J27" s="101">
        <f t="shared" si="5"/>
        <v>8.3430343951507363E-2</v>
      </c>
      <c r="K27" s="102">
        <f t="shared" si="3"/>
        <v>5.2133609402644304E-2</v>
      </c>
      <c r="L27" s="103">
        <f t="shared" si="2"/>
        <v>3.7535616658261245E-2</v>
      </c>
      <c r="N27" s="125" t="s">
        <v>96</v>
      </c>
      <c r="O27" s="153">
        <v>7.0000000000000007E-2</v>
      </c>
    </row>
    <row r="28" spans="1:15" ht="14.5" thickBot="1" x14ac:dyDescent="0.35">
      <c r="A28" s="95" t="s">
        <v>96</v>
      </c>
      <c r="B28" s="96" t="s">
        <v>106</v>
      </c>
      <c r="C28" s="96">
        <v>2013</v>
      </c>
      <c r="D28" s="98">
        <v>10544.947</v>
      </c>
      <c r="E28" s="267"/>
      <c r="F28" s="90">
        <f>VLOOKUP(A28,'Added-Value-Ouput'!$B$344:$F$400,3,FALSE)</f>
        <v>163369.48752</v>
      </c>
      <c r="G28" s="91">
        <f>VLOOKUP(A28,'Added-Value-Ouput'!$B$344:$F$400,5,FALSE)</f>
        <v>271512.103</v>
      </c>
      <c r="H28" s="271"/>
      <c r="I28" s="272"/>
      <c r="J28" s="101">
        <f t="shared" si="5"/>
        <v>7.3190092742134769E-2</v>
      </c>
      <c r="K28" s="102">
        <f t="shared" si="3"/>
        <v>6.4546612467698827E-2</v>
      </c>
      <c r="L28" s="103">
        <f t="shared" si="2"/>
        <v>3.8837852469508514E-2</v>
      </c>
      <c r="N28" s="125" t="s">
        <v>3</v>
      </c>
      <c r="O28" s="153">
        <v>6.3E-2</v>
      </c>
    </row>
    <row r="29" spans="1:15" ht="14.5" thickBot="1" x14ac:dyDescent="0.35">
      <c r="A29" s="95" t="s">
        <v>16</v>
      </c>
      <c r="B29" s="96" t="s">
        <v>129</v>
      </c>
      <c r="C29" s="96">
        <v>2013</v>
      </c>
      <c r="D29" s="98">
        <v>9407.6720000000005</v>
      </c>
      <c r="E29" s="267"/>
      <c r="F29" s="90">
        <f>VLOOKUP(A29,'Added-Value-Ouput'!$B$344:$F$400,3,FALSE)</f>
        <v>411668.44380000001</v>
      </c>
      <c r="G29" s="91">
        <f>VLOOKUP(A29,'Added-Value-Ouput'!$B$344:$F$400,5,FALSE)</f>
        <v>606766.98300000001</v>
      </c>
      <c r="H29" s="271"/>
      <c r="I29" s="272"/>
      <c r="J29" s="101">
        <f t="shared" si="5"/>
        <v>6.5296524123600097E-2</v>
      </c>
      <c r="K29" s="102">
        <f t="shared" si="3"/>
        <v>2.2852545881730274E-2</v>
      </c>
      <c r="L29" s="103">
        <f t="shared" si="2"/>
        <v>1.5504587862520529E-2</v>
      </c>
      <c r="N29" s="125" t="s">
        <v>22</v>
      </c>
      <c r="O29" s="153">
        <v>6.0999999999999999E-2</v>
      </c>
    </row>
    <row r="30" spans="1:15" ht="14.5" thickBot="1" x14ac:dyDescent="0.35">
      <c r="A30" s="95" t="s">
        <v>84</v>
      </c>
      <c r="B30" s="96" t="s">
        <v>151</v>
      </c>
      <c r="C30" s="96">
        <v>2013</v>
      </c>
      <c r="D30" s="98">
        <v>8545.8850000000002</v>
      </c>
      <c r="E30" s="267"/>
      <c r="F30" s="90">
        <f>VLOOKUP(A30,'Added-Value-Ouput'!$B$344:$F$400,3,FALSE)</f>
        <v>306921.84659999999</v>
      </c>
      <c r="G30" s="91">
        <f>VLOOKUP(A30,'Added-Value-Ouput'!$B$344:$F$400,5,FALSE)</f>
        <v>691889.73100000003</v>
      </c>
      <c r="H30" s="271"/>
      <c r="I30" s="272"/>
      <c r="J30" s="101">
        <f t="shared" si="5"/>
        <v>5.9315055420726001E-2</v>
      </c>
      <c r="K30" s="102">
        <f t="shared" si="3"/>
        <v>2.7843847203022791E-2</v>
      </c>
      <c r="L30" s="103">
        <f t="shared" si="2"/>
        <v>1.2351512989863988E-2</v>
      </c>
      <c r="N30" s="125" t="s">
        <v>18</v>
      </c>
      <c r="O30" s="153">
        <v>5.0999999999999997E-2</v>
      </c>
    </row>
    <row r="31" spans="1:15" ht="14.5" thickBot="1" x14ac:dyDescent="0.35">
      <c r="A31" s="95" t="s">
        <v>86</v>
      </c>
      <c r="B31" s="96" t="s">
        <v>140</v>
      </c>
      <c r="C31" s="96">
        <v>2013</v>
      </c>
      <c r="D31" s="98">
        <v>7554.7809999999999</v>
      </c>
      <c r="E31" s="267"/>
      <c r="F31" s="90">
        <f>VLOOKUP(A31,'Added-Value-Ouput'!$B$344:$F$400,3,FALSE)</f>
        <v>244054.27116</v>
      </c>
      <c r="G31" s="91">
        <f>VLOOKUP(A31,'Added-Value-Ouput'!$B$344:$F$400,5,FALSE)</f>
        <v>349543.95500000002</v>
      </c>
      <c r="H31" s="271"/>
      <c r="I31" s="272"/>
      <c r="J31" s="101">
        <f t="shared" si="5"/>
        <v>5.2436026661539188E-2</v>
      </c>
      <c r="K31" s="102">
        <f t="shared" si="3"/>
        <v>3.0955332041893036E-2</v>
      </c>
      <c r="L31" s="103">
        <f t="shared" si="2"/>
        <v>2.1613250327845033E-2</v>
      </c>
      <c r="N31" s="125" t="s">
        <v>97</v>
      </c>
      <c r="O31" s="153">
        <v>4.8000000000000001E-2</v>
      </c>
    </row>
    <row r="32" spans="1:15" ht="14.5" thickBot="1" x14ac:dyDescent="0.35">
      <c r="A32" s="95" t="s">
        <v>92</v>
      </c>
      <c r="B32" s="96" t="s">
        <v>314</v>
      </c>
      <c r="C32" s="96">
        <v>2013</v>
      </c>
      <c r="D32" s="98">
        <v>5585.6009999999997</v>
      </c>
      <c r="E32" s="267"/>
      <c r="F32" s="90">
        <f>VLOOKUP(A32,'Added-Value-Ouput'!$B$344:$F$400,3,FALSE)</f>
        <v>146688.55379999999</v>
      </c>
      <c r="G32" s="91">
        <f>VLOOKUP(A32,'Added-Value-Ouput'!$B$344:$F$400,5,FALSE)</f>
        <v>332020.61</v>
      </c>
      <c r="H32" s="271"/>
      <c r="I32" s="272"/>
      <c r="J32" s="101">
        <f t="shared" si="5"/>
        <v>3.8768393545321821E-2</v>
      </c>
      <c r="K32" s="102">
        <f t="shared" si="3"/>
        <v>3.8077960790421264E-2</v>
      </c>
      <c r="L32" s="103">
        <f t="shared" si="2"/>
        <v>1.6823055050709051E-2</v>
      </c>
      <c r="N32" s="125" t="s">
        <v>69</v>
      </c>
      <c r="O32" s="153">
        <v>3.4000000000000002E-2</v>
      </c>
    </row>
    <row r="33" spans="1:15" ht="14.5" thickBot="1" x14ac:dyDescent="0.35">
      <c r="A33" s="95" t="s">
        <v>101</v>
      </c>
      <c r="B33" s="96" t="s">
        <v>150</v>
      </c>
      <c r="C33" s="96">
        <v>2013</v>
      </c>
      <c r="D33" s="98">
        <v>4169.8069999999998</v>
      </c>
      <c r="E33" s="267"/>
      <c r="F33" s="90">
        <f>VLOOKUP(A33,'Added-Value-Ouput'!$B$344:$F$400,3,FALSE)</f>
        <v>321550.98551999999</v>
      </c>
      <c r="G33" s="91">
        <f>VLOOKUP(A33,'Added-Value-Ouput'!$B$344:$F$400,5,FALSE)</f>
        <v>557312.61300000001</v>
      </c>
      <c r="H33" s="271"/>
      <c r="I33" s="272"/>
      <c r="J33" s="101">
        <f t="shared" si="5"/>
        <v>2.8941687525485215E-2</v>
      </c>
      <c r="K33" s="102">
        <f t="shared" si="3"/>
        <v>1.296779418435539E-2</v>
      </c>
      <c r="L33" s="103">
        <f t="shared" si="2"/>
        <v>7.4819892870431051E-3</v>
      </c>
      <c r="N33" s="125" t="s">
        <v>86</v>
      </c>
      <c r="O33" s="153">
        <v>3.3000000000000002E-2</v>
      </c>
    </row>
    <row r="34" spans="1:15" ht="14.5" thickBot="1" x14ac:dyDescent="0.35">
      <c r="A34" s="95" t="s">
        <v>97</v>
      </c>
      <c r="B34" s="96" t="s">
        <v>107</v>
      </c>
      <c r="C34" s="96">
        <v>2013</v>
      </c>
      <c r="D34" s="98">
        <v>4142.384</v>
      </c>
      <c r="E34" s="267"/>
      <c r="F34" s="90">
        <f>VLOOKUP(A34,'Added-Value-Ouput'!$B$344:$F$400,3,FALSE)</f>
        <v>63091.425042000003</v>
      </c>
      <c r="G34" s="91">
        <f>VLOOKUP(A34,'Added-Value-Ouput'!$B$344:$F$400,5,FALSE)</f>
        <v>115231.371</v>
      </c>
      <c r="H34" s="271"/>
      <c r="I34" s="272"/>
      <c r="J34" s="101">
        <f t="shared" si="5"/>
        <v>2.8751350683273724E-2</v>
      </c>
      <c r="K34" s="102">
        <f t="shared" si="3"/>
        <v>6.5656846350235581E-2</v>
      </c>
      <c r="L34" s="103">
        <f t="shared" si="2"/>
        <v>3.5948405057161043E-2</v>
      </c>
      <c r="N34" s="136" t="s">
        <v>92</v>
      </c>
      <c r="O34" s="154">
        <v>3.3000000000000002E-2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48540.082000000002</v>
      </c>
      <c r="E35" s="268"/>
      <c r="F35" s="108">
        <f>SUM('Added-Value-Ouput'!D344:D399)-SUM(F25:F34)</f>
        <v>2382988.7141334005</v>
      </c>
      <c r="G35" s="108">
        <f>SUM('Added-Value-Ouput'!F344:F399)-SUM(G25:G34)</f>
        <v>5296053.7200000007</v>
      </c>
      <c r="H35" s="273"/>
      <c r="I35" s="274"/>
      <c r="J35" s="110">
        <f t="shared" si="5"/>
        <v>0.33690573345611191</v>
      </c>
      <c r="K35" s="111">
        <f t="shared" si="3"/>
        <v>2.0369413296886775E-2</v>
      </c>
      <c r="L35" s="112">
        <f t="shared" si="2"/>
        <v>9.1653303697984377E-3</v>
      </c>
      <c r="N35" s="264" t="s">
        <v>165</v>
      </c>
      <c r="O35" s="265"/>
    </row>
    <row r="36" spans="1:15" ht="14.5" thickBot="1" x14ac:dyDescent="0.35">
      <c r="A36" s="10" t="s">
        <v>0</v>
      </c>
      <c r="B36" s="18" t="s">
        <v>1</v>
      </c>
      <c r="C36" s="18">
        <v>2013</v>
      </c>
      <c r="D36" s="25">
        <v>23612.1</v>
      </c>
      <c r="E36" s="275">
        <v>0.4</v>
      </c>
      <c r="F36" s="19">
        <f>VLOOKUP(A36,'Added-Value-Ouput'!$B$344:$F$400,3,FALSE)</f>
        <v>197581.60629</v>
      </c>
      <c r="G36" s="116">
        <f>VLOOKUP(A36,'Added-Value-Ouput'!$B$344:$F$400,5,FALSE)</f>
        <v>328310.22100000002</v>
      </c>
      <c r="H36" s="277">
        <f>SUM(D36:D46)</f>
        <v>181844.48500000002</v>
      </c>
      <c r="I36" s="278"/>
      <c r="J36" s="47">
        <f>D36/$H$36</f>
        <v>0.1298477652484209</v>
      </c>
      <c r="K36" s="48">
        <f t="shared" si="3"/>
        <v>0.11950555744214057</v>
      </c>
      <c r="L36" s="49">
        <f t="shared" si="2"/>
        <v>7.1920088043801705E-2</v>
      </c>
      <c r="N36" s="144" t="s">
        <v>0</v>
      </c>
      <c r="O36" s="145">
        <v>0.113</v>
      </c>
    </row>
    <row r="37" spans="1:15" ht="14.5" thickBot="1" x14ac:dyDescent="0.35">
      <c r="A37" s="10" t="s">
        <v>18</v>
      </c>
      <c r="B37" s="18" t="s">
        <v>130</v>
      </c>
      <c r="C37" s="18">
        <v>2013</v>
      </c>
      <c r="D37" s="25">
        <v>18603.475999999999</v>
      </c>
      <c r="E37" s="275"/>
      <c r="F37" s="19">
        <f>VLOOKUP(A37,'Added-Value-Ouput'!$B$344:$F$400,3,FALSE)</f>
        <v>351448.60499999998</v>
      </c>
      <c r="G37" s="116">
        <f>VLOOKUP(A37,'Added-Value-Ouput'!$B$344:$F$400,5,FALSE)</f>
        <v>509339.86300000001</v>
      </c>
      <c r="H37" s="277"/>
      <c r="I37" s="278"/>
      <c r="J37" s="50">
        <f t="shared" ref="J37:J46" si="6">D37/$H$36</f>
        <v>0.10230431789009162</v>
      </c>
      <c r="K37" s="51">
        <f>D37/F37</f>
        <v>5.2933702781378232E-2</v>
      </c>
      <c r="L37" s="52">
        <f t="shared" si="2"/>
        <v>3.6524680967293541E-2</v>
      </c>
      <c r="N37" s="126" t="s">
        <v>99</v>
      </c>
      <c r="O37" s="131">
        <v>9.9000000000000005E-2</v>
      </c>
    </row>
    <row r="38" spans="1:15" ht="14.5" thickBot="1" x14ac:dyDescent="0.35">
      <c r="A38" s="10" t="s">
        <v>99</v>
      </c>
      <c r="B38" s="18" t="s">
        <v>133</v>
      </c>
      <c r="C38" s="18">
        <v>2013</v>
      </c>
      <c r="D38" s="25">
        <v>15293.023999999999</v>
      </c>
      <c r="E38" s="275"/>
      <c r="F38" s="19">
        <f>VLOOKUP(A38,'Added-Value-Ouput'!$B$344:$F$400,3,FALSE)</f>
        <v>230567.63454</v>
      </c>
      <c r="G38" s="116">
        <f>VLOOKUP(A38,'Added-Value-Ouput'!$B$344:$F$400,5,FALSE)</f>
        <v>320237.79200000002</v>
      </c>
      <c r="H38" s="277"/>
      <c r="I38" s="278"/>
      <c r="J38" s="50">
        <f t="shared" si="6"/>
        <v>8.4099465540568893E-2</v>
      </c>
      <c r="K38" s="51">
        <f t="shared" si="3"/>
        <v>6.6327713473362152E-2</v>
      </c>
      <c r="L38" s="52">
        <f t="shared" si="2"/>
        <v>4.7755213101144535E-2</v>
      </c>
      <c r="N38" s="126" t="s">
        <v>96</v>
      </c>
      <c r="O38" s="131">
        <v>8.6999999999999994E-2</v>
      </c>
    </row>
    <row r="39" spans="1:15" ht="14.5" thickBot="1" x14ac:dyDescent="0.35">
      <c r="A39" s="10" t="s">
        <v>96</v>
      </c>
      <c r="B39" s="18" t="s">
        <v>106</v>
      </c>
      <c r="C39" s="18">
        <v>2013</v>
      </c>
      <c r="D39" s="25">
        <v>13320.593999999999</v>
      </c>
      <c r="E39" s="275"/>
      <c r="F39" s="19">
        <f>VLOOKUP(A39,'Added-Value-Ouput'!$B$344:$F$400,3,FALSE)</f>
        <v>163369.48752</v>
      </c>
      <c r="G39" s="116">
        <f>VLOOKUP(A39,'Added-Value-Ouput'!$B$344:$F$400,5,FALSE)</f>
        <v>271512.103</v>
      </c>
      <c r="H39" s="277"/>
      <c r="I39" s="278"/>
      <c r="J39" s="50">
        <f t="shared" si="6"/>
        <v>7.3252669719403363E-2</v>
      </c>
      <c r="K39" s="51">
        <f t="shared" si="3"/>
        <v>8.1536608838105512E-2</v>
      </c>
      <c r="L39" s="52">
        <f t="shared" si="2"/>
        <v>4.9060774281579629E-2</v>
      </c>
      <c r="N39" s="126" t="s">
        <v>3</v>
      </c>
      <c r="O39" s="131">
        <v>7.8E-2</v>
      </c>
    </row>
    <row r="40" spans="1:15" ht="14.5" thickBot="1" x14ac:dyDescent="0.35">
      <c r="A40" s="10" t="s">
        <v>16</v>
      </c>
      <c r="B40" s="18" t="s">
        <v>129</v>
      </c>
      <c r="C40" s="18">
        <v>2013</v>
      </c>
      <c r="D40" s="25">
        <v>11796.14</v>
      </c>
      <c r="E40" s="275"/>
      <c r="F40" s="19">
        <f>VLOOKUP(A40,'Added-Value-Ouput'!$B$344:$F$400,3,FALSE)</f>
        <v>411668.44380000001</v>
      </c>
      <c r="G40" s="116">
        <f>VLOOKUP(A40,'Added-Value-Ouput'!$B$344:$F$400,5,FALSE)</f>
        <v>606766.98300000001</v>
      </c>
      <c r="H40" s="277"/>
      <c r="I40" s="278"/>
      <c r="J40" s="50">
        <f t="shared" si="6"/>
        <v>6.4869385508171992E-2</v>
      </c>
      <c r="K40" s="51">
        <f t="shared" si="3"/>
        <v>2.8654467393985857E-2</v>
      </c>
      <c r="L40" s="52">
        <f t="shared" si="2"/>
        <v>1.9440972120264494E-2</v>
      </c>
      <c r="N40" s="126" t="s">
        <v>22</v>
      </c>
      <c r="O40" s="131">
        <v>7.2999999999999995E-2</v>
      </c>
    </row>
    <row r="41" spans="1:15" ht="14.5" thickBot="1" x14ac:dyDescent="0.35">
      <c r="A41" s="10" t="s">
        <v>84</v>
      </c>
      <c r="B41" s="18" t="s">
        <v>151</v>
      </c>
      <c r="C41" s="18">
        <v>2013</v>
      </c>
      <c r="D41" s="25">
        <v>10799.665999999999</v>
      </c>
      <c r="E41" s="275"/>
      <c r="F41" s="19">
        <f>VLOOKUP(A41,'Added-Value-Ouput'!$B$344:$F$400,3,FALSE)</f>
        <v>306921.84659999999</v>
      </c>
      <c r="G41" s="116">
        <f>VLOOKUP(A41,'Added-Value-Ouput'!$B$344:$F$400,5,FALSE)</f>
        <v>691889.73100000003</v>
      </c>
      <c r="H41" s="277"/>
      <c r="I41" s="278"/>
      <c r="J41" s="50">
        <f t="shared" si="6"/>
        <v>5.9389571259199851E-2</v>
      </c>
      <c r="K41" s="51">
        <f>D41/F41</f>
        <v>3.5187022753954716E-2</v>
      </c>
      <c r="L41" s="52">
        <f t="shared" si="2"/>
        <v>1.5608941014908629E-2</v>
      </c>
      <c r="N41" s="126" t="s">
        <v>18</v>
      </c>
      <c r="O41" s="131">
        <v>6.3E-2</v>
      </c>
    </row>
    <row r="42" spans="1:15" ht="14.5" thickBot="1" x14ac:dyDescent="0.35">
      <c r="A42" s="10" t="s">
        <v>86</v>
      </c>
      <c r="B42" s="18" t="s">
        <v>140</v>
      </c>
      <c r="C42" s="18">
        <v>2013</v>
      </c>
      <c r="D42" s="25">
        <v>9443.4830000000002</v>
      </c>
      <c r="E42" s="275"/>
      <c r="F42" s="19">
        <f>VLOOKUP(A42,'Added-Value-Ouput'!$B$344:$F$400,3,FALSE)</f>
        <v>244054.27116</v>
      </c>
      <c r="G42" s="116">
        <f>VLOOKUP(A42,'Added-Value-Ouput'!$B$344:$F$400,5,FALSE)</f>
        <v>349543.95500000002</v>
      </c>
      <c r="H42" s="277"/>
      <c r="I42" s="278"/>
      <c r="J42" s="50">
        <f t="shared" si="6"/>
        <v>5.1931643678938072E-2</v>
      </c>
      <c r="K42" s="51">
        <f t="shared" si="3"/>
        <v>3.8694192710149004E-2</v>
      </c>
      <c r="L42" s="52">
        <f t="shared" si="2"/>
        <v>2.7016582220682372E-2</v>
      </c>
      <c r="N42" s="126" t="s">
        <v>97</v>
      </c>
      <c r="O42" s="131">
        <v>5.6000000000000001E-2</v>
      </c>
    </row>
    <row r="43" spans="1:15" ht="14.5" thickBot="1" x14ac:dyDescent="0.35">
      <c r="A43" s="10" t="s">
        <v>92</v>
      </c>
      <c r="B43" s="18" t="s">
        <v>314</v>
      </c>
      <c r="C43" s="18">
        <v>2013</v>
      </c>
      <c r="D43" s="25">
        <v>7081.6940000000004</v>
      </c>
      <c r="E43" s="275"/>
      <c r="F43" s="19">
        <f>VLOOKUP(A43,'Added-Value-Ouput'!$B$344:$F$400,3,FALSE)</f>
        <v>146688.55379999999</v>
      </c>
      <c r="G43" s="116">
        <f>VLOOKUP(A43,'Added-Value-Ouput'!$B$344:$F$400,5,FALSE)</f>
        <v>332020.61</v>
      </c>
      <c r="H43" s="277"/>
      <c r="I43" s="278"/>
      <c r="J43" s="50">
        <f t="shared" si="6"/>
        <v>3.8943683114723002E-2</v>
      </c>
      <c r="K43" s="51">
        <f t="shared" si="3"/>
        <v>4.827707286319978E-2</v>
      </c>
      <c r="L43" s="52">
        <f t="shared" si="2"/>
        <v>2.1329079541176677E-2</v>
      </c>
      <c r="N43" s="126" t="s">
        <v>92</v>
      </c>
      <c r="O43" s="131">
        <v>4.1000000000000002E-2</v>
      </c>
    </row>
    <row r="44" spans="1:15" ht="14.5" thickBot="1" x14ac:dyDescent="0.35">
      <c r="A44" s="10" t="s">
        <v>72</v>
      </c>
      <c r="B44" s="18" t="s">
        <v>154</v>
      </c>
      <c r="C44" s="18">
        <v>2013</v>
      </c>
      <c r="D44" s="25">
        <v>5253.4350000000004</v>
      </c>
      <c r="E44" s="275"/>
      <c r="F44" s="19">
        <f>VLOOKUP(A44,'Added-Value-Ouput'!$B$344:$F$400,3,FALSE)</f>
        <v>60955.035515999996</v>
      </c>
      <c r="G44" s="116">
        <f>VLOOKUP(A44,'Added-Value-Ouput'!$B$344:$F$400,5,FALSE)</f>
        <v>368662.37199999997</v>
      </c>
      <c r="H44" s="277"/>
      <c r="I44" s="278"/>
      <c r="J44" s="50">
        <f t="shared" si="6"/>
        <v>2.8889713097430478E-2</v>
      </c>
      <c r="K44" s="51">
        <f t="shared" si="3"/>
        <v>8.6185414470327626E-2</v>
      </c>
      <c r="L44" s="52">
        <f t="shared" si="2"/>
        <v>1.4249989689753315E-2</v>
      </c>
      <c r="N44" s="126" t="s">
        <v>86</v>
      </c>
      <c r="O44" s="131">
        <v>3.9E-2</v>
      </c>
    </row>
    <row r="45" spans="1:15" ht="14.5" thickBot="1" x14ac:dyDescent="0.35">
      <c r="A45" s="10" t="s">
        <v>101</v>
      </c>
      <c r="B45" s="18" t="s">
        <v>150</v>
      </c>
      <c r="C45" s="18">
        <v>2013</v>
      </c>
      <c r="D45" s="25">
        <v>5202.7920000000004</v>
      </c>
      <c r="E45" s="275"/>
      <c r="F45" s="19">
        <f>VLOOKUP(A45,'Added-Value-Ouput'!$B$344:$F$400,3,FALSE)</f>
        <v>321550.98551999999</v>
      </c>
      <c r="G45" s="116">
        <f>VLOOKUP(A45,'Added-Value-Ouput'!$B$344:$F$400,5,FALSE)</f>
        <v>557312.61300000001</v>
      </c>
      <c r="H45" s="277"/>
      <c r="I45" s="278"/>
      <c r="J45" s="50">
        <f t="shared" si="6"/>
        <v>2.8611216886781032E-2</v>
      </c>
      <c r="K45" s="51">
        <f>D45/F45</f>
        <v>1.618030183171805E-2</v>
      </c>
      <c r="L45" s="52">
        <f t="shared" si="2"/>
        <v>9.3355001818342127E-3</v>
      </c>
      <c r="N45" s="138" t="s">
        <v>93</v>
      </c>
      <c r="O45" s="139">
        <v>3.9E-2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61438.080999999998</v>
      </c>
      <c r="E46" s="276"/>
      <c r="F46" s="23">
        <f>SUM('Added-Value-Ouput'!D344:D399)-SUM(F36:F45)</f>
        <v>2385125.1036594007</v>
      </c>
      <c r="G46" s="23">
        <f>SUM('Added-Value-Ouput'!F344:F399)-SUM(G36:G45)</f>
        <v>5042622.7190000005</v>
      </c>
      <c r="H46" s="279"/>
      <c r="I46" s="280"/>
      <c r="J46" s="53">
        <f t="shared" si="6"/>
        <v>0.33786056805627068</v>
      </c>
      <c r="K46" s="54">
        <f t="shared" si="3"/>
        <v>2.57588505130142E-2</v>
      </c>
      <c r="L46" s="55">
        <f t="shared" si="2"/>
        <v>1.2183755244767499E-2</v>
      </c>
      <c r="N46" s="264" t="s">
        <v>165</v>
      </c>
      <c r="O46" s="265"/>
    </row>
    <row r="50" spans="7:7" x14ac:dyDescent="0.25">
      <c r="G50" s="261"/>
    </row>
  </sheetData>
  <mergeCells count="15"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  <mergeCell ref="N1:O1"/>
    <mergeCell ref="N13:O13"/>
    <mergeCell ref="N24:O24"/>
    <mergeCell ref="N35:O35"/>
    <mergeCell ref="N46:O4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74D7-4B48-4AA6-8573-71EA5CBEE1D0}">
  <dimension ref="A1:O46"/>
  <sheetViews>
    <sheetView zoomScale="70" zoomScaleNormal="70" workbookViewId="0">
      <selection activeCell="K41" sqref="K41"/>
    </sheetView>
  </sheetViews>
  <sheetFormatPr defaultRowHeight="13.5" x14ac:dyDescent="0.25"/>
  <cols>
    <col min="1" max="1" width="53.5" customWidth="1"/>
    <col min="2" max="2" width="11.5703125" customWidth="1"/>
    <col min="5" max="5" width="18.7109375" customWidth="1"/>
    <col min="7" max="7" width="13.640625" customWidth="1"/>
    <col min="8" max="8" width="16.0703125" customWidth="1"/>
    <col min="10" max="10" width="46.35546875" customWidth="1"/>
    <col min="11" max="11" width="16.35546875" customWidth="1"/>
    <col min="13" max="15" width="16.5703125" customWidth="1"/>
  </cols>
  <sheetData>
    <row r="1" spans="1:15" ht="28" customHeight="1" thickBot="1" x14ac:dyDescent="0.3">
      <c r="A1" s="281" t="s">
        <v>128</v>
      </c>
      <c r="B1" s="282"/>
      <c r="C1" s="282"/>
      <c r="D1" s="282"/>
      <c r="E1" s="282"/>
      <c r="F1" s="282"/>
      <c r="G1" s="282"/>
      <c r="H1" s="282"/>
      <c r="J1" s="262" t="s">
        <v>164</v>
      </c>
      <c r="K1" s="263"/>
    </row>
    <row r="2" spans="1:15" ht="40" customHeight="1" thickBot="1" x14ac:dyDescent="0.3">
      <c r="A2" s="114" t="s">
        <v>114</v>
      </c>
      <c r="B2" s="12" t="s">
        <v>113</v>
      </c>
      <c r="C2" s="121" t="s">
        <v>112</v>
      </c>
      <c r="D2" s="12" t="s">
        <v>115</v>
      </c>
      <c r="E2" s="121" t="s">
        <v>116</v>
      </c>
      <c r="F2" s="284" t="s">
        <v>126</v>
      </c>
      <c r="G2" s="285"/>
      <c r="H2" s="12" t="s">
        <v>117</v>
      </c>
      <c r="J2" s="12" t="s">
        <v>114</v>
      </c>
      <c r="K2" s="16" t="s">
        <v>163</v>
      </c>
    </row>
    <row r="3" spans="1:15" ht="14.5" thickBot="1" x14ac:dyDescent="0.35">
      <c r="A3" s="27" t="s">
        <v>0</v>
      </c>
      <c r="B3" s="56" t="s">
        <v>1</v>
      </c>
      <c r="C3" s="56">
        <v>2013</v>
      </c>
      <c r="D3" s="29">
        <v>11845.866</v>
      </c>
      <c r="E3" s="286">
        <v>0.1</v>
      </c>
      <c r="F3" s="289">
        <f>SUM(D3:D13)</f>
        <v>78515.014999999999</v>
      </c>
      <c r="G3" s="290"/>
      <c r="H3" s="38">
        <f t="shared" ref="H3:H13" si="0">D3/$F$3</f>
        <v>0.15087389335657644</v>
      </c>
      <c r="J3" s="122" t="s">
        <v>0</v>
      </c>
      <c r="K3" s="146">
        <v>3.5999999999999997E-2</v>
      </c>
      <c r="M3" s="27" t="s">
        <v>0</v>
      </c>
      <c r="N3" s="122" t="s">
        <v>0</v>
      </c>
      <c r="O3" s="127">
        <v>3.5000000000000003E-2</v>
      </c>
    </row>
    <row r="4" spans="1:15" ht="14.5" thickBot="1" x14ac:dyDescent="0.35">
      <c r="A4" s="30" t="s">
        <v>84</v>
      </c>
      <c r="B4" s="57" t="s">
        <v>151</v>
      </c>
      <c r="C4" s="57">
        <v>2013</v>
      </c>
      <c r="D4" s="31">
        <v>9388.25</v>
      </c>
      <c r="E4" s="287"/>
      <c r="F4" s="291"/>
      <c r="G4" s="292"/>
      <c r="H4" s="42">
        <f t="shared" si="0"/>
        <v>0.11957267027204924</v>
      </c>
      <c r="J4" s="123" t="s">
        <v>97</v>
      </c>
      <c r="K4" s="147">
        <v>1.7999999999999999E-2</v>
      </c>
      <c r="M4" s="30" t="s">
        <v>84</v>
      </c>
      <c r="N4" s="123" t="s">
        <v>97</v>
      </c>
      <c r="O4" s="128">
        <v>1.4E-2</v>
      </c>
    </row>
    <row r="5" spans="1:15" ht="14.5" thickBot="1" x14ac:dyDescent="0.35">
      <c r="A5" s="30" t="s">
        <v>81</v>
      </c>
      <c r="B5" s="57" t="s">
        <v>135</v>
      </c>
      <c r="C5" s="57">
        <v>2013</v>
      </c>
      <c r="D5" s="31">
        <v>9124.5609999999997</v>
      </c>
      <c r="E5" s="287"/>
      <c r="F5" s="291"/>
      <c r="G5" s="292"/>
      <c r="H5" s="42">
        <f t="shared" si="0"/>
        <v>0.11621421711503208</v>
      </c>
      <c r="J5" s="123" t="s">
        <v>96</v>
      </c>
      <c r="K5" s="147">
        <v>1.4E-2</v>
      </c>
      <c r="M5" s="30" t="s">
        <v>74</v>
      </c>
      <c r="N5" s="123" t="s">
        <v>96</v>
      </c>
      <c r="O5" s="128">
        <v>1.2999999999999999E-2</v>
      </c>
    </row>
    <row r="6" spans="1:15" ht="14.5" thickBot="1" x14ac:dyDescent="0.35">
      <c r="A6" s="30" t="s">
        <v>61</v>
      </c>
      <c r="B6" s="57" t="s">
        <v>157</v>
      </c>
      <c r="C6" s="57">
        <v>2013</v>
      </c>
      <c r="D6" s="31">
        <v>6053.2079999999996</v>
      </c>
      <c r="E6" s="287"/>
      <c r="F6" s="291"/>
      <c r="G6" s="292"/>
      <c r="H6" s="42">
        <f t="shared" si="0"/>
        <v>7.709618344975161E-2</v>
      </c>
      <c r="J6" s="123" t="s">
        <v>11</v>
      </c>
      <c r="K6" s="147">
        <v>1.2999999999999999E-2</v>
      </c>
      <c r="M6" s="30" t="s">
        <v>62</v>
      </c>
      <c r="N6" s="123" t="s">
        <v>16</v>
      </c>
      <c r="O6" s="128">
        <v>0.01</v>
      </c>
    </row>
    <row r="7" spans="1:15" ht="14.5" thickBot="1" x14ac:dyDescent="0.35">
      <c r="A7" s="30" t="s">
        <v>96</v>
      </c>
      <c r="B7" s="57" t="s">
        <v>106</v>
      </c>
      <c r="C7" s="57">
        <v>2013</v>
      </c>
      <c r="D7" s="31">
        <v>5001.116</v>
      </c>
      <c r="E7" s="287"/>
      <c r="F7" s="291"/>
      <c r="G7" s="292"/>
      <c r="H7" s="42">
        <f t="shared" si="0"/>
        <v>6.3696300637527736E-2</v>
      </c>
      <c r="J7" s="123" t="s">
        <v>3</v>
      </c>
      <c r="K7" s="147">
        <v>0.01</v>
      </c>
      <c r="M7" s="30" t="s">
        <v>96</v>
      </c>
      <c r="N7" s="123" t="s">
        <v>88</v>
      </c>
      <c r="O7" s="128">
        <v>8.9999999999999993E-3</v>
      </c>
    </row>
    <row r="8" spans="1:15" ht="14.5" thickBot="1" x14ac:dyDescent="0.35">
      <c r="A8" s="30" t="s">
        <v>16</v>
      </c>
      <c r="B8" s="57" t="s">
        <v>129</v>
      </c>
      <c r="C8" s="57">
        <v>2013</v>
      </c>
      <c r="D8" s="31">
        <v>4257.5259999999998</v>
      </c>
      <c r="E8" s="287"/>
      <c r="F8" s="291"/>
      <c r="G8" s="292"/>
      <c r="H8" s="42">
        <f t="shared" si="0"/>
        <v>5.4225628053436656E-2</v>
      </c>
      <c r="J8" s="123" t="s">
        <v>81</v>
      </c>
      <c r="K8" s="147">
        <v>0.01</v>
      </c>
      <c r="M8" s="30" t="s">
        <v>16</v>
      </c>
      <c r="N8" s="123" t="s">
        <v>91</v>
      </c>
      <c r="O8" s="128">
        <v>8.9999999999999993E-3</v>
      </c>
    </row>
    <row r="9" spans="1:15" ht="14.5" thickBot="1" x14ac:dyDescent="0.35">
      <c r="A9" s="30" t="s">
        <v>18</v>
      </c>
      <c r="B9" s="57" t="s">
        <v>130</v>
      </c>
      <c r="C9" s="57">
        <v>2013</v>
      </c>
      <c r="D9" s="31">
        <v>3980.7440000000001</v>
      </c>
      <c r="E9" s="287"/>
      <c r="F9" s="291"/>
      <c r="G9" s="292"/>
      <c r="H9" s="42">
        <f t="shared" si="0"/>
        <v>5.0700416983936132E-2</v>
      </c>
      <c r="J9" s="123" t="s">
        <v>88</v>
      </c>
      <c r="K9" s="147">
        <v>8.9999999999999993E-3</v>
      </c>
      <c r="M9" s="30" t="s">
        <v>18</v>
      </c>
      <c r="N9" s="123" t="s">
        <v>100</v>
      </c>
      <c r="O9" s="128">
        <v>8.0000000000000002E-3</v>
      </c>
    </row>
    <row r="10" spans="1:15" ht="14.5" thickBot="1" x14ac:dyDescent="0.35">
      <c r="A10" s="30" t="s">
        <v>100</v>
      </c>
      <c r="B10" s="57" t="s">
        <v>313</v>
      </c>
      <c r="C10" s="57">
        <v>2013</v>
      </c>
      <c r="D10" s="31">
        <v>2565.625</v>
      </c>
      <c r="E10" s="287"/>
      <c r="F10" s="291"/>
      <c r="G10" s="292"/>
      <c r="H10" s="42">
        <f t="shared" si="0"/>
        <v>3.2676870787071745E-2</v>
      </c>
      <c r="J10" s="123" t="s">
        <v>5</v>
      </c>
      <c r="K10" s="147">
        <v>8.0000000000000002E-3</v>
      </c>
      <c r="M10" s="30" t="s">
        <v>72</v>
      </c>
      <c r="N10" s="123" t="s">
        <v>74</v>
      </c>
      <c r="O10" s="128">
        <v>7.0000000000000001E-3</v>
      </c>
    </row>
    <row r="11" spans="1:15" ht="14.5" thickBot="1" x14ac:dyDescent="0.35">
      <c r="A11" s="30" t="s">
        <v>87</v>
      </c>
      <c r="B11" s="57" t="s">
        <v>153</v>
      </c>
      <c r="C11" s="57">
        <v>2013</v>
      </c>
      <c r="D11" s="31">
        <v>2145.6840000000002</v>
      </c>
      <c r="E11" s="287"/>
      <c r="F11" s="291"/>
      <c r="G11" s="292"/>
      <c r="H11" s="42">
        <f t="shared" si="0"/>
        <v>2.7328326944852526E-2</v>
      </c>
      <c r="J11" s="123" t="s">
        <v>16</v>
      </c>
      <c r="K11" s="147">
        <v>8.0000000000000002E-3</v>
      </c>
      <c r="M11" s="30" t="s">
        <v>68</v>
      </c>
      <c r="N11" s="123" t="s">
        <v>18</v>
      </c>
      <c r="O11" s="128">
        <v>6.0000000000000001E-3</v>
      </c>
    </row>
    <row r="12" spans="1:15" ht="14.5" thickBot="1" x14ac:dyDescent="0.35">
      <c r="A12" s="30" t="s">
        <v>101</v>
      </c>
      <c r="B12" s="57" t="s">
        <v>150</v>
      </c>
      <c r="C12" s="57">
        <v>2013</v>
      </c>
      <c r="D12" s="31">
        <v>2062.2069999999999</v>
      </c>
      <c r="E12" s="287"/>
      <c r="F12" s="291"/>
      <c r="G12" s="292"/>
      <c r="H12" s="42">
        <f t="shared" si="0"/>
        <v>2.6265129032962676E-2</v>
      </c>
      <c r="J12" s="132" t="s">
        <v>84</v>
      </c>
      <c r="K12" s="148">
        <v>8.0000000000000002E-3</v>
      </c>
      <c r="M12" s="30" t="s">
        <v>100</v>
      </c>
      <c r="N12" s="132" t="s">
        <v>62</v>
      </c>
      <c r="O12" s="133">
        <v>6.0000000000000001E-3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22090.227999999999</v>
      </c>
      <c r="E13" s="288"/>
      <c r="F13" s="293"/>
      <c r="G13" s="294"/>
      <c r="H13" s="46">
        <f t="shared" si="0"/>
        <v>0.28135036336680314</v>
      </c>
      <c r="J13" s="264" t="s">
        <v>165</v>
      </c>
      <c r="K13" s="265"/>
      <c r="M13" s="32" t="s">
        <v>24</v>
      </c>
      <c r="N13" s="257" t="s">
        <v>165</v>
      </c>
      <c r="O13" s="258"/>
    </row>
    <row r="14" spans="1:15" ht="14.5" thickBot="1" x14ac:dyDescent="0.35">
      <c r="A14" s="59" t="s">
        <v>0</v>
      </c>
      <c r="B14" s="60" t="s">
        <v>1</v>
      </c>
      <c r="C14" s="60">
        <v>2013</v>
      </c>
      <c r="D14" s="62">
        <v>19467.686000000002</v>
      </c>
      <c r="E14" s="295">
        <v>0.2</v>
      </c>
      <c r="F14" s="298">
        <f>SUM(D14:D24)</f>
        <v>139820.03</v>
      </c>
      <c r="G14" s="299"/>
      <c r="H14" s="161">
        <f>D14/$F$14</f>
        <v>0.13923388515937238</v>
      </c>
      <c r="J14" s="140" t="s">
        <v>0</v>
      </c>
      <c r="K14" s="149">
        <v>5.2999999999999999E-2</v>
      </c>
      <c r="M14" s="59" t="s">
        <v>0</v>
      </c>
      <c r="N14" s="140" t="s">
        <v>0</v>
      </c>
      <c r="O14" s="141">
        <v>5.0999999999999997E-2</v>
      </c>
    </row>
    <row r="15" spans="1:15" ht="14.5" thickBot="1" x14ac:dyDescent="0.35">
      <c r="A15" s="68" t="s">
        <v>81</v>
      </c>
      <c r="B15" s="69" t="s">
        <v>135</v>
      </c>
      <c r="C15" s="69">
        <v>2013</v>
      </c>
      <c r="D15" s="71">
        <v>17774.617999999999</v>
      </c>
      <c r="E15" s="296"/>
      <c r="F15" s="300"/>
      <c r="G15" s="301"/>
      <c r="H15" s="162">
        <f t="shared" ref="H15:H24" si="1">D15/$F$14</f>
        <v>0.12712497629989064</v>
      </c>
      <c r="J15" s="124" t="s">
        <v>97</v>
      </c>
      <c r="K15" s="150">
        <v>2.5000000000000001E-2</v>
      </c>
      <c r="M15" s="68" t="s">
        <v>84</v>
      </c>
      <c r="N15" s="124" t="s">
        <v>96</v>
      </c>
      <c r="O15" s="129">
        <v>2.1999999999999999E-2</v>
      </c>
    </row>
    <row r="16" spans="1:15" ht="14.5" thickBot="1" x14ac:dyDescent="0.35">
      <c r="A16" s="68" t="s">
        <v>84</v>
      </c>
      <c r="B16" s="69" t="s">
        <v>151</v>
      </c>
      <c r="C16" s="69">
        <v>2013</v>
      </c>
      <c r="D16" s="71">
        <v>16295.328</v>
      </c>
      <c r="E16" s="296"/>
      <c r="F16" s="300"/>
      <c r="G16" s="301"/>
      <c r="H16" s="162">
        <f t="shared" si="1"/>
        <v>0.11654501862143786</v>
      </c>
      <c r="J16" s="124" t="s">
        <v>96</v>
      </c>
      <c r="K16" s="150">
        <v>2.3E-2</v>
      </c>
      <c r="M16" s="68" t="s">
        <v>74</v>
      </c>
      <c r="N16" s="124" t="s">
        <v>97</v>
      </c>
      <c r="O16" s="129">
        <v>2.1000000000000001E-2</v>
      </c>
    </row>
    <row r="17" spans="1:15" ht="14.5" thickBot="1" x14ac:dyDescent="0.35">
      <c r="A17" s="68" t="s">
        <v>61</v>
      </c>
      <c r="B17" s="69" t="s">
        <v>157</v>
      </c>
      <c r="C17" s="69">
        <v>2013</v>
      </c>
      <c r="D17" s="71">
        <v>12773.034</v>
      </c>
      <c r="E17" s="296"/>
      <c r="F17" s="300"/>
      <c r="G17" s="301"/>
      <c r="H17" s="162">
        <f t="shared" si="1"/>
        <v>9.1353391928180816E-2</v>
      </c>
      <c r="J17" s="124" t="s">
        <v>81</v>
      </c>
      <c r="K17" s="150">
        <v>0.02</v>
      </c>
      <c r="M17" s="68" t="s">
        <v>62</v>
      </c>
      <c r="N17" s="124" t="s">
        <v>16</v>
      </c>
      <c r="O17" s="129">
        <v>1.4E-2</v>
      </c>
    </row>
    <row r="18" spans="1:15" ht="14.5" thickBot="1" x14ac:dyDescent="0.35">
      <c r="A18" s="68" t="s">
        <v>96</v>
      </c>
      <c r="B18" s="69" t="s">
        <v>106</v>
      </c>
      <c r="C18" s="69">
        <v>2013</v>
      </c>
      <c r="D18" s="71">
        <v>8670.23</v>
      </c>
      <c r="E18" s="296"/>
      <c r="F18" s="300"/>
      <c r="G18" s="301"/>
      <c r="H18" s="162">
        <f t="shared" si="1"/>
        <v>6.2009928048220267E-2</v>
      </c>
      <c r="J18" s="124" t="s">
        <v>11</v>
      </c>
      <c r="K18" s="150">
        <v>1.7999999999999999E-2</v>
      </c>
      <c r="M18" s="68" t="s">
        <v>96</v>
      </c>
      <c r="N18" s="124" t="s">
        <v>88</v>
      </c>
      <c r="O18" s="129">
        <v>1.2999999999999999E-2</v>
      </c>
    </row>
    <row r="19" spans="1:15" ht="14.5" thickBot="1" x14ac:dyDescent="0.35">
      <c r="A19" s="68" t="s">
        <v>18</v>
      </c>
      <c r="B19" s="69" t="s">
        <v>130</v>
      </c>
      <c r="C19" s="69">
        <v>2013</v>
      </c>
      <c r="D19" s="71">
        <v>7328.3829999999998</v>
      </c>
      <c r="E19" s="296"/>
      <c r="F19" s="300"/>
      <c r="G19" s="301"/>
      <c r="H19" s="162">
        <f t="shared" si="1"/>
        <v>5.2412969729730426E-2</v>
      </c>
      <c r="J19" s="124" t="s">
        <v>3</v>
      </c>
      <c r="K19" s="150">
        <v>1.4999999999999999E-2</v>
      </c>
      <c r="M19" s="68" t="s">
        <v>18</v>
      </c>
      <c r="N19" s="124" t="s">
        <v>74</v>
      </c>
      <c r="O19" s="129">
        <v>1.2999999999999999E-2</v>
      </c>
    </row>
    <row r="20" spans="1:15" ht="14.5" thickBot="1" x14ac:dyDescent="0.35">
      <c r="A20" s="68" t="s">
        <v>16</v>
      </c>
      <c r="B20" s="69" t="s">
        <v>129</v>
      </c>
      <c r="C20" s="69">
        <v>2013</v>
      </c>
      <c r="D20" s="71">
        <v>6919.8670000000002</v>
      </c>
      <c r="E20" s="296"/>
      <c r="F20" s="300"/>
      <c r="G20" s="301"/>
      <c r="H20" s="162">
        <f t="shared" si="1"/>
        <v>4.9491242420703248E-2</v>
      </c>
      <c r="J20" s="124" t="s">
        <v>5</v>
      </c>
      <c r="K20" s="150">
        <v>1.4999999999999999E-2</v>
      </c>
      <c r="M20" s="68" t="s">
        <v>72</v>
      </c>
      <c r="N20" s="124" t="s">
        <v>91</v>
      </c>
      <c r="O20" s="129">
        <v>1.2E-2</v>
      </c>
    </row>
    <row r="21" spans="1:15" ht="14.5" thickBot="1" x14ac:dyDescent="0.35">
      <c r="A21" s="68" t="s">
        <v>100</v>
      </c>
      <c r="B21" s="69" t="s">
        <v>313</v>
      </c>
      <c r="C21" s="69">
        <v>2013</v>
      </c>
      <c r="D21" s="71">
        <v>4181.723</v>
      </c>
      <c r="E21" s="296"/>
      <c r="F21" s="300"/>
      <c r="G21" s="301"/>
      <c r="H21" s="162">
        <f t="shared" si="1"/>
        <v>2.9907896601080688E-2</v>
      </c>
      <c r="J21" s="124" t="s">
        <v>84</v>
      </c>
      <c r="K21" s="150">
        <v>1.4E-2</v>
      </c>
      <c r="M21" s="68" t="s">
        <v>16</v>
      </c>
      <c r="N21" s="124" t="s">
        <v>18</v>
      </c>
      <c r="O21" s="129">
        <v>1.2E-2</v>
      </c>
    </row>
    <row r="22" spans="1:15" ht="14.5" thickBot="1" x14ac:dyDescent="0.35">
      <c r="A22" s="68" t="s">
        <v>87</v>
      </c>
      <c r="B22" s="69" t="s">
        <v>153</v>
      </c>
      <c r="C22" s="69">
        <v>2013</v>
      </c>
      <c r="D22" s="71">
        <v>3842.634</v>
      </c>
      <c r="E22" s="296"/>
      <c r="F22" s="300"/>
      <c r="G22" s="301"/>
      <c r="H22" s="162">
        <f t="shared" si="1"/>
        <v>2.748271474408924E-2</v>
      </c>
      <c r="J22" s="124" t="s">
        <v>18</v>
      </c>
      <c r="K22" s="150">
        <v>1.2999999999999999E-2</v>
      </c>
      <c r="M22" s="68" t="s">
        <v>68</v>
      </c>
      <c r="N22" s="124" t="s">
        <v>100</v>
      </c>
      <c r="O22" s="129">
        <v>1.0999999999999999E-2</v>
      </c>
    </row>
    <row r="23" spans="1:15" ht="14.5" thickBot="1" x14ac:dyDescent="0.35">
      <c r="A23" s="68" t="s">
        <v>101</v>
      </c>
      <c r="B23" s="69" t="s">
        <v>150</v>
      </c>
      <c r="C23" s="69">
        <v>2013</v>
      </c>
      <c r="D23" s="71">
        <v>3350.7460000000001</v>
      </c>
      <c r="E23" s="296"/>
      <c r="F23" s="300"/>
      <c r="G23" s="301"/>
      <c r="H23" s="162">
        <f t="shared" si="1"/>
        <v>2.3964706630373346E-2</v>
      </c>
      <c r="J23" s="134" t="s">
        <v>88</v>
      </c>
      <c r="K23" s="151">
        <v>1.2999999999999999E-2</v>
      </c>
      <c r="M23" s="68" t="s">
        <v>100</v>
      </c>
      <c r="N23" s="134" t="s">
        <v>62</v>
      </c>
      <c r="O23" s="135">
        <v>1.0999999999999999E-2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39215.781000000003</v>
      </c>
      <c r="E24" s="297"/>
      <c r="F24" s="302"/>
      <c r="G24" s="303"/>
      <c r="H24" s="163">
        <f t="shared" si="1"/>
        <v>0.28047326981692111</v>
      </c>
      <c r="J24" s="264" t="s">
        <v>165</v>
      </c>
      <c r="K24" s="265"/>
      <c r="M24" s="77" t="s">
        <v>24</v>
      </c>
      <c r="N24" s="257" t="s">
        <v>165</v>
      </c>
      <c r="O24" s="258"/>
    </row>
    <row r="25" spans="1:15" ht="14" thickBot="1" x14ac:dyDescent="0.3">
      <c r="A25" s="86" t="s">
        <v>0</v>
      </c>
      <c r="B25" s="87" t="s">
        <v>1</v>
      </c>
      <c r="C25" s="87">
        <v>2013</v>
      </c>
      <c r="D25" s="89">
        <v>26314.073</v>
      </c>
      <c r="E25" s="266">
        <v>0.3</v>
      </c>
      <c r="F25" s="269">
        <f>SUM(D25:D35)</f>
        <v>196103.93300000002</v>
      </c>
      <c r="G25" s="270"/>
      <c r="H25" s="164">
        <f>D25/$F$25</f>
        <v>0.13418432051538709</v>
      </c>
      <c r="J25" s="142" t="s">
        <v>0</v>
      </c>
      <c r="K25" s="152">
        <v>6.6000000000000003E-2</v>
      </c>
      <c r="M25" s="86" t="s">
        <v>0</v>
      </c>
      <c r="N25" s="142" t="s">
        <v>0</v>
      </c>
      <c r="O25" s="143">
        <v>6.3E-2</v>
      </c>
    </row>
    <row r="26" spans="1:15" ht="14" thickBot="1" x14ac:dyDescent="0.3">
      <c r="A26" s="95" t="s">
        <v>81</v>
      </c>
      <c r="B26" s="96" t="s">
        <v>135</v>
      </c>
      <c r="C26" s="96">
        <v>2013</v>
      </c>
      <c r="D26" s="98">
        <v>25841.312999999998</v>
      </c>
      <c r="E26" s="267"/>
      <c r="F26" s="271"/>
      <c r="G26" s="272"/>
      <c r="H26" s="165">
        <f t="shared" ref="H26:H35" si="2">D26/$F$25</f>
        <v>0.13177355805505439</v>
      </c>
      <c r="J26" s="125" t="s">
        <v>97</v>
      </c>
      <c r="K26" s="153">
        <v>0.03</v>
      </c>
      <c r="M26" s="95" t="s">
        <v>84</v>
      </c>
      <c r="N26" s="125" t="s">
        <v>96</v>
      </c>
      <c r="O26" s="130">
        <v>0.03</v>
      </c>
    </row>
    <row r="27" spans="1:15" ht="14" thickBot="1" x14ac:dyDescent="0.3">
      <c r="A27" s="95" t="s">
        <v>84</v>
      </c>
      <c r="B27" s="96" t="s">
        <v>151</v>
      </c>
      <c r="C27" s="96">
        <v>2013</v>
      </c>
      <c r="D27" s="98">
        <v>22557.312000000002</v>
      </c>
      <c r="E27" s="267"/>
      <c r="F27" s="271"/>
      <c r="G27" s="272"/>
      <c r="H27" s="165">
        <f t="shared" si="2"/>
        <v>0.11502733094088428</v>
      </c>
      <c r="J27" s="125" t="s">
        <v>96</v>
      </c>
      <c r="K27" s="153">
        <v>0.03</v>
      </c>
      <c r="M27" s="95" t="s">
        <v>74</v>
      </c>
      <c r="N27" s="125" t="s">
        <v>97</v>
      </c>
      <c r="O27" s="130">
        <v>2.5000000000000001E-2</v>
      </c>
    </row>
    <row r="28" spans="1:15" ht="14" thickBot="1" x14ac:dyDescent="0.3">
      <c r="A28" s="95" t="s">
        <v>61</v>
      </c>
      <c r="B28" s="96" t="s">
        <v>157</v>
      </c>
      <c r="C28" s="96">
        <v>2013</v>
      </c>
      <c r="D28" s="98">
        <v>19284.105</v>
      </c>
      <c r="E28" s="267"/>
      <c r="F28" s="271"/>
      <c r="G28" s="272"/>
      <c r="H28" s="165">
        <f t="shared" si="2"/>
        <v>9.833614606801383E-2</v>
      </c>
      <c r="J28" s="125" t="s">
        <v>81</v>
      </c>
      <c r="K28" s="153">
        <v>2.8000000000000001E-2</v>
      </c>
      <c r="M28" s="95" t="s">
        <v>62</v>
      </c>
      <c r="N28" s="125" t="s">
        <v>74</v>
      </c>
      <c r="O28" s="130">
        <v>1.9E-2</v>
      </c>
    </row>
    <row r="29" spans="1:15" ht="14" thickBot="1" x14ac:dyDescent="0.3">
      <c r="A29" s="95" t="s">
        <v>96</v>
      </c>
      <c r="B29" s="96" t="s">
        <v>106</v>
      </c>
      <c r="C29" s="96">
        <v>2013</v>
      </c>
      <c r="D29" s="98">
        <v>11996.017</v>
      </c>
      <c r="E29" s="267"/>
      <c r="F29" s="271"/>
      <c r="G29" s="272"/>
      <c r="H29" s="165">
        <f t="shared" si="2"/>
        <v>6.1171730808682961E-2</v>
      </c>
      <c r="J29" s="125" t="s">
        <v>11</v>
      </c>
      <c r="K29" s="153">
        <v>2.1999999999999999E-2</v>
      </c>
      <c r="M29" s="95" t="s">
        <v>96</v>
      </c>
      <c r="N29" s="125" t="s">
        <v>16</v>
      </c>
      <c r="O29" s="130">
        <v>1.7000000000000001E-2</v>
      </c>
    </row>
    <row r="30" spans="1:15" ht="14" thickBot="1" x14ac:dyDescent="0.3">
      <c r="A30" s="95" t="s">
        <v>18</v>
      </c>
      <c r="B30" s="96" t="s">
        <v>130</v>
      </c>
      <c r="C30" s="96">
        <v>2013</v>
      </c>
      <c r="D30" s="98">
        <v>10399.934999999999</v>
      </c>
      <c r="E30" s="267"/>
      <c r="F30" s="271"/>
      <c r="G30" s="272"/>
      <c r="H30" s="165">
        <f t="shared" si="2"/>
        <v>5.3032771147940201E-2</v>
      </c>
      <c r="J30" s="125" t="s">
        <v>5</v>
      </c>
      <c r="K30" s="153">
        <v>2.1000000000000001E-2</v>
      </c>
      <c r="M30" s="95" t="s">
        <v>18</v>
      </c>
      <c r="N30" s="125" t="s">
        <v>18</v>
      </c>
      <c r="O30" s="130">
        <v>1.7000000000000001E-2</v>
      </c>
    </row>
    <row r="31" spans="1:15" ht="14" thickBot="1" x14ac:dyDescent="0.3">
      <c r="A31" s="95" t="s">
        <v>16</v>
      </c>
      <c r="B31" s="96" t="s">
        <v>129</v>
      </c>
      <c r="C31" s="96">
        <v>2013</v>
      </c>
      <c r="D31" s="98">
        <v>9309.0679999999993</v>
      </c>
      <c r="E31" s="267"/>
      <c r="F31" s="271"/>
      <c r="G31" s="272"/>
      <c r="H31" s="165">
        <f t="shared" si="2"/>
        <v>4.747007292301475E-2</v>
      </c>
      <c r="J31" s="125" t="s">
        <v>3</v>
      </c>
      <c r="K31" s="153">
        <v>1.9E-2</v>
      </c>
      <c r="M31" s="95" t="s">
        <v>72</v>
      </c>
      <c r="N31" s="125" t="s">
        <v>88</v>
      </c>
      <c r="O31" s="130">
        <v>1.7000000000000001E-2</v>
      </c>
    </row>
    <row r="32" spans="1:15" ht="14" thickBot="1" x14ac:dyDescent="0.3">
      <c r="A32" s="95" t="s">
        <v>100</v>
      </c>
      <c r="B32" s="96" t="s">
        <v>313</v>
      </c>
      <c r="C32" s="96">
        <v>2013</v>
      </c>
      <c r="D32" s="98">
        <v>5632.4639999999999</v>
      </c>
      <c r="E32" s="267"/>
      <c r="F32" s="271"/>
      <c r="G32" s="272"/>
      <c r="H32" s="165">
        <f t="shared" si="2"/>
        <v>2.8721830887501881E-2</v>
      </c>
      <c r="J32" s="125" t="s">
        <v>18</v>
      </c>
      <c r="K32" s="153">
        <v>1.7999999999999999E-2</v>
      </c>
      <c r="M32" s="95" t="s">
        <v>68</v>
      </c>
      <c r="N32" s="125" t="s">
        <v>62</v>
      </c>
      <c r="O32" s="130">
        <v>1.6E-2</v>
      </c>
    </row>
    <row r="33" spans="1:15" ht="14" thickBot="1" x14ac:dyDescent="0.3">
      <c r="A33" s="95" t="s">
        <v>87</v>
      </c>
      <c r="B33" s="96" t="s">
        <v>153</v>
      </c>
      <c r="C33" s="96">
        <v>2013</v>
      </c>
      <c r="D33" s="98">
        <v>5396.4</v>
      </c>
      <c r="E33" s="267"/>
      <c r="F33" s="271"/>
      <c r="G33" s="272"/>
      <c r="H33" s="165">
        <f t="shared" si="2"/>
        <v>2.7518061047760826E-2</v>
      </c>
      <c r="J33" s="125" t="s">
        <v>84</v>
      </c>
      <c r="K33" s="153">
        <v>1.7999999999999999E-2</v>
      </c>
      <c r="M33" s="95" t="s">
        <v>16</v>
      </c>
      <c r="N33" s="125" t="s">
        <v>5</v>
      </c>
      <c r="O33" s="130">
        <v>1.6E-2</v>
      </c>
    </row>
    <row r="34" spans="1:15" ht="14" thickBot="1" x14ac:dyDescent="0.3">
      <c r="A34" s="95" t="s">
        <v>101</v>
      </c>
      <c r="B34" s="96" t="s">
        <v>150</v>
      </c>
      <c r="C34" s="96">
        <v>2013</v>
      </c>
      <c r="D34" s="98">
        <v>4506.9920000000002</v>
      </c>
      <c r="E34" s="267"/>
      <c r="F34" s="271"/>
      <c r="G34" s="272"/>
      <c r="H34" s="165">
        <f t="shared" si="2"/>
        <v>2.2982670112995641E-2</v>
      </c>
      <c r="J34" s="136" t="s">
        <v>61</v>
      </c>
      <c r="K34" s="154">
        <v>1.6E-2</v>
      </c>
      <c r="M34" s="95" t="s">
        <v>61</v>
      </c>
      <c r="N34" s="136" t="s">
        <v>158</v>
      </c>
      <c r="O34" s="137">
        <v>1.6E-2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54866.254000000001</v>
      </c>
      <c r="E35" s="268"/>
      <c r="F35" s="273"/>
      <c r="G35" s="274"/>
      <c r="H35" s="166">
        <f t="shared" si="2"/>
        <v>0.27978150749276404</v>
      </c>
      <c r="J35" s="264" t="s">
        <v>165</v>
      </c>
      <c r="K35" s="265"/>
      <c r="M35" s="104" t="s">
        <v>24</v>
      </c>
      <c r="N35" s="257" t="s">
        <v>165</v>
      </c>
      <c r="O35" s="258"/>
    </row>
    <row r="36" spans="1:15" ht="14.5" thickBot="1" x14ac:dyDescent="0.35">
      <c r="A36" s="10" t="s">
        <v>81</v>
      </c>
      <c r="B36" s="18" t="s">
        <v>135</v>
      </c>
      <c r="C36" s="18">
        <v>2013</v>
      </c>
      <c r="D36" s="25">
        <v>33548.525999999998</v>
      </c>
      <c r="E36" s="275">
        <v>0.4</v>
      </c>
      <c r="F36" s="277">
        <f>SUM(D36:D46)</f>
        <v>249451.54399999999</v>
      </c>
      <c r="G36" s="278"/>
      <c r="H36" s="167">
        <f>D36/$F$36</f>
        <v>0.13448914952396526</v>
      </c>
      <c r="J36" s="144" t="s">
        <v>0</v>
      </c>
      <c r="K36" s="145">
        <v>7.6999999999999999E-2</v>
      </c>
      <c r="M36" s="10" t="s">
        <v>0</v>
      </c>
      <c r="N36" s="144" t="s">
        <v>0</v>
      </c>
      <c r="O36" s="145">
        <v>7.3999999999999996E-2</v>
      </c>
    </row>
    <row r="37" spans="1:15" ht="14.5" thickBot="1" x14ac:dyDescent="0.35">
      <c r="A37" s="10" t="s">
        <v>0</v>
      </c>
      <c r="B37" s="18" t="s">
        <v>1</v>
      </c>
      <c r="C37" s="18">
        <v>2013</v>
      </c>
      <c r="D37" s="25">
        <v>32730.502</v>
      </c>
      <c r="E37" s="275"/>
      <c r="F37" s="277"/>
      <c r="G37" s="278"/>
      <c r="H37" s="168">
        <f t="shared" ref="H37:H46" si="3">D37/$F$36</f>
        <v>0.13120985933845333</v>
      </c>
      <c r="J37" s="126" t="s">
        <v>96</v>
      </c>
      <c r="K37" s="131">
        <v>3.6999999999999998E-2</v>
      </c>
      <c r="M37" s="10" t="s">
        <v>84</v>
      </c>
      <c r="N37" s="126" t="s">
        <v>96</v>
      </c>
      <c r="O37" s="131">
        <v>3.7999999999999999E-2</v>
      </c>
    </row>
    <row r="38" spans="1:15" ht="14.5" thickBot="1" x14ac:dyDescent="0.35">
      <c r="A38" s="10" t="s">
        <v>84</v>
      </c>
      <c r="B38" s="18" t="s">
        <v>151</v>
      </c>
      <c r="C38" s="18">
        <v>2013</v>
      </c>
      <c r="D38" s="25">
        <v>28453.742999999999</v>
      </c>
      <c r="E38" s="275"/>
      <c r="F38" s="277"/>
      <c r="G38" s="278"/>
      <c r="H38" s="168">
        <f t="shared" si="3"/>
        <v>0.11406521099745127</v>
      </c>
      <c r="J38" s="126" t="s">
        <v>81</v>
      </c>
      <c r="K38" s="131">
        <v>3.6999999999999998E-2</v>
      </c>
      <c r="M38" s="10" t="s">
        <v>74</v>
      </c>
      <c r="N38" s="126" t="s">
        <v>97</v>
      </c>
      <c r="O38" s="131">
        <v>2.9000000000000001E-2</v>
      </c>
    </row>
    <row r="39" spans="1:15" ht="14.5" thickBot="1" x14ac:dyDescent="0.35">
      <c r="A39" s="10" t="s">
        <v>61</v>
      </c>
      <c r="B39" s="18" t="s">
        <v>157</v>
      </c>
      <c r="C39" s="18">
        <v>2013</v>
      </c>
      <c r="D39" s="25">
        <v>25623.031999999999</v>
      </c>
      <c r="E39" s="275"/>
      <c r="F39" s="277"/>
      <c r="G39" s="278"/>
      <c r="H39" s="168">
        <f t="shared" si="3"/>
        <v>0.1027174720554145</v>
      </c>
      <c r="J39" s="126" t="s">
        <v>97</v>
      </c>
      <c r="K39" s="131">
        <v>3.5000000000000003E-2</v>
      </c>
      <c r="M39" s="10" t="s">
        <v>62</v>
      </c>
      <c r="N39" s="126" t="s">
        <v>74</v>
      </c>
      <c r="O39" s="131">
        <v>2.4E-2</v>
      </c>
    </row>
    <row r="40" spans="1:15" ht="14.5" thickBot="1" x14ac:dyDescent="0.35">
      <c r="A40" s="10" t="s">
        <v>96</v>
      </c>
      <c r="B40" s="18" t="s">
        <v>106</v>
      </c>
      <c r="C40" s="18">
        <v>2013</v>
      </c>
      <c r="D40" s="25">
        <v>15127.477999999999</v>
      </c>
      <c r="E40" s="275"/>
      <c r="F40" s="277"/>
      <c r="G40" s="278"/>
      <c r="H40" s="168">
        <f t="shared" si="3"/>
        <v>6.0642951963448259E-2</v>
      </c>
      <c r="J40" s="126" t="s">
        <v>5</v>
      </c>
      <c r="K40" s="131">
        <v>2.5999999999999999E-2</v>
      </c>
      <c r="M40" s="10" t="s">
        <v>72</v>
      </c>
      <c r="N40" s="126" t="s">
        <v>18</v>
      </c>
      <c r="O40" s="131">
        <v>2.1999999999999999E-2</v>
      </c>
    </row>
    <row r="41" spans="1:15" ht="14.5" thickBot="1" x14ac:dyDescent="0.35">
      <c r="A41" s="10" t="s">
        <v>18</v>
      </c>
      <c r="B41" s="18" t="s">
        <v>130</v>
      </c>
      <c r="C41" s="18">
        <v>2013</v>
      </c>
      <c r="D41" s="25">
        <v>13309.663</v>
      </c>
      <c r="E41" s="275"/>
      <c r="F41" s="277"/>
      <c r="G41" s="278"/>
      <c r="H41" s="168">
        <f t="shared" si="3"/>
        <v>5.335570502622345E-2</v>
      </c>
      <c r="J41" s="126" t="s">
        <v>11</v>
      </c>
      <c r="K41" s="131">
        <v>2.5000000000000001E-2</v>
      </c>
      <c r="M41" s="10" t="s">
        <v>96</v>
      </c>
      <c r="N41" s="126" t="s">
        <v>62</v>
      </c>
      <c r="O41" s="131">
        <v>2.1000000000000001E-2</v>
      </c>
    </row>
    <row r="42" spans="1:15" ht="14.5" thickBot="1" x14ac:dyDescent="0.35">
      <c r="A42" s="10" t="s">
        <v>16</v>
      </c>
      <c r="B42" s="18" t="s">
        <v>129</v>
      </c>
      <c r="C42" s="18">
        <v>2013</v>
      </c>
      <c r="D42" s="25">
        <v>11547.163</v>
      </c>
      <c r="E42" s="275"/>
      <c r="F42" s="277"/>
      <c r="G42" s="278"/>
      <c r="H42" s="168">
        <f t="shared" si="3"/>
        <v>4.629020456173244E-2</v>
      </c>
      <c r="J42" s="126" t="s">
        <v>18</v>
      </c>
      <c r="K42" s="131">
        <v>2.4E-2</v>
      </c>
      <c r="M42" s="10" t="s">
        <v>18</v>
      </c>
      <c r="N42" s="126" t="s">
        <v>5</v>
      </c>
      <c r="O42" s="131">
        <v>0.02</v>
      </c>
    </row>
    <row r="43" spans="1:15" ht="14.5" thickBot="1" x14ac:dyDescent="0.35">
      <c r="A43" s="10" t="s">
        <v>100</v>
      </c>
      <c r="B43" s="18" t="s">
        <v>313</v>
      </c>
      <c r="C43" s="18">
        <v>2013</v>
      </c>
      <c r="D43" s="25">
        <v>6991.6629999999996</v>
      </c>
      <c r="E43" s="275"/>
      <c r="F43" s="277"/>
      <c r="G43" s="278"/>
      <c r="H43" s="168">
        <f t="shared" si="3"/>
        <v>2.8028140807979926E-2</v>
      </c>
      <c r="J43" s="126" t="s">
        <v>84</v>
      </c>
      <c r="K43" s="131">
        <v>2.1999999999999999E-2</v>
      </c>
      <c r="M43" s="10" t="s">
        <v>68</v>
      </c>
      <c r="N43" s="126" t="s">
        <v>158</v>
      </c>
      <c r="O43" s="131">
        <v>0.02</v>
      </c>
    </row>
    <row r="44" spans="1:15" ht="14.5" thickBot="1" x14ac:dyDescent="0.35">
      <c r="A44" s="10" t="s">
        <v>87</v>
      </c>
      <c r="B44" s="18" t="s">
        <v>153</v>
      </c>
      <c r="C44" s="18">
        <v>2013</v>
      </c>
      <c r="D44" s="25">
        <v>6866.8990000000003</v>
      </c>
      <c r="E44" s="275"/>
      <c r="F44" s="277"/>
      <c r="G44" s="278"/>
      <c r="H44" s="168">
        <f t="shared" si="3"/>
        <v>2.7527987559780351E-2</v>
      </c>
      <c r="J44" s="126" t="s">
        <v>3</v>
      </c>
      <c r="K44" s="131">
        <v>2.1999999999999999E-2</v>
      </c>
      <c r="M44" s="10" t="s">
        <v>16</v>
      </c>
      <c r="N44" s="126" t="s">
        <v>16</v>
      </c>
      <c r="O44" s="131">
        <v>0.02</v>
      </c>
    </row>
    <row r="45" spans="1:15" ht="14.5" thickBot="1" x14ac:dyDescent="0.35">
      <c r="A45" s="10" t="s">
        <v>5</v>
      </c>
      <c r="B45" s="18" t="s">
        <v>6</v>
      </c>
      <c r="C45" s="18">
        <v>2013</v>
      </c>
      <c r="D45" s="25">
        <v>5604.5810000000001</v>
      </c>
      <c r="E45" s="275"/>
      <c r="F45" s="277"/>
      <c r="G45" s="278"/>
      <c r="H45" s="168">
        <f t="shared" si="3"/>
        <v>2.2467613990795745E-2</v>
      </c>
      <c r="J45" s="138" t="s">
        <v>61</v>
      </c>
      <c r="K45" s="139">
        <v>2.1000000000000001E-2</v>
      </c>
      <c r="M45" s="10" t="s">
        <v>61</v>
      </c>
      <c r="N45" s="138" t="s">
        <v>88</v>
      </c>
      <c r="O45" s="139">
        <v>1.9E-2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69648.293999999994</v>
      </c>
      <c r="E46" s="276"/>
      <c r="F46" s="279"/>
      <c r="G46" s="280"/>
      <c r="H46" s="169">
        <f t="shared" si="3"/>
        <v>0.27920570417475549</v>
      </c>
      <c r="J46" s="264" t="s">
        <v>165</v>
      </c>
      <c r="K46" s="265"/>
      <c r="M46" s="10" t="s">
        <v>24</v>
      </c>
      <c r="N46" s="257" t="s">
        <v>165</v>
      </c>
      <c r="O46" s="258"/>
    </row>
  </sheetData>
  <mergeCells count="15">
    <mergeCell ref="E36:E46"/>
    <mergeCell ref="F36:G46"/>
    <mergeCell ref="J46:K46"/>
    <mergeCell ref="E14:E24"/>
    <mergeCell ref="F14:G24"/>
    <mergeCell ref="J24:K24"/>
    <mergeCell ref="E25:E35"/>
    <mergeCell ref="F25:G35"/>
    <mergeCell ref="J35:K35"/>
    <mergeCell ref="A1:H1"/>
    <mergeCell ref="J1:K1"/>
    <mergeCell ref="F2:G2"/>
    <mergeCell ref="E3:E13"/>
    <mergeCell ref="F3:G13"/>
    <mergeCell ref="J13:K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0"/>
  <sheetViews>
    <sheetView topLeftCell="A213" workbookViewId="0">
      <selection activeCell="B228" sqref="B228"/>
    </sheetView>
  </sheetViews>
  <sheetFormatPr defaultRowHeight="13.5" x14ac:dyDescent="0.25"/>
  <cols>
    <col min="2" max="2" width="63" customWidth="1"/>
    <col min="3" max="3" width="10.92578125" customWidth="1"/>
    <col min="4" max="4" width="19.7109375" style="4" customWidth="1"/>
    <col min="5" max="5" width="13.640625" customWidth="1"/>
    <col min="6" max="6" width="14.7109375" customWidth="1"/>
  </cols>
  <sheetData>
    <row r="1" spans="1:7" ht="14" thickBot="1" x14ac:dyDescent="0.3">
      <c r="A1" s="181" t="s">
        <v>122</v>
      </c>
      <c r="B1" s="199" t="s">
        <v>114</v>
      </c>
      <c r="C1" s="182" t="s">
        <v>123</v>
      </c>
      <c r="D1" s="195" t="s">
        <v>125</v>
      </c>
      <c r="E1" s="182" t="s">
        <v>121</v>
      </c>
      <c r="F1" s="195" t="s">
        <v>124</v>
      </c>
    </row>
    <row r="2" spans="1:7" x14ac:dyDescent="0.25">
      <c r="A2" s="183" t="s">
        <v>111</v>
      </c>
      <c r="B2" s="173" t="s">
        <v>58</v>
      </c>
      <c r="C2" s="184">
        <v>9991</v>
      </c>
      <c r="D2" s="204">
        <f>+C2*1.564303</f>
        <v>15628.951273000001</v>
      </c>
      <c r="E2" s="200">
        <v>39642.105000000003</v>
      </c>
      <c r="F2" s="208">
        <f>E2</f>
        <v>39642.105000000003</v>
      </c>
      <c r="G2" s="1"/>
    </row>
    <row r="3" spans="1:7" x14ac:dyDescent="0.25">
      <c r="A3" s="185" t="s">
        <v>111</v>
      </c>
      <c r="B3" s="174" t="s">
        <v>59</v>
      </c>
      <c r="C3" s="186">
        <v>196</v>
      </c>
      <c r="D3" s="205">
        <f t="shared" ref="D3:D44" si="0">+C3*1.564303</f>
        <v>306.603388</v>
      </c>
      <c r="E3" s="117">
        <v>1849.204</v>
      </c>
      <c r="F3" s="209">
        <f t="shared" ref="F3:F66" si="1">E3</f>
        <v>1849.204</v>
      </c>
      <c r="G3" s="1"/>
    </row>
    <row r="4" spans="1:7" x14ac:dyDescent="0.25">
      <c r="A4" s="185" t="s">
        <v>111</v>
      </c>
      <c r="B4" s="174" t="s">
        <v>60</v>
      </c>
      <c r="C4" s="186">
        <v>547</v>
      </c>
      <c r="D4" s="205">
        <f t="shared" si="0"/>
        <v>855.67374099999995</v>
      </c>
      <c r="E4" s="117">
        <v>2615.7939999999999</v>
      </c>
      <c r="F4" s="209">
        <f t="shared" si="1"/>
        <v>2615.7939999999999</v>
      </c>
      <c r="G4" s="1"/>
    </row>
    <row r="5" spans="1:7" x14ac:dyDescent="0.25">
      <c r="A5" s="185" t="s">
        <v>111</v>
      </c>
      <c r="B5" s="174" t="s">
        <v>61</v>
      </c>
      <c r="C5" s="186">
        <v>29438</v>
      </c>
      <c r="D5" s="205">
        <f t="shared" si="0"/>
        <v>46049.951714000003</v>
      </c>
      <c r="E5" s="117">
        <v>76943.763999999996</v>
      </c>
      <c r="F5" s="209">
        <f t="shared" si="1"/>
        <v>76943.763999999996</v>
      </c>
      <c r="G5" s="1"/>
    </row>
    <row r="6" spans="1:7" x14ac:dyDescent="0.25">
      <c r="A6" s="185" t="s">
        <v>111</v>
      </c>
      <c r="B6" s="174" t="s">
        <v>62</v>
      </c>
      <c r="C6" s="186">
        <v>26795</v>
      </c>
      <c r="D6" s="205">
        <f t="shared" si="0"/>
        <v>41915.498885000001</v>
      </c>
      <c r="E6" s="117">
        <v>136689.30799999999</v>
      </c>
      <c r="F6" s="209">
        <f t="shared" si="1"/>
        <v>136689.30799999999</v>
      </c>
      <c r="G6" s="1"/>
    </row>
    <row r="7" spans="1:7" x14ac:dyDescent="0.25">
      <c r="A7" s="185" t="s">
        <v>111</v>
      </c>
      <c r="B7" s="174" t="s">
        <v>63</v>
      </c>
      <c r="C7" s="186">
        <v>6116</v>
      </c>
      <c r="D7" s="205">
        <f t="shared" si="0"/>
        <v>9567.2771479999992</v>
      </c>
      <c r="E7" s="117">
        <v>18930.087</v>
      </c>
      <c r="F7" s="209">
        <f t="shared" si="1"/>
        <v>18930.087</v>
      </c>
      <c r="G7" s="1"/>
    </row>
    <row r="8" spans="1:7" x14ac:dyDescent="0.25">
      <c r="A8" s="185" t="s">
        <v>111</v>
      </c>
      <c r="B8" s="174" t="s">
        <v>64</v>
      </c>
      <c r="C8" s="186">
        <v>2180</v>
      </c>
      <c r="D8" s="205">
        <f t="shared" si="0"/>
        <v>3410.1805399999998</v>
      </c>
      <c r="E8" s="117">
        <v>10533.576999999999</v>
      </c>
      <c r="F8" s="209">
        <f t="shared" si="1"/>
        <v>10533.576999999999</v>
      </c>
      <c r="G8" s="1"/>
    </row>
    <row r="9" spans="1:7" x14ac:dyDescent="0.25">
      <c r="A9" s="185" t="s">
        <v>111</v>
      </c>
      <c r="B9" s="174" t="s">
        <v>65</v>
      </c>
      <c r="C9" s="186">
        <v>4210</v>
      </c>
      <c r="D9" s="205">
        <f t="shared" si="0"/>
        <v>6585.7156299999997</v>
      </c>
      <c r="E9" s="117">
        <v>18596.855</v>
      </c>
      <c r="F9" s="209">
        <f t="shared" si="1"/>
        <v>18596.855</v>
      </c>
      <c r="G9" s="1"/>
    </row>
    <row r="10" spans="1:7" x14ac:dyDescent="0.25">
      <c r="A10" s="185" t="s">
        <v>111</v>
      </c>
      <c r="B10" s="174" t="s">
        <v>66</v>
      </c>
      <c r="C10" s="186">
        <v>5007</v>
      </c>
      <c r="D10" s="205">
        <f t="shared" si="0"/>
        <v>7832.4651210000002</v>
      </c>
      <c r="E10" s="117">
        <v>17764.557000000001</v>
      </c>
      <c r="F10" s="209">
        <f t="shared" si="1"/>
        <v>17764.557000000001</v>
      </c>
      <c r="G10" s="1"/>
    </row>
    <row r="11" spans="1:7" x14ac:dyDescent="0.25">
      <c r="A11" s="185" t="s">
        <v>111</v>
      </c>
      <c r="B11" s="174" t="s">
        <v>67</v>
      </c>
      <c r="C11" s="186">
        <v>2961</v>
      </c>
      <c r="D11" s="205">
        <f t="shared" si="0"/>
        <v>4631.9011829999999</v>
      </c>
      <c r="E11" s="117">
        <v>52328.392999999996</v>
      </c>
      <c r="F11" s="209">
        <f t="shared" si="1"/>
        <v>52328.392999999996</v>
      </c>
      <c r="G11" s="1"/>
    </row>
    <row r="12" spans="1:7" x14ac:dyDescent="0.25">
      <c r="A12" s="185" t="s">
        <v>111</v>
      </c>
      <c r="B12" s="174" t="s">
        <v>68</v>
      </c>
      <c r="C12" s="186">
        <v>9561</v>
      </c>
      <c r="D12" s="205">
        <f t="shared" si="0"/>
        <v>14956.300982999999</v>
      </c>
      <c r="E12" s="117">
        <v>57833.762000000002</v>
      </c>
      <c r="F12" s="209">
        <f t="shared" si="1"/>
        <v>57833.762000000002</v>
      </c>
      <c r="G12" s="1"/>
    </row>
    <row r="13" spans="1:7" x14ac:dyDescent="0.25">
      <c r="A13" s="185" t="s">
        <v>111</v>
      </c>
      <c r="B13" s="174" t="s">
        <v>69</v>
      </c>
      <c r="C13" s="186">
        <v>13653</v>
      </c>
      <c r="D13" s="205">
        <f t="shared" si="0"/>
        <v>21357.428859</v>
      </c>
      <c r="E13" s="201">
        <v>36250.334000000003</v>
      </c>
      <c r="F13" s="209">
        <f t="shared" si="1"/>
        <v>36250.334000000003</v>
      </c>
    </row>
    <row r="14" spans="1:7" x14ac:dyDescent="0.25">
      <c r="A14" s="185" t="s">
        <v>111</v>
      </c>
      <c r="B14" s="174" t="s">
        <v>70</v>
      </c>
      <c r="C14" s="186">
        <v>8604</v>
      </c>
      <c r="D14" s="205">
        <f t="shared" si="0"/>
        <v>13459.263011999999</v>
      </c>
      <c r="E14" s="201">
        <v>32102.923999999999</v>
      </c>
      <c r="F14" s="209">
        <f t="shared" si="1"/>
        <v>32102.923999999999</v>
      </c>
    </row>
    <row r="15" spans="1:7" x14ac:dyDescent="0.25">
      <c r="A15" s="185" t="s">
        <v>111</v>
      </c>
      <c r="B15" s="174" t="s">
        <v>71</v>
      </c>
      <c r="C15" s="186">
        <v>4176</v>
      </c>
      <c r="D15" s="205">
        <f t="shared" si="0"/>
        <v>6532.5293279999996</v>
      </c>
      <c r="E15" s="201">
        <v>22723.927</v>
      </c>
      <c r="F15" s="209">
        <f t="shared" si="1"/>
        <v>22723.927</v>
      </c>
    </row>
    <row r="16" spans="1:7" x14ac:dyDescent="0.25">
      <c r="A16" s="185" t="s">
        <v>111</v>
      </c>
      <c r="B16" s="174" t="s">
        <v>72</v>
      </c>
      <c r="C16" s="186">
        <v>4086</v>
      </c>
      <c r="D16" s="205">
        <f t="shared" si="0"/>
        <v>6391.7420579999998</v>
      </c>
      <c r="E16" s="201">
        <v>31804.111000000001</v>
      </c>
      <c r="F16" s="209">
        <f t="shared" si="1"/>
        <v>31804.111000000001</v>
      </c>
    </row>
    <row r="17" spans="1:6" x14ac:dyDescent="0.25">
      <c r="A17" s="185" t="s">
        <v>111</v>
      </c>
      <c r="B17" s="174" t="s">
        <v>73</v>
      </c>
      <c r="C17" s="186">
        <v>15424</v>
      </c>
      <c r="D17" s="205">
        <f>+C17*1.564303</f>
        <v>24127.809472000001</v>
      </c>
      <c r="E17" s="201">
        <v>50707.601999999999</v>
      </c>
      <c r="F17" s="209">
        <f t="shared" si="1"/>
        <v>50707.601999999999</v>
      </c>
    </row>
    <row r="18" spans="1:6" x14ac:dyDescent="0.25">
      <c r="A18" s="185" t="s">
        <v>111</v>
      </c>
      <c r="B18" s="174" t="s">
        <v>74</v>
      </c>
      <c r="C18" s="186">
        <v>10662</v>
      </c>
      <c r="D18" s="205">
        <f t="shared" si="0"/>
        <v>16678.598586</v>
      </c>
      <c r="E18" s="201">
        <v>35327.296999999999</v>
      </c>
      <c r="F18" s="209">
        <f t="shared" si="1"/>
        <v>35327.296999999999</v>
      </c>
    </row>
    <row r="19" spans="1:6" x14ac:dyDescent="0.25">
      <c r="A19" s="185" t="s">
        <v>111</v>
      </c>
      <c r="B19" s="174" t="s">
        <v>75</v>
      </c>
      <c r="C19" s="186">
        <v>5268</v>
      </c>
      <c r="D19" s="205">
        <f t="shared" si="0"/>
        <v>8240.7482039999995</v>
      </c>
      <c r="E19" s="201">
        <v>21544.315999999999</v>
      </c>
      <c r="F19" s="209">
        <f t="shared" si="1"/>
        <v>21544.315999999999</v>
      </c>
    </row>
    <row r="20" spans="1:6" x14ac:dyDescent="0.25">
      <c r="A20" s="185" t="s">
        <v>111</v>
      </c>
      <c r="B20" s="174" t="s">
        <v>76</v>
      </c>
      <c r="C20" s="186">
        <v>12083</v>
      </c>
      <c r="D20" s="205">
        <f t="shared" si="0"/>
        <v>18901.473149000001</v>
      </c>
      <c r="E20" s="201">
        <v>50160.036999999997</v>
      </c>
      <c r="F20" s="209">
        <f t="shared" si="1"/>
        <v>50160.036999999997</v>
      </c>
    </row>
    <row r="21" spans="1:6" x14ac:dyDescent="0.25">
      <c r="A21" s="185" t="s">
        <v>111</v>
      </c>
      <c r="B21" s="174" t="s">
        <v>77</v>
      </c>
      <c r="C21" s="186">
        <v>11126</v>
      </c>
      <c r="D21" s="205">
        <f t="shared" si="0"/>
        <v>17404.435178</v>
      </c>
      <c r="E21" s="201">
        <v>75734.428</v>
      </c>
      <c r="F21" s="209">
        <f t="shared" si="1"/>
        <v>75734.428</v>
      </c>
    </row>
    <row r="22" spans="1:6" x14ac:dyDescent="0.25">
      <c r="A22" s="185" t="s">
        <v>111</v>
      </c>
      <c r="B22" s="174" t="s">
        <v>78</v>
      </c>
      <c r="C22" s="186">
        <v>9823</v>
      </c>
      <c r="D22" s="205">
        <f t="shared" si="0"/>
        <v>15366.148369</v>
      </c>
      <c r="E22" s="201">
        <v>48614.341</v>
      </c>
      <c r="F22" s="209">
        <f t="shared" si="1"/>
        <v>48614.341</v>
      </c>
    </row>
    <row r="23" spans="1:6" x14ac:dyDescent="0.25">
      <c r="A23" s="185" t="s">
        <v>111</v>
      </c>
      <c r="B23" s="174" t="s">
        <v>79</v>
      </c>
      <c r="C23" s="186">
        <v>8911</v>
      </c>
      <c r="D23" s="205">
        <f t="shared" si="0"/>
        <v>13939.504032999999</v>
      </c>
      <c r="E23" s="201">
        <v>26813.451000000001</v>
      </c>
      <c r="F23" s="209">
        <f t="shared" si="1"/>
        <v>26813.451000000001</v>
      </c>
    </row>
    <row r="24" spans="1:6" x14ac:dyDescent="0.25">
      <c r="A24" s="185" t="s">
        <v>111</v>
      </c>
      <c r="B24" s="174" t="s">
        <v>80</v>
      </c>
      <c r="C24" s="186">
        <v>5698</v>
      </c>
      <c r="D24" s="205">
        <f t="shared" si="0"/>
        <v>8913.3984939999991</v>
      </c>
      <c r="E24" s="201">
        <v>20915.399000000001</v>
      </c>
      <c r="F24" s="209">
        <f t="shared" si="1"/>
        <v>20915.399000000001</v>
      </c>
    </row>
    <row r="25" spans="1:6" x14ac:dyDescent="0.25">
      <c r="A25" s="185" t="s">
        <v>111</v>
      </c>
      <c r="B25" s="174" t="s">
        <v>81</v>
      </c>
      <c r="C25" s="186">
        <v>25301</v>
      </c>
      <c r="D25" s="205">
        <f t="shared" si="0"/>
        <v>39578.430203000004</v>
      </c>
      <c r="E25" s="201">
        <v>168642.04399999999</v>
      </c>
      <c r="F25" s="209">
        <f t="shared" si="1"/>
        <v>168642.04399999999</v>
      </c>
    </row>
    <row r="26" spans="1:6" x14ac:dyDescent="0.25">
      <c r="A26" s="185" t="s">
        <v>111</v>
      </c>
      <c r="B26" s="174" t="s">
        <v>82</v>
      </c>
      <c r="C26" s="186">
        <v>5107</v>
      </c>
      <c r="D26" s="205">
        <f t="shared" si="0"/>
        <v>7988.8954210000002</v>
      </c>
      <c r="E26" s="201">
        <v>11259.491</v>
      </c>
      <c r="F26" s="209">
        <f t="shared" si="1"/>
        <v>11259.491</v>
      </c>
    </row>
    <row r="27" spans="1:6" x14ac:dyDescent="0.25">
      <c r="A27" s="185" t="s">
        <v>111</v>
      </c>
      <c r="B27" s="174" t="s">
        <v>83</v>
      </c>
      <c r="C27" s="186">
        <v>12010</v>
      </c>
      <c r="D27" s="205">
        <f t="shared" si="0"/>
        <v>18787.279030000002</v>
      </c>
      <c r="E27" s="201">
        <v>43939.703999999998</v>
      </c>
      <c r="F27" s="209">
        <f t="shared" si="1"/>
        <v>43939.703999999998</v>
      </c>
    </row>
    <row r="28" spans="1:6" x14ac:dyDescent="0.25">
      <c r="A28" s="185" t="s">
        <v>111</v>
      </c>
      <c r="B28" s="174" t="s">
        <v>84</v>
      </c>
      <c r="C28" s="186">
        <v>91030</v>
      </c>
      <c r="D28" s="205">
        <f t="shared" si="0"/>
        <v>142398.50208999999</v>
      </c>
      <c r="E28" s="201">
        <v>356547.40600000002</v>
      </c>
      <c r="F28" s="209">
        <f t="shared" si="1"/>
        <v>356547.40600000002</v>
      </c>
    </row>
    <row r="29" spans="1:6" x14ac:dyDescent="0.25">
      <c r="A29" s="185" t="s">
        <v>111</v>
      </c>
      <c r="B29" s="174" t="s">
        <v>85</v>
      </c>
      <c r="C29" s="186">
        <v>28178</v>
      </c>
      <c r="D29" s="205">
        <f t="shared" si="0"/>
        <v>44078.929934</v>
      </c>
      <c r="E29" s="201">
        <v>77544.52</v>
      </c>
      <c r="F29" s="209">
        <f t="shared" si="1"/>
        <v>77544.52</v>
      </c>
    </row>
    <row r="30" spans="1:6" x14ac:dyDescent="0.25">
      <c r="A30" s="185" t="s">
        <v>111</v>
      </c>
      <c r="B30" s="174" t="s">
        <v>18</v>
      </c>
      <c r="C30" s="186">
        <v>51287</v>
      </c>
      <c r="D30" s="205">
        <f>+C30*1.564303</f>
        <v>80228.407961000004</v>
      </c>
      <c r="E30" s="201">
        <v>172407.723</v>
      </c>
      <c r="F30" s="209">
        <f t="shared" si="1"/>
        <v>172407.723</v>
      </c>
    </row>
    <row r="31" spans="1:6" x14ac:dyDescent="0.25">
      <c r="A31" s="185" t="s">
        <v>111</v>
      </c>
      <c r="B31" s="174" t="s">
        <v>86</v>
      </c>
      <c r="C31" s="186">
        <v>87065</v>
      </c>
      <c r="D31" s="205">
        <f t="shared" si="0"/>
        <v>136196.040695</v>
      </c>
      <c r="E31" s="201">
        <v>229851.932</v>
      </c>
      <c r="F31" s="209">
        <f t="shared" si="1"/>
        <v>229851.932</v>
      </c>
    </row>
    <row r="32" spans="1:6" x14ac:dyDescent="0.25">
      <c r="A32" s="185" t="s">
        <v>111</v>
      </c>
      <c r="B32" s="174" t="s">
        <v>87</v>
      </c>
      <c r="C32" s="186">
        <v>27820</v>
      </c>
      <c r="D32" s="205">
        <f t="shared" si="0"/>
        <v>43518.909460000003</v>
      </c>
      <c r="E32" s="201">
        <v>91034.945000000007</v>
      </c>
      <c r="F32" s="209">
        <f t="shared" si="1"/>
        <v>91034.945000000007</v>
      </c>
    </row>
    <row r="33" spans="1:6" x14ac:dyDescent="0.25">
      <c r="A33" s="185" t="s">
        <v>111</v>
      </c>
      <c r="B33" s="174" t="s">
        <v>88</v>
      </c>
      <c r="C33" s="186">
        <v>6338</v>
      </c>
      <c r="D33" s="205">
        <f t="shared" si="0"/>
        <v>9914.5524139999998</v>
      </c>
      <c r="E33" s="201">
        <v>26323.772000000001</v>
      </c>
      <c r="F33" s="209">
        <f t="shared" si="1"/>
        <v>26323.772000000001</v>
      </c>
    </row>
    <row r="34" spans="1:6" x14ac:dyDescent="0.25">
      <c r="A34" s="185" t="s">
        <v>111</v>
      </c>
      <c r="B34" s="174" t="s">
        <v>89</v>
      </c>
      <c r="C34" s="186">
        <v>7231</v>
      </c>
      <c r="D34" s="205">
        <f t="shared" si="0"/>
        <v>11311.474993</v>
      </c>
      <c r="E34" s="201">
        <v>29067.852999999999</v>
      </c>
      <c r="F34" s="209">
        <f t="shared" si="1"/>
        <v>29067.852999999999</v>
      </c>
    </row>
    <row r="35" spans="1:6" x14ac:dyDescent="0.25">
      <c r="A35" s="185" t="s">
        <v>111</v>
      </c>
      <c r="B35" s="174" t="s">
        <v>90</v>
      </c>
      <c r="C35" s="186">
        <v>16254</v>
      </c>
      <c r="D35" s="205">
        <f t="shared" si="0"/>
        <v>25426.180961999999</v>
      </c>
      <c r="E35" s="201">
        <v>60703</v>
      </c>
      <c r="F35" s="209">
        <f t="shared" si="1"/>
        <v>60703</v>
      </c>
    </row>
    <row r="36" spans="1:6" x14ac:dyDescent="0.25">
      <c r="A36" s="185" t="s">
        <v>111</v>
      </c>
      <c r="B36" s="174" t="s">
        <v>91</v>
      </c>
      <c r="C36" s="186">
        <v>9853</v>
      </c>
      <c r="D36" s="205">
        <f t="shared" si="0"/>
        <v>15413.077459</v>
      </c>
      <c r="E36" s="201">
        <v>34183.67</v>
      </c>
      <c r="F36" s="209">
        <f t="shared" si="1"/>
        <v>34183.67</v>
      </c>
    </row>
    <row r="37" spans="1:6" x14ac:dyDescent="0.25">
      <c r="A37" s="185" t="s">
        <v>111</v>
      </c>
      <c r="B37" s="174" t="s">
        <v>92</v>
      </c>
      <c r="C37" s="186">
        <v>44047</v>
      </c>
      <c r="D37" s="205">
        <f t="shared" si="0"/>
        <v>68902.854240999994</v>
      </c>
      <c r="E37" s="201">
        <v>137175.859</v>
      </c>
      <c r="F37" s="209">
        <f t="shared" si="1"/>
        <v>137175.859</v>
      </c>
    </row>
    <row r="38" spans="1:6" x14ac:dyDescent="0.25">
      <c r="A38" s="185" t="s">
        <v>111</v>
      </c>
      <c r="B38" s="174" t="s">
        <v>93</v>
      </c>
      <c r="C38" s="186">
        <v>11244</v>
      </c>
      <c r="D38" s="205">
        <f t="shared" si="0"/>
        <v>17589.022932</v>
      </c>
      <c r="E38" s="201">
        <v>32905.498</v>
      </c>
      <c r="F38" s="209">
        <f t="shared" si="1"/>
        <v>32905.498</v>
      </c>
    </row>
    <row r="39" spans="1:6" x14ac:dyDescent="0.25">
      <c r="A39" s="185" t="s">
        <v>111</v>
      </c>
      <c r="B39" s="174" t="s">
        <v>3</v>
      </c>
      <c r="C39" s="186">
        <v>13990</v>
      </c>
      <c r="D39" s="205">
        <f t="shared" si="0"/>
        <v>21884.598969999999</v>
      </c>
      <c r="E39" s="201">
        <v>43606.472000000002</v>
      </c>
      <c r="F39" s="209">
        <f t="shared" si="1"/>
        <v>43606.472000000002</v>
      </c>
    </row>
    <row r="40" spans="1:6" x14ac:dyDescent="0.25">
      <c r="A40" s="185" t="s">
        <v>111</v>
      </c>
      <c r="B40" s="174" t="s">
        <v>94</v>
      </c>
      <c r="C40" s="186">
        <v>28482</v>
      </c>
      <c r="D40" s="205">
        <f t="shared" si="0"/>
        <v>44554.478045999997</v>
      </c>
      <c r="E40" s="201">
        <v>83983.879000000001</v>
      </c>
      <c r="F40" s="209">
        <f t="shared" si="1"/>
        <v>83983.879000000001</v>
      </c>
    </row>
    <row r="41" spans="1:6" x14ac:dyDescent="0.25">
      <c r="A41" s="185" t="s">
        <v>111</v>
      </c>
      <c r="B41" s="174" t="s">
        <v>95</v>
      </c>
      <c r="C41" s="186">
        <v>43635</v>
      </c>
      <c r="D41" s="205">
        <f t="shared" si="0"/>
        <v>68258.361405000003</v>
      </c>
      <c r="E41" s="201">
        <v>107541.66800000001</v>
      </c>
      <c r="F41" s="209">
        <f t="shared" si="1"/>
        <v>107541.66800000001</v>
      </c>
    </row>
    <row r="42" spans="1:6" x14ac:dyDescent="0.25">
      <c r="A42" s="185" t="s">
        <v>111</v>
      </c>
      <c r="B42" s="174" t="s">
        <v>96</v>
      </c>
      <c r="C42" s="186">
        <v>68114</v>
      </c>
      <c r="D42" s="205">
        <f t="shared" si="0"/>
        <v>106550.934542</v>
      </c>
      <c r="E42" s="201">
        <v>206502.21799999999</v>
      </c>
      <c r="F42" s="209">
        <f t="shared" si="1"/>
        <v>206502.21799999999</v>
      </c>
    </row>
    <row r="43" spans="1:6" x14ac:dyDescent="0.25">
      <c r="A43" s="185" t="s">
        <v>111</v>
      </c>
      <c r="B43" s="174" t="s">
        <v>97</v>
      </c>
      <c r="C43" s="186">
        <v>35820</v>
      </c>
      <c r="D43" s="205">
        <f t="shared" si="0"/>
        <v>56033.333460000002</v>
      </c>
      <c r="E43" s="201">
        <v>141268.51199999999</v>
      </c>
      <c r="F43" s="209">
        <f t="shared" si="1"/>
        <v>141268.51199999999</v>
      </c>
    </row>
    <row r="44" spans="1:6" x14ac:dyDescent="0.25">
      <c r="A44" s="185" t="s">
        <v>111</v>
      </c>
      <c r="B44" s="174" t="s">
        <v>11</v>
      </c>
      <c r="C44" s="186">
        <v>19291</v>
      </c>
      <c r="D44" s="205">
        <f t="shared" si="0"/>
        <v>30176.969173000001</v>
      </c>
      <c r="E44" s="201">
        <v>51619.688000000002</v>
      </c>
      <c r="F44" s="209">
        <f t="shared" si="1"/>
        <v>51619.688000000002</v>
      </c>
    </row>
    <row r="45" spans="1:6" x14ac:dyDescent="0.25">
      <c r="A45" s="185" t="s">
        <v>111</v>
      </c>
      <c r="B45" s="174" t="s">
        <v>20</v>
      </c>
      <c r="C45" s="186">
        <v>174532</v>
      </c>
      <c r="D45" s="205">
        <f>+C45*1.564303</f>
        <v>273020.93119600002</v>
      </c>
      <c r="E45" s="201">
        <v>377534.77100000001</v>
      </c>
      <c r="F45" s="209">
        <f t="shared" si="1"/>
        <v>377534.77100000001</v>
      </c>
    </row>
    <row r="46" spans="1:6" x14ac:dyDescent="0.25">
      <c r="A46" s="185" t="s">
        <v>111</v>
      </c>
      <c r="B46" s="174" t="s">
        <v>5</v>
      </c>
      <c r="C46" s="186">
        <v>56043</v>
      </c>
      <c r="D46" s="205">
        <f>+C46*1.564303</f>
        <v>87668.233028999995</v>
      </c>
      <c r="E46" s="201">
        <v>135910.20199999999</v>
      </c>
      <c r="F46" s="209">
        <f t="shared" si="1"/>
        <v>135910.20199999999</v>
      </c>
    </row>
    <row r="47" spans="1:6" x14ac:dyDescent="0.25">
      <c r="A47" s="185" t="s">
        <v>111</v>
      </c>
      <c r="B47" s="174" t="s">
        <v>14</v>
      </c>
      <c r="C47" s="186">
        <v>26078</v>
      </c>
      <c r="D47" s="205">
        <f t="shared" ref="D47:D58" si="2">+C47*1.564303</f>
        <v>40793.893634</v>
      </c>
      <c r="E47" s="201">
        <v>76482.244999999995</v>
      </c>
      <c r="F47" s="209">
        <f t="shared" si="1"/>
        <v>76482.244999999995</v>
      </c>
    </row>
    <row r="48" spans="1:6" x14ac:dyDescent="0.25">
      <c r="A48" s="185" t="s">
        <v>111</v>
      </c>
      <c r="B48" s="174" t="s">
        <v>98</v>
      </c>
      <c r="C48" s="186">
        <v>9040</v>
      </c>
      <c r="D48" s="205">
        <f t="shared" si="2"/>
        <v>14141.29912</v>
      </c>
      <c r="E48" s="201">
        <v>24810.93</v>
      </c>
      <c r="F48" s="209">
        <f t="shared" si="1"/>
        <v>24810.93</v>
      </c>
    </row>
    <row r="49" spans="1:6" x14ac:dyDescent="0.25">
      <c r="A49" s="185" t="s">
        <v>111</v>
      </c>
      <c r="B49" s="174" t="s">
        <v>22</v>
      </c>
      <c r="C49" s="186">
        <v>10043</v>
      </c>
      <c r="D49" s="205">
        <f t="shared" si="2"/>
        <v>15710.295029000001</v>
      </c>
      <c r="E49" s="201">
        <v>28398.258999999998</v>
      </c>
      <c r="F49" s="209">
        <f t="shared" si="1"/>
        <v>28398.258999999998</v>
      </c>
    </row>
    <row r="50" spans="1:6" x14ac:dyDescent="0.25">
      <c r="A50" s="185" t="s">
        <v>111</v>
      </c>
      <c r="B50" s="174" t="s">
        <v>99</v>
      </c>
      <c r="C50" s="186">
        <v>12006</v>
      </c>
      <c r="D50" s="205">
        <f t="shared" si="2"/>
        <v>18781.021818000001</v>
      </c>
      <c r="E50" s="201">
        <v>31772.821</v>
      </c>
      <c r="F50" s="209">
        <f t="shared" si="1"/>
        <v>31772.821</v>
      </c>
    </row>
    <row r="51" spans="1:6" x14ac:dyDescent="0.25">
      <c r="A51" s="185" t="s">
        <v>111</v>
      </c>
      <c r="B51" s="174" t="s">
        <v>8</v>
      </c>
      <c r="C51" s="186">
        <v>69932</v>
      </c>
      <c r="D51" s="205">
        <f t="shared" si="2"/>
        <v>109394.837396</v>
      </c>
      <c r="E51" s="201">
        <v>200031.57</v>
      </c>
      <c r="F51" s="209">
        <f t="shared" si="1"/>
        <v>200031.57</v>
      </c>
    </row>
    <row r="52" spans="1:6" x14ac:dyDescent="0.25">
      <c r="A52" s="185" t="s">
        <v>111</v>
      </c>
      <c r="B52" s="174" t="s">
        <v>16</v>
      </c>
      <c r="C52" s="186">
        <v>79261</v>
      </c>
      <c r="D52" s="205">
        <f t="shared" si="2"/>
        <v>123988.22008299999</v>
      </c>
      <c r="E52" s="201">
        <v>229024.32800000001</v>
      </c>
      <c r="F52" s="209">
        <f t="shared" si="1"/>
        <v>229024.32800000001</v>
      </c>
    </row>
    <row r="53" spans="1:6" x14ac:dyDescent="0.25">
      <c r="A53" s="185" t="s">
        <v>111</v>
      </c>
      <c r="B53" s="174" t="s">
        <v>100</v>
      </c>
      <c r="C53" s="186">
        <v>98498</v>
      </c>
      <c r="D53" s="205">
        <f t="shared" si="2"/>
        <v>154080.71689400001</v>
      </c>
      <c r="E53" s="201">
        <v>205270.98</v>
      </c>
      <c r="F53" s="209">
        <f t="shared" si="1"/>
        <v>205270.98</v>
      </c>
    </row>
    <row r="54" spans="1:6" x14ac:dyDescent="0.25">
      <c r="A54" s="185" t="s">
        <v>111</v>
      </c>
      <c r="B54" s="174" t="s">
        <v>101</v>
      </c>
      <c r="C54" s="186">
        <v>107737</v>
      </c>
      <c r="D54" s="205">
        <f t="shared" si="2"/>
        <v>168533.31231099999</v>
      </c>
      <c r="E54" s="201">
        <v>348416.85600000003</v>
      </c>
      <c r="F54" s="209">
        <f t="shared" si="1"/>
        <v>348416.85600000003</v>
      </c>
    </row>
    <row r="55" spans="1:6" x14ac:dyDescent="0.25">
      <c r="A55" s="185" t="s">
        <v>111</v>
      </c>
      <c r="B55" s="174" t="s">
        <v>102</v>
      </c>
      <c r="C55" s="186">
        <v>58691</v>
      </c>
      <c r="D55" s="205">
        <f t="shared" si="2"/>
        <v>91810.507373</v>
      </c>
      <c r="E55" s="201">
        <v>147883.09099999999</v>
      </c>
      <c r="F55" s="209">
        <f t="shared" si="1"/>
        <v>147883.09099999999</v>
      </c>
    </row>
    <row r="56" spans="1:6" x14ac:dyDescent="0.25">
      <c r="A56" s="185" t="s">
        <v>111</v>
      </c>
      <c r="B56" s="174" t="s">
        <v>103</v>
      </c>
      <c r="C56" s="186">
        <v>6440</v>
      </c>
      <c r="D56" s="205">
        <f t="shared" si="2"/>
        <v>10074.11132</v>
      </c>
      <c r="E56" s="201">
        <v>10075.187</v>
      </c>
      <c r="F56" s="209">
        <f t="shared" si="1"/>
        <v>10075.187</v>
      </c>
    </row>
    <row r="57" spans="1:6" x14ac:dyDescent="0.25">
      <c r="A57" s="185" t="s">
        <v>111</v>
      </c>
      <c r="B57" s="174" t="s">
        <v>104</v>
      </c>
      <c r="C57" s="186">
        <v>0</v>
      </c>
      <c r="D57" s="205">
        <f t="shared" si="2"/>
        <v>0</v>
      </c>
      <c r="E57" s="201">
        <v>0</v>
      </c>
      <c r="F57" s="209">
        <f t="shared" si="1"/>
        <v>0</v>
      </c>
    </row>
    <row r="58" spans="1:6" ht="14" thickBot="1" x14ac:dyDescent="0.3">
      <c r="A58" s="187" t="s">
        <v>111</v>
      </c>
      <c r="B58" s="175" t="s">
        <v>0</v>
      </c>
      <c r="C58" s="188">
        <f>+C40+C41</f>
        <v>72117</v>
      </c>
      <c r="D58" s="206">
        <f t="shared" si="2"/>
        <v>112812.83945100001</v>
      </c>
      <c r="E58" s="202">
        <f>+E40+E41</f>
        <v>191525.54700000002</v>
      </c>
      <c r="F58" s="210">
        <f t="shared" si="1"/>
        <v>191525.54700000002</v>
      </c>
    </row>
    <row r="59" spans="1:6" x14ac:dyDescent="0.25">
      <c r="A59" s="4" t="s">
        <v>127</v>
      </c>
      <c r="B59" s="174" t="s">
        <v>58</v>
      </c>
      <c r="C59" s="113">
        <v>189912</v>
      </c>
      <c r="D59" s="207">
        <f>C59</f>
        <v>189912</v>
      </c>
      <c r="E59" s="115">
        <v>433554</v>
      </c>
      <c r="F59" s="209">
        <f t="shared" si="1"/>
        <v>433554</v>
      </c>
    </row>
    <row r="60" spans="1:6" x14ac:dyDescent="0.25">
      <c r="A60" s="4" t="s">
        <v>127</v>
      </c>
      <c r="B60" s="174" t="s">
        <v>59</v>
      </c>
      <c r="C60" s="113">
        <v>22513.315999999999</v>
      </c>
      <c r="D60" s="207">
        <f t="shared" ref="D60:D115" si="3">C60</f>
        <v>22513.315999999999</v>
      </c>
      <c r="E60" s="115">
        <v>30847.919999999998</v>
      </c>
      <c r="F60" s="209">
        <f t="shared" si="1"/>
        <v>30847.919999999998</v>
      </c>
    </row>
    <row r="61" spans="1:6" x14ac:dyDescent="0.25">
      <c r="A61" s="4" t="s">
        <v>127</v>
      </c>
      <c r="B61" s="174" t="s">
        <v>60</v>
      </c>
      <c r="C61" s="113">
        <v>13012.683999999999</v>
      </c>
      <c r="D61" s="207">
        <f t="shared" si="3"/>
        <v>13012.683999999999</v>
      </c>
      <c r="E61" s="115">
        <v>17830.080000000002</v>
      </c>
      <c r="F61" s="209">
        <f t="shared" si="1"/>
        <v>17830.080000000002</v>
      </c>
    </row>
    <row r="62" spans="1:6" x14ac:dyDescent="0.25">
      <c r="A62" s="4" t="s">
        <v>127</v>
      </c>
      <c r="B62" s="174" t="s">
        <v>61</v>
      </c>
      <c r="C62" s="113">
        <v>441048</v>
      </c>
      <c r="D62" s="207">
        <f t="shared" si="3"/>
        <v>441048</v>
      </c>
      <c r="E62" s="115">
        <v>619910</v>
      </c>
      <c r="F62" s="209">
        <f t="shared" si="1"/>
        <v>619910</v>
      </c>
    </row>
    <row r="63" spans="1:6" x14ac:dyDescent="0.25">
      <c r="A63" s="4" t="s">
        <v>127</v>
      </c>
      <c r="B63" s="174" t="s">
        <v>62</v>
      </c>
      <c r="C63" s="113">
        <v>235995</v>
      </c>
      <c r="D63" s="207">
        <f t="shared" si="3"/>
        <v>235995</v>
      </c>
      <c r="E63" s="115">
        <v>927374</v>
      </c>
      <c r="F63" s="209">
        <f t="shared" si="1"/>
        <v>927374</v>
      </c>
    </row>
    <row r="64" spans="1:6" x14ac:dyDescent="0.25">
      <c r="A64" s="4" t="s">
        <v>127</v>
      </c>
      <c r="B64" s="174" t="s">
        <v>63</v>
      </c>
      <c r="C64" s="113">
        <v>27106</v>
      </c>
      <c r="D64" s="207">
        <f t="shared" si="3"/>
        <v>27106</v>
      </c>
      <c r="E64" s="115">
        <v>94179</v>
      </c>
      <c r="F64" s="209">
        <f t="shared" si="1"/>
        <v>94179</v>
      </c>
    </row>
    <row r="65" spans="1:6" x14ac:dyDescent="0.25">
      <c r="A65" s="4" t="s">
        <v>127</v>
      </c>
      <c r="B65" s="174" t="s">
        <v>64</v>
      </c>
      <c r="C65" s="113">
        <v>26398</v>
      </c>
      <c r="D65" s="207">
        <f t="shared" si="3"/>
        <v>26398</v>
      </c>
      <c r="E65" s="115">
        <v>89603</v>
      </c>
      <c r="F65" s="209">
        <f t="shared" si="1"/>
        <v>89603</v>
      </c>
    </row>
    <row r="66" spans="1:6" x14ac:dyDescent="0.25">
      <c r="A66" s="4" t="s">
        <v>127</v>
      </c>
      <c r="B66" s="174" t="s">
        <v>65</v>
      </c>
      <c r="C66" s="113">
        <v>54098</v>
      </c>
      <c r="D66" s="207">
        <f t="shared" si="3"/>
        <v>54098</v>
      </c>
      <c r="E66" s="115">
        <v>184610</v>
      </c>
      <c r="F66" s="209">
        <f t="shared" si="1"/>
        <v>184610</v>
      </c>
    </row>
    <row r="67" spans="1:6" x14ac:dyDescent="0.25">
      <c r="A67" s="4" t="s">
        <v>127</v>
      </c>
      <c r="B67" s="174" t="s">
        <v>66</v>
      </c>
      <c r="C67" s="113">
        <v>37658</v>
      </c>
      <c r="D67" s="207">
        <f t="shared" si="3"/>
        <v>37658</v>
      </c>
      <c r="E67" s="115">
        <v>84042</v>
      </c>
      <c r="F67" s="209">
        <f t="shared" ref="F67:F130" si="4">E67</f>
        <v>84042</v>
      </c>
    </row>
    <row r="68" spans="1:6" x14ac:dyDescent="0.25">
      <c r="A68" s="4" t="s">
        <v>127</v>
      </c>
      <c r="B68" s="174" t="s">
        <v>67</v>
      </c>
      <c r="C68" s="113">
        <v>163845.98000000001</v>
      </c>
      <c r="D68" s="207">
        <f t="shared" si="3"/>
        <v>163845.98000000001</v>
      </c>
      <c r="E68" s="115">
        <v>833229</v>
      </c>
      <c r="F68" s="209">
        <f t="shared" si="4"/>
        <v>833229</v>
      </c>
    </row>
    <row r="69" spans="1:6" x14ac:dyDescent="0.25">
      <c r="A69" s="4" t="s">
        <v>127</v>
      </c>
      <c r="B69" s="174" t="s">
        <v>68</v>
      </c>
      <c r="C69" s="113">
        <v>258946.52</v>
      </c>
      <c r="D69" s="207">
        <f t="shared" si="3"/>
        <v>258946.52</v>
      </c>
      <c r="E69" s="115">
        <v>597213</v>
      </c>
      <c r="F69" s="209">
        <f t="shared" si="4"/>
        <v>597213</v>
      </c>
    </row>
    <row r="70" spans="1:6" x14ac:dyDescent="0.25">
      <c r="A70" s="4" t="s">
        <v>127</v>
      </c>
      <c r="B70" s="174" t="s">
        <v>69</v>
      </c>
      <c r="C70" s="113">
        <v>92655.482999999993</v>
      </c>
      <c r="D70" s="207">
        <f t="shared" si="3"/>
        <v>92655.482999999993</v>
      </c>
      <c r="E70" s="115">
        <v>213693</v>
      </c>
      <c r="F70" s="209">
        <f t="shared" si="4"/>
        <v>213693</v>
      </c>
    </row>
    <row r="71" spans="1:6" x14ac:dyDescent="0.25">
      <c r="A71" s="4" t="s">
        <v>127</v>
      </c>
      <c r="B71" s="174" t="s">
        <v>70</v>
      </c>
      <c r="C71" s="113">
        <v>72338.001000000004</v>
      </c>
      <c r="D71" s="207">
        <f t="shared" si="3"/>
        <v>72338.001000000004</v>
      </c>
      <c r="E71" s="115">
        <v>224556</v>
      </c>
      <c r="F71" s="209">
        <f t="shared" si="4"/>
        <v>224556</v>
      </c>
    </row>
    <row r="72" spans="1:6" x14ac:dyDescent="0.25">
      <c r="A72" s="4" t="s">
        <v>127</v>
      </c>
      <c r="B72" s="174" t="s">
        <v>71</v>
      </c>
      <c r="C72" s="113">
        <v>43236</v>
      </c>
      <c r="D72" s="207">
        <f t="shared" si="3"/>
        <v>43236</v>
      </c>
      <c r="E72" s="115">
        <v>105238</v>
      </c>
      <c r="F72" s="209">
        <f t="shared" si="4"/>
        <v>105238</v>
      </c>
    </row>
    <row r="73" spans="1:6" x14ac:dyDescent="0.25">
      <c r="A73" s="4" t="s">
        <v>127</v>
      </c>
      <c r="B73" s="174" t="s">
        <v>72</v>
      </c>
      <c r="C73" s="113">
        <v>57444</v>
      </c>
      <c r="D73" s="207">
        <f t="shared" si="3"/>
        <v>57444</v>
      </c>
      <c r="E73" s="115">
        <v>263362</v>
      </c>
      <c r="F73" s="209">
        <f t="shared" si="4"/>
        <v>263362</v>
      </c>
    </row>
    <row r="74" spans="1:6" x14ac:dyDescent="0.25">
      <c r="A74" s="4" t="s">
        <v>127</v>
      </c>
      <c r="B74" s="174" t="s">
        <v>73</v>
      </c>
      <c r="C74" s="113">
        <v>140374</v>
      </c>
      <c r="D74" s="207">
        <f t="shared" si="3"/>
        <v>140374</v>
      </c>
      <c r="E74" s="115">
        <v>360715</v>
      </c>
      <c r="F74" s="209">
        <f t="shared" si="4"/>
        <v>360715</v>
      </c>
    </row>
    <row r="75" spans="1:6" x14ac:dyDescent="0.25">
      <c r="A75" s="4" t="s">
        <v>127</v>
      </c>
      <c r="B75" s="174" t="s">
        <v>74</v>
      </c>
      <c r="C75" s="113">
        <v>259746</v>
      </c>
      <c r="D75" s="207">
        <f t="shared" si="3"/>
        <v>259746</v>
      </c>
      <c r="E75" s="115">
        <v>369004</v>
      </c>
      <c r="F75" s="209">
        <f t="shared" si="4"/>
        <v>369004</v>
      </c>
    </row>
    <row r="76" spans="1:6" x14ac:dyDescent="0.25">
      <c r="A76" s="4" t="s">
        <v>127</v>
      </c>
      <c r="B76" s="174" t="s">
        <v>75</v>
      </c>
      <c r="C76" s="113">
        <v>52786</v>
      </c>
      <c r="D76" s="207">
        <f t="shared" si="3"/>
        <v>52786</v>
      </c>
      <c r="E76" s="115">
        <v>122194</v>
      </c>
      <c r="F76" s="209">
        <f t="shared" si="4"/>
        <v>122194</v>
      </c>
    </row>
    <row r="77" spans="1:6" x14ac:dyDescent="0.25">
      <c r="A77" s="4" t="s">
        <v>127</v>
      </c>
      <c r="B77" s="174" t="s">
        <v>76</v>
      </c>
      <c r="C77" s="113">
        <v>146035</v>
      </c>
      <c r="D77" s="207">
        <f t="shared" si="3"/>
        <v>146035</v>
      </c>
      <c r="E77" s="115">
        <v>390377</v>
      </c>
      <c r="F77" s="209">
        <f t="shared" si="4"/>
        <v>390377</v>
      </c>
    </row>
    <row r="78" spans="1:6" x14ac:dyDescent="0.25">
      <c r="A78" s="4" t="s">
        <v>127</v>
      </c>
      <c r="B78" s="174" t="s">
        <v>77</v>
      </c>
      <c r="C78" s="113">
        <v>133860</v>
      </c>
      <c r="D78" s="207">
        <f t="shared" si="3"/>
        <v>133860</v>
      </c>
      <c r="E78" s="115">
        <v>546950</v>
      </c>
      <c r="F78" s="209">
        <f t="shared" si="4"/>
        <v>546950</v>
      </c>
    </row>
    <row r="79" spans="1:6" x14ac:dyDescent="0.25">
      <c r="A79" s="4" t="s">
        <v>127</v>
      </c>
      <c r="B79" s="174" t="s">
        <v>78</v>
      </c>
      <c r="C79" s="113">
        <v>119832</v>
      </c>
      <c r="D79" s="207">
        <f t="shared" si="3"/>
        <v>119832</v>
      </c>
      <c r="E79" s="115">
        <v>305665</v>
      </c>
      <c r="F79" s="209">
        <f t="shared" si="4"/>
        <v>305665</v>
      </c>
    </row>
    <row r="80" spans="1:6" x14ac:dyDescent="0.25">
      <c r="A80" s="4" t="s">
        <v>127</v>
      </c>
      <c r="B80" s="174" t="s">
        <v>79</v>
      </c>
      <c r="C80" s="113">
        <v>102300</v>
      </c>
      <c r="D80" s="207">
        <f t="shared" si="3"/>
        <v>102300</v>
      </c>
      <c r="E80" s="115">
        <v>230474</v>
      </c>
      <c r="F80" s="209">
        <f t="shared" si="4"/>
        <v>230474</v>
      </c>
    </row>
    <row r="81" spans="1:6" x14ac:dyDescent="0.25">
      <c r="A81" s="4" t="s">
        <v>127</v>
      </c>
      <c r="B81" s="174" t="s">
        <v>80</v>
      </c>
      <c r="C81" s="113">
        <v>21348.491999999998</v>
      </c>
      <c r="D81" s="207">
        <f t="shared" si="3"/>
        <v>21348.491999999998</v>
      </c>
      <c r="E81" s="115">
        <v>35399.94</v>
      </c>
      <c r="F81" s="209">
        <f t="shared" si="4"/>
        <v>35399.94</v>
      </c>
    </row>
    <row r="82" spans="1:6" x14ac:dyDescent="0.25">
      <c r="A82" s="4" t="s">
        <v>127</v>
      </c>
      <c r="B82" s="174" t="s">
        <v>81</v>
      </c>
      <c r="C82" s="113">
        <v>261797.82</v>
      </c>
      <c r="D82" s="207">
        <f t="shared" si="3"/>
        <v>261797.82</v>
      </c>
      <c r="E82" s="115">
        <v>379768</v>
      </c>
      <c r="F82" s="209">
        <f t="shared" si="4"/>
        <v>379768</v>
      </c>
    </row>
    <row r="83" spans="1:6" x14ac:dyDescent="0.25">
      <c r="A83" s="4" t="s">
        <v>127</v>
      </c>
      <c r="B83" s="174" t="s">
        <v>82</v>
      </c>
      <c r="C83" s="113">
        <v>8743.1849999999995</v>
      </c>
      <c r="D83" s="207">
        <f t="shared" si="3"/>
        <v>8743.1849999999995</v>
      </c>
      <c r="E83" s="115">
        <v>12683</v>
      </c>
      <c r="F83" s="209">
        <f t="shared" si="4"/>
        <v>12683</v>
      </c>
    </row>
    <row r="84" spans="1:6" x14ac:dyDescent="0.25">
      <c r="A84" s="4" t="s">
        <v>127</v>
      </c>
      <c r="B84" s="174" t="s">
        <v>83</v>
      </c>
      <c r="C84" s="113">
        <v>40884</v>
      </c>
      <c r="D84" s="207">
        <f t="shared" si="3"/>
        <v>40884</v>
      </c>
      <c r="E84" s="115">
        <v>87529</v>
      </c>
      <c r="F84" s="209">
        <f t="shared" si="4"/>
        <v>87529</v>
      </c>
    </row>
    <row r="85" spans="1:6" x14ac:dyDescent="0.25">
      <c r="A85" s="4" t="s">
        <v>127</v>
      </c>
      <c r="B85" s="174" t="s">
        <v>84</v>
      </c>
      <c r="C85" s="113">
        <v>619869</v>
      </c>
      <c r="D85" s="207">
        <f t="shared" si="3"/>
        <v>619869</v>
      </c>
      <c r="E85" s="115">
        <v>1128331</v>
      </c>
      <c r="F85" s="209">
        <f t="shared" si="4"/>
        <v>1128331</v>
      </c>
    </row>
    <row r="86" spans="1:6" x14ac:dyDescent="0.25">
      <c r="A86" s="4" t="s">
        <v>127</v>
      </c>
      <c r="B86" s="174" t="s">
        <v>85</v>
      </c>
      <c r="C86" s="113">
        <v>244585.92</v>
      </c>
      <c r="D86" s="207">
        <f t="shared" si="3"/>
        <v>244585.92</v>
      </c>
      <c r="E86" s="115">
        <v>363622.81</v>
      </c>
      <c r="F86" s="209">
        <f t="shared" si="4"/>
        <v>363622.81</v>
      </c>
    </row>
    <row r="87" spans="1:6" x14ac:dyDescent="0.25">
      <c r="A87" s="4" t="s">
        <v>127</v>
      </c>
      <c r="B87" s="174" t="s">
        <v>18</v>
      </c>
      <c r="C87" s="113">
        <v>1002223</v>
      </c>
      <c r="D87" s="207">
        <f t="shared" si="3"/>
        <v>1002223</v>
      </c>
      <c r="E87" s="115">
        <v>1495019</v>
      </c>
      <c r="F87" s="209">
        <f t="shared" si="4"/>
        <v>1495019</v>
      </c>
    </row>
    <row r="88" spans="1:6" x14ac:dyDescent="0.25">
      <c r="A88" s="4" t="s">
        <v>127</v>
      </c>
      <c r="B88" s="174" t="s">
        <v>86</v>
      </c>
      <c r="C88" s="113">
        <v>792633</v>
      </c>
      <c r="D88" s="207">
        <f t="shared" si="3"/>
        <v>792633</v>
      </c>
      <c r="E88" s="115">
        <v>1264218</v>
      </c>
      <c r="F88" s="209">
        <f t="shared" si="4"/>
        <v>1264218</v>
      </c>
    </row>
    <row r="89" spans="1:6" x14ac:dyDescent="0.25">
      <c r="A89" s="4" t="s">
        <v>127</v>
      </c>
      <c r="B89" s="174" t="s">
        <v>87</v>
      </c>
      <c r="C89" s="113">
        <v>227672</v>
      </c>
      <c r="D89" s="207">
        <f t="shared" si="3"/>
        <v>227672</v>
      </c>
      <c r="E89" s="115">
        <v>475388</v>
      </c>
      <c r="F89" s="209">
        <f t="shared" si="4"/>
        <v>475388</v>
      </c>
    </row>
    <row r="90" spans="1:6" x14ac:dyDescent="0.25">
      <c r="A90" s="4" t="s">
        <v>127</v>
      </c>
      <c r="B90" s="174" t="s">
        <v>88</v>
      </c>
      <c r="C90" s="113">
        <v>17144</v>
      </c>
      <c r="D90" s="207">
        <f t="shared" si="3"/>
        <v>17144</v>
      </c>
      <c r="E90" s="115">
        <v>60550</v>
      </c>
      <c r="F90" s="209">
        <f t="shared" si="4"/>
        <v>60550</v>
      </c>
    </row>
    <row r="91" spans="1:6" x14ac:dyDescent="0.25">
      <c r="A91" s="4" t="s">
        <v>127</v>
      </c>
      <c r="B91" s="174" t="s">
        <v>89</v>
      </c>
      <c r="C91" s="113">
        <v>81792.998999999996</v>
      </c>
      <c r="D91" s="207">
        <f t="shared" si="3"/>
        <v>81792.998999999996</v>
      </c>
      <c r="E91" s="115">
        <v>181418</v>
      </c>
      <c r="F91" s="209">
        <f t="shared" si="4"/>
        <v>181418</v>
      </c>
    </row>
    <row r="92" spans="1:6" x14ac:dyDescent="0.25">
      <c r="A92" s="4" t="s">
        <v>127</v>
      </c>
      <c r="B92" s="174" t="s">
        <v>90</v>
      </c>
      <c r="C92" s="113">
        <v>102270.25</v>
      </c>
      <c r="D92" s="207">
        <f t="shared" si="3"/>
        <v>102270.25</v>
      </c>
      <c r="E92" s="115">
        <v>186613.01</v>
      </c>
      <c r="F92" s="209">
        <f t="shared" si="4"/>
        <v>186613.01</v>
      </c>
    </row>
    <row r="93" spans="1:6" x14ac:dyDescent="0.25">
      <c r="A93" s="4" t="s">
        <v>127</v>
      </c>
      <c r="B93" s="174" t="s">
        <v>91</v>
      </c>
      <c r="C93" s="113">
        <v>54648.754000000001</v>
      </c>
      <c r="D93" s="207">
        <f t="shared" si="3"/>
        <v>54648.754000000001</v>
      </c>
      <c r="E93" s="115">
        <v>102593.99</v>
      </c>
      <c r="F93" s="209">
        <f t="shared" si="4"/>
        <v>102593.99</v>
      </c>
    </row>
    <row r="94" spans="1:6" x14ac:dyDescent="0.25">
      <c r="A94" s="4" t="s">
        <v>127</v>
      </c>
      <c r="B94" s="174" t="s">
        <v>92</v>
      </c>
      <c r="C94" s="113">
        <v>461356</v>
      </c>
      <c r="D94" s="207">
        <f t="shared" si="3"/>
        <v>461356</v>
      </c>
      <c r="E94" s="115">
        <v>838696</v>
      </c>
      <c r="F94" s="209">
        <f t="shared" si="4"/>
        <v>838696</v>
      </c>
    </row>
    <row r="95" spans="1:6" x14ac:dyDescent="0.25">
      <c r="A95" s="4" t="s">
        <v>127</v>
      </c>
      <c r="B95" s="174" t="s">
        <v>93</v>
      </c>
      <c r="C95" s="113">
        <v>200821</v>
      </c>
      <c r="D95" s="207">
        <f t="shared" si="3"/>
        <v>200821</v>
      </c>
      <c r="E95" s="115">
        <v>313416</v>
      </c>
      <c r="F95" s="209">
        <f t="shared" si="4"/>
        <v>313416</v>
      </c>
    </row>
    <row r="96" spans="1:6" x14ac:dyDescent="0.25">
      <c r="A96" s="4" t="s">
        <v>127</v>
      </c>
      <c r="B96" s="174" t="s">
        <v>3</v>
      </c>
      <c r="C96" s="113">
        <v>195907.55</v>
      </c>
      <c r="D96" s="207">
        <f t="shared" si="3"/>
        <v>195907.55</v>
      </c>
      <c r="E96" s="115">
        <v>309198.59000000003</v>
      </c>
      <c r="F96" s="209">
        <f t="shared" si="4"/>
        <v>309198.59000000003</v>
      </c>
    </row>
    <row r="97" spans="1:6" x14ac:dyDescent="0.25">
      <c r="A97" s="4" t="s">
        <v>127</v>
      </c>
      <c r="B97" s="174" t="s">
        <v>94</v>
      </c>
      <c r="C97" s="113">
        <v>316088.45</v>
      </c>
      <c r="D97" s="207">
        <f t="shared" si="3"/>
        <v>316088.45</v>
      </c>
      <c r="E97" s="115">
        <v>614683.41</v>
      </c>
      <c r="F97" s="209">
        <f t="shared" si="4"/>
        <v>614683.41</v>
      </c>
    </row>
    <row r="98" spans="1:6" x14ac:dyDescent="0.25">
      <c r="A98" s="4" t="s">
        <v>127</v>
      </c>
      <c r="B98" s="174" t="s">
        <v>95</v>
      </c>
      <c r="C98" s="113">
        <v>313199</v>
      </c>
      <c r="D98" s="207">
        <f t="shared" si="3"/>
        <v>313199</v>
      </c>
      <c r="E98" s="115">
        <v>527453</v>
      </c>
      <c r="F98" s="209">
        <f t="shared" si="4"/>
        <v>527453</v>
      </c>
    </row>
    <row r="99" spans="1:6" x14ac:dyDescent="0.25">
      <c r="A99" s="4" t="s">
        <v>127</v>
      </c>
      <c r="B99" s="174" t="s">
        <v>96</v>
      </c>
      <c r="C99" s="113">
        <v>483174</v>
      </c>
      <c r="D99" s="207">
        <f t="shared" si="3"/>
        <v>483174</v>
      </c>
      <c r="E99" s="115">
        <v>676343</v>
      </c>
      <c r="F99" s="209">
        <f t="shared" si="4"/>
        <v>676343</v>
      </c>
    </row>
    <row r="100" spans="1:6" x14ac:dyDescent="0.25">
      <c r="A100" s="4" t="s">
        <v>127</v>
      </c>
      <c r="B100" s="174" t="s">
        <v>97</v>
      </c>
      <c r="C100" s="113">
        <v>447270</v>
      </c>
      <c r="D100" s="207">
        <f t="shared" si="3"/>
        <v>447270</v>
      </c>
      <c r="E100" s="115">
        <v>954657</v>
      </c>
      <c r="F100" s="209">
        <f t="shared" si="4"/>
        <v>954657</v>
      </c>
    </row>
    <row r="101" spans="1:6" x14ac:dyDescent="0.25">
      <c r="A101" s="4" t="s">
        <v>127</v>
      </c>
      <c r="B101" s="174" t="s">
        <v>11</v>
      </c>
      <c r="C101" s="113">
        <v>219734</v>
      </c>
      <c r="D101" s="207">
        <f t="shared" si="3"/>
        <v>219734</v>
      </c>
      <c r="E101" s="115">
        <v>449116</v>
      </c>
      <c r="F101" s="209">
        <f t="shared" si="4"/>
        <v>449116</v>
      </c>
    </row>
    <row r="102" spans="1:6" x14ac:dyDescent="0.25">
      <c r="A102" s="4" t="s">
        <v>127</v>
      </c>
      <c r="B102" s="174" t="s">
        <v>20</v>
      </c>
      <c r="C102" s="113">
        <v>1965474</v>
      </c>
      <c r="D102" s="207">
        <f t="shared" si="3"/>
        <v>1965474</v>
      </c>
      <c r="E102" s="115">
        <v>2622251</v>
      </c>
      <c r="F102" s="209">
        <f t="shared" si="4"/>
        <v>2622251</v>
      </c>
    </row>
    <row r="103" spans="1:6" x14ac:dyDescent="0.25">
      <c r="A103" s="4" t="s">
        <v>127</v>
      </c>
      <c r="B103" s="174" t="s">
        <v>5</v>
      </c>
      <c r="C103" s="113">
        <v>670005.62</v>
      </c>
      <c r="D103" s="207">
        <f t="shared" si="3"/>
        <v>670005.62</v>
      </c>
      <c r="E103" s="115">
        <v>1080400.6200000001</v>
      </c>
      <c r="F103" s="209">
        <f t="shared" si="4"/>
        <v>1080400.6200000001</v>
      </c>
    </row>
    <row r="104" spans="1:6" x14ac:dyDescent="0.25">
      <c r="A104" s="4" t="s">
        <v>127</v>
      </c>
      <c r="B104" s="174" t="s">
        <v>14</v>
      </c>
      <c r="C104" s="113">
        <v>238422.79</v>
      </c>
      <c r="D104" s="207">
        <f t="shared" si="3"/>
        <v>238422.79</v>
      </c>
      <c r="E104" s="115">
        <v>404515.3</v>
      </c>
      <c r="F104" s="209">
        <f t="shared" si="4"/>
        <v>404515.3</v>
      </c>
    </row>
    <row r="105" spans="1:6" x14ac:dyDescent="0.25">
      <c r="A105" s="4" t="s">
        <v>127</v>
      </c>
      <c r="B105" s="174" t="s">
        <v>98</v>
      </c>
      <c r="C105" s="113">
        <v>140062.69</v>
      </c>
      <c r="D105" s="207">
        <f t="shared" si="3"/>
        <v>140062.69</v>
      </c>
      <c r="E105" s="115">
        <v>237634.59</v>
      </c>
      <c r="F105" s="209">
        <f t="shared" si="4"/>
        <v>237634.59</v>
      </c>
    </row>
    <row r="106" spans="1:6" x14ac:dyDescent="0.25">
      <c r="A106" s="4" t="s">
        <v>127</v>
      </c>
      <c r="B106" s="174" t="s">
        <v>22</v>
      </c>
      <c r="C106" s="113">
        <v>135023.29999999999</v>
      </c>
      <c r="D106" s="207">
        <f t="shared" si="3"/>
        <v>135023.29999999999</v>
      </c>
      <c r="E106" s="115">
        <v>229084.61</v>
      </c>
      <c r="F106" s="209">
        <f t="shared" si="4"/>
        <v>229084.61</v>
      </c>
    </row>
    <row r="107" spans="1:6" x14ac:dyDescent="0.25">
      <c r="A107" s="4" t="s">
        <v>127</v>
      </c>
      <c r="B107" s="174" t="s">
        <v>99</v>
      </c>
      <c r="C107" s="113">
        <v>42925.603000000003</v>
      </c>
      <c r="D107" s="207">
        <f t="shared" si="3"/>
        <v>42925.603000000003</v>
      </c>
      <c r="E107" s="115">
        <v>72828.87</v>
      </c>
      <c r="F107" s="209">
        <f t="shared" si="4"/>
        <v>72828.87</v>
      </c>
    </row>
    <row r="108" spans="1:6" x14ac:dyDescent="0.25">
      <c r="A108" s="4" t="s">
        <v>127</v>
      </c>
      <c r="B108" s="174" t="s">
        <v>8</v>
      </c>
      <c r="C108" s="113">
        <v>632770</v>
      </c>
      <c r="D108" s="207">
        <f t="shared" si="3"/>
        <v>632770</v>
      </c>
      <c r="E108" s="115">
        <v>1006683</v>
      </c>
      <c r="F108" s="209">
        <f t="shared" si="4"/>
        <v>1006683</v>
      </c>
    </row>
    <row r="109" spans="1:6" x14ac:dyDescent="0.25">
      <c r="A109" s="4" t="s">
        <v>127</v>
      </c>
      <c r="B109" s="174" t="s">
        <v>16</v>
      </c>
      <c r="C109" s="113">
        <v>2224553</v>
      </c>
      <c r="D109" s="207">
        <f t="shared" si="3"/>
        <v>2224553</v>
      </c>
      <c r="E109" s="115">
        <v>3384499</v>
      </c>
      <c r="F109" s="209">
        <f t="shared" si="4"/>
        <v>3384499</v>
      </c>
    </row>
    <row r="110" spans="1:6" x14ac:dyDescent="0.25">
      <c r="A110" s="4" t="s">
        <v>127</v>
      </c>
      <c r="B110" s="174" t="s">
        <v>100</v>
      </c>
      <c r="C110" s="113">
        <v>184696</v>
      </c>
      <c r="D110" s="207">
        <f t="shared" si="3"/>
        <v>184696</v>
      </c>
      <c r="E110" s="115">
        <v>307786</v>
      </c>
      <c r="F110" s="209">
        <f t="shared" si="4"/>
        <v>307786</v>
      </c>
    </row>
    <row r="111" spans="1:6" x14ac:dyDescent="0.25">
      <c r="A111" s="4" t="s">
        <v>127</v>
      </c>
      <c r="B111" s="174" t="s">
        <v>101</v>
      </c>
      <c r="C111" s="113">
        <v>1188527</v>
      </c>
      <c r="D111" s="207">
        <f t="shared" si="3"/>
        <v>1188527</v>
      </c>
      <c r="E111" s="115">
        <v>1993482</v>
      </c>
      <c r="F111" s="209">
        <f t="shared" si="4"/>
        <v>1993482</v>
      </c>
    </row>
    <row r="112" spans="1:6" x14ac:dyDescent="0.25">
      <c r="A112" s="4" t="s">
        <v>127</v>
      </c>
      <c r="B112" s="174" t="s">
        <v>102</v>
      </c>
      <c r="C112" s="113">
        <v>425382.8</v>
      </c>
      <c r="D112" s="207">
        <f t="shared" si="3"/>
        <v>425382.8</v>
      </c>
      <c r="E112" s="115">
        <v>712800.28</v>
      </c>
      <c r="F112" s="209">
        <f t="shared" si="4"/>
        <v>712800.28</v>
      </c>
    </row>
    <row r="113" spans="1:6" x14ac:dyDescent="0.25">
      <c r="A113" s="4" t="s">
        <v>127</v>
      </c>
      <c r="B113" s="174" t="s">
        <v>103</v>
      </c>
      <c r="C113" s="113">
        <v>11016.787</v>
      </c>
      <c r="D113" s="207">
        <f t="shared" si="3"/>
        <v>11016.787</v>
      </c>
      <c r="E113" s="115">
        <v>18267.97</v>
      </c>
      <c r="F113" s="209">
        <f t="shared" si="4"/>
        <v>18267.97</v>
      </c>
    </row>
    <row r="114" spans="1:6" x14ac:dyDescent="0.25">
      <c r="A114" s="4" t="s">
        <v>127</v>
      </c>
      <c r="B114" s="174" t="s">
        <v>104</v>
      </c>
      <c r="C114" s="113">
        <v>0</v>
      </c>
      <c r="D114" s="207">
        <f t="shared" si="3"/>
        <v>0</v>
      </c>
      <c r="E114" s="115">
        <v>0</v>
      </c>
      <c r="F114" s="209">
        <f t="shared" si="4"/>
        <v>0</v>
      </c>
    </row>
    <row r="115" spans="1:6" ht="14" thickBot="1" x14ac:dyDescent="0.3">
      <c r="A115" s="4" t="s">
        <v>127</v>
      </c>
      <c r="B115" s="174" t="s">
        <v>0</v>
      </c>
      <c r="C115" s="113">
        <f>C97+C98</f>
        <v>629287.44999999995</v>
      </c>
      <c r="D115" s="207">
        <f t="shared" si="3"/>
        <v>629287.44999999995</v>
      </c>
      <c r="E115" s="4">
        <f>E97+E98</f>
        <v>1142136.4100000001</v>
      </c>
      <c r="F115" s="209">
        <f t="shared" si="4"/>
        <v>1142136.4100000001</v>
      </c>
    </row>
    <row r="116" spans="1:6" x14ac:dyDescent="0.25">
      <c r="A116" s="183" t="s">
        <v>132</v>
      </c>
      <c r="B116" s="173" t="s">
        <v>58</v>
      </c>
      <c r="C116" s="184">
        <v>17425</v>
      </c>
      <c r="D116" s="173">
        <f>C116*1.328805</f>
        <v>23154.427125000002</v>
      </c>
      <c r="E116" s="203">
        <v>63997.154699999999</v>
      </c>
      <c r="F116" s="208">
        <f t="shared" si="4"/>
        <v>63997.154699999999</v>
      </c>
    </row>
    <row r="117" spans="1:6" x14ac:dyDescent="0.25">
      <c r="A117" s="185" t="s">
        <v>132</v>
      </c>
      <c r="B117" s="174" t="s">
        <v>59</v>
      </c>
      <c r="C117" s="186">
        <v>2402</v>
      </c>
      <c r="D117" s="174">
        <f t="shared" ref="D117:D180" si="5">C117*1.328805</f>
        <v>3191.7896099999998</v>
      </c>
      <c r="E117" s="118">
        <v>6511.6742999999997</v>
      </c>
      <c r="F117" s="209">
        <f t="shared" si="4"/>
        <v>6511.6742999999997</v>
      </c>
    </row>
    <row r="118" spans="1:6" x14ac:dyDescent="0.25">
      <c r="A118" s="185" t="s">
        <v>132</v>
      </c>
      <c r="B118" s="174" t="s">
        <v>60</v>
      </c>
      <c r="C118" s="186">
        <v>213</v>
      </c>
      <c r="D118" s="174">
        <f t="shared" si="5"/>
        <v>283.03546499999999</v>
      </c>
      <c r="E118" s="118">
        <v>495.38130000000001</v>
      </c>
      <c r="F118" s="209">
        <f t="shared" si="4"/>
        <v>495.38130000000001</v>
      </c>
    </row>
    <row r="119" spans="1:6" x14ac:dyDescent="0.25">
      <c r="A119" s="185" t="s">
        <v>132</v>
      </c>
      <c r="B119" s="174" t="s">
        <v>61</v>
      </c>
      <c r="C119" s="186">
        <v>5240</v>
      </c>
      <c r="D119" s="174">
        <f t="shared" si="5"/>
        <v>6962.9382000000005</v>
      </c>
      <c r="E119" s="118">
        <v>15739.313099999999</v>
      </c>
      <c r="F119" s="209">
        <f t="shared" si="4"/>
        <v>15739.313099999999</v>
      </c>
    </row>
    <row r="120" spans="1:6" x14ac:dyDescent="0.25">
      <c r="A120" s="185" t="s">
        <v>132</v>
      </c>
      <c r="B120" s="174" t="s">
        <v>62</v>
      </c>
      <c r="C120" s="186">
        <v>40827</v>
      </c>
      <c r="D120" s="174">
        <f t="shared" si="5"/>
        <v>54251.121735000001</v>
      </c>
      <c r="E120" s="118">
        <v>241719.51240000001</v>
      </c>
      <c r="F120" s="209">
        <f t="shared" si="4"/>
        <v>241719.51240000001</v>
      </c>
    </row>
    <row r="121" spans="1:6" x14ac:dyDescent="0.25">
      <c r="A121" s="185" t="s">
        <v>132</v>
      </c>
      <c r="B121" s="174" t="s">
        <v>63</v>
      </c>
      <c r="C121" s="186">
        <v>7309</v>
      </c>
      <c r="D121" s="174">
        <f t="shared" si="5"/>
        <v>9712.235745</v>
      </c>
      <c r="E121" s="118">
        <v>29356.322400000001</v>
      </c>
      <c r="F121" s="209">
        <f t="shared" si="4"/>
        <v>29356.322400000001</v>
      </c>
    </row>
    <row r="122" spans="1:6" x14ac:dyDescent="0.25">
      <c r="A122" s="185" t="s">
        <v>132</v>
      </c>
      <c r="B122" s="174" t="s">
        <v>64</v>
      </c>
      <c r="C122" s="186">
        <v>6307</v>
      </c>
      <c r="D122" s="174">
        <f t="shared" si="5"/>
        <v>8380.7731349999995</v>
      </c>
      <c r="E122" s="118">
        <v>31481.2824</v>
      </c>
      <c r="F122" s="209">
        <f t="shared" si="4"/>
        <v>31481.2824</v>
      </c>
    </row>
    <row r="123" spans="1:6" x14ac:dyDescent="0.25">
      <c r="A123" s="185" t="s">
        <v>132</v>
      </c>
      <c r="B123" s="174" t="s">
        <v>65</v>
      </c>
      <c r="C123" s="186">
        <v>10380</v>
      </c>
      <c r="D123" s="174">
        <f t="shared" si="5"/>
        <v>13792.9959</v>
      </c>
      <c r="E123" s="118">
        <v>50103.900600000001</v>
      </c>
      <c r="F123" s="209">
        <f t="shared" si="4"/>
        <v>50103.900600000001</v>
      </c>
    </row>
    <row r="124" spans="1:6" x14ac:dyDescent="0.25">
      <c r="A124" s="185" t="s">
        <v>132</v>
      </c>
      <c r="B124" s="174" t="s">
        <v>66</v>
      </c>
      <c r="C124" s="186">
        <v>8010</v>
      </c>
      <c r="D124" s="174">
        <f t="shared" si="5"/>
        <v>10643.72805</v>
      </c>
      <c r="E124" s="118">
        <v>26806.3704</v>
      </c>
      <c r="F124" s="209">
        <f t="shared" si="4"/>
        <v>26806.3704</v>
      </c>
    </row>
    <row r="125" spans="1:6" x14ac:dyDescent="0.25">
      <c r="A125" s="185" t="s">
        <v>132</v>
      </c>
      <c r="B125" s="174" t="s">
        <v>67</v>
      </c>
      <c r="C125" s="186">
        <v>4718</v>
      </c>
      <c r="D125" s="174">
        <f t="shared" si="5"/>
        <v>6269.3019899999999</v>
      </c>
      <c r="E125" s="118">
        <v>103525.395</v>
      </c>
      <c r="F125" s="209">
        <f t="shared" si="4"/>
        <v>103525.395</v>
      </c>
    </row>
    <row r="126" spans="1:6" x14ac:dyDescent="0.25">
      <c r="A126" s="185" t="s">
        <v>132</v>
      </c>
      <c r="B126" s="174" t="s">
        <v>68</v>
      </c>
      <c r="C126" s="186">
        <v>40788</v>
      </c>
      <c r="D126" s="174">
        <f t="shared" si="5"/>
        <v>54199.298340000001</v>
      </c>
      <c r="E126" s="118">
        <v>180486.13380000001</v>
      </c>
      <c r="F126" s="209">
        <f t="shared" si="4"/>
        <v>180486.13380000001</v>
      </c>
    </row>
    <row r="127" spans="1:6" x14ac:dyDescent="0.25">
      <c r="A127" s="185" t="s">
        <v>132</v>
      </c>
      <c r="B127" s="174" t="s">
        <v>69</v>
      </c>
      <c r="C127" s="186">
        <v>22646</v>
      </c>
      <c r="D127" s="174">
        <f t="shared" si="5"/>
        <v>30092.118030000001</v>
      </c>
      <c r="E127" s="118">
        <v>59958.402600000001</v>
      </c>
      <c r="F127" s="209">
        <f t="shared" si="4"/>
        <v>59958.402600000001</v>
      </c>
    </row>
    <row r="128" spans="1:6" x14ac:dyDescent="0.25">
      <c r="A128" s="185" t="s">
        <v>132</v>
      </c>
      <c r="B128" s="174" t="s">
        <v>70</v>
      </c>
      <c r="C128" s="186">
        <v>26316</v>
      </c>
      <c r="D128" s="174">
        <f t="shared" si="5"/>
        <v>34968.83238</v>
      </c>
      <c r="E128" s="118">
        <v>98764.156499999997</v>
      </c>
      <c r="F128" s="209">
        <f t="shared" si="4"/>
        <v>98764.156499999997</v>
      </c>
    </row>
    <row r="129" spans="1:6" x14ac:dyDescent="0.25">
      <c r="A129" s="185" t="s">
        <v>132</v>
      </c>
      <c r="B129" s="174" t="s">
        <v>71</v>
      </c>
      <c r="C129" s="186">
        <v>15976</v>
      </c>
      <c r="D129" s="174">
        <f t="shared" si="5"/>
        <v>21228.988679999999</v>
      </c>
      <c r="E129" s="118">
        <v>58760.456400000003</v>
      </c>
      <c r="F129" s="209">
        <f t="shared" si="4"/>
        <v>58760.456400000003</v>
      </c>
    </row>
    <row r="130" spans="1:6" x14ac:dyDescent="0.25">
      <c r="A130" s="185" t="s">
        <v>132</v>
      </c>
      <c r="B130" s="174" t="s">
        <v>72</v>
      </c>
      <c r="C130" s="186">
        <v>20768</v>
      </c>
      <c r="D130" s="174">
        <f t="shared" si="5"/>
        <v>27596.622240000001</v>
      </c>
      <c r="E130" s="118">
        <v>131577.5232</v>
      </c>
      <c r="F130" s="209">
        <f t="shared" si="4"/>
        <v>131577.5232</v>
      </c>
    </row>
    <row r="131" spans="1:6" x14ac:dyDescent="0.25">
      <c r="A131" s="185" t="s">
        <v>132</v>
      </c>
      <c r="B131" s="174" t="s">
        <v>73</v>
      </c>
      <c r="C131" s="186">
        <v>51732</v>
      </c>
      <c r="D131" s="174">
        <f t="shared" si="5"/>
        <v>68741.740260000006</v>
      </c>
      <c r="E131" s="118">
        <v>164822.52239999999</v>
      </c>
      <c r="F131" s="209">
        <f t="shared" ref="F131:F194" si="6">E131</f>
        <v>164822.52239999999</v>
      </c>
    </row>
    <row r="132" spans="1:6" x14ac:dyDescent="0.25">
      <c r="A132" s="185" t="s">
        <v>132</v>
      </c>
      <c r="B132" s="174" t="s">
        <v>74</v>
      </c>
      <c r="C132" s="186">
        <v>32970</v>
      </c>
      <c r="D132" s="174">
        <f t="shared" si="5"/>
        <v>43810.700850000001</v>
      </c>
      <c r="E132" s="118">
        <v>95544.842099999994</v>
      </c>
      <c r="F132" s="209">
        <f t="shared" si="6"/>
        <v>95544.842099999994</v>
      </c>
    </row>
    <row r="133" spans="1:6" x14ac:dyDescent="0.25">
      <c r="A133" s="185" t="s">
        <v>132</v>
      </c>
      <c r="B133" s="174" t="s">
        <v>75</v>
      </c>
      <c r="C133" s="186">
        <v>41880</v>
      </c>
      <c r="D133" s="174">
        <f t="shared" si="5"/>
        <v>55650.3534</v>
      </c>
      <c r="E133" s="118">
        <v>135033.23939999999</v>
      </c>
      <c r="F133" s="209">
        <f t="shared" si="6"/>
        <v>135033.23939999999</v>
      </c>
    </row>
    <row r="134" spans="1:6" x14ac:dyDescent="0.25">
      <c r="A134" s="185" t="s">
        <v>132</v>
      </c>
      <c r="B134" s="174" t="s">
        <v>76</v>
      </c>
      <c r="C134" s="186">
        <v>89712</v>
      </c>
      <c r="D134" s="174">
        <f t="shared" si="5"/>
        <v>119209.75416</v>
      </c>
      <c r="E134" s="118">
        <v>310779.38429999998</v>
      </c>
      <c r="F134" s="209">
        <f t="shared" si="6"/>
        <v>310779.38429999998</v>
      </c>
    </row>
    <row r="135" spans="1:6" x14ac:dyDescent="0.25">
      <c r="A135" s="185" t="s">
        <v>132</v>
      </c>
      <c r="B135" s="174" t="s">
        <v>77</v>
      </c>
      <c r="C135" s="186">
        <v>101887</v>
      </c>
      <c r="D135" s="174">
        <f t="shared" si="5"/>
        <v>135387.95503499999</v>
      </c>
      <c r="E135" s="118">
        <v>437976.83370000002</v>
      </c>
      <c r="F135" s="209">
        <f t="shared" si="6"/>
        <v>437976.83370000002</v>
      </c>
    </row>
    <row r="136" spans="1:6" x14ac:dyDescent="0.25">
      <c r="A136" s="185" t="s">
        <v>132</v>
      </c>
      <c r="B136" s="174" t="s">
        <v>78</v>
      </c>
      <c r="C136" s="186">
        <v>12981</v>
      </c>
      <c r="D136" s="174">
        <f t="shared" si="5"/>
        <v>17249.217704999999</v>
      </c>
      <c r="E136" s="118">
        <v>52525.026899999997</v>
      </c>
      <c r="F136" s="209">
        <f t="shared" si="6"/>
        <v>52525.026899999997</v>
      </c>
    </row>
    <row r="137" spans="1:6" x14ac:dyDescent="0.25">
      <c r="A137" s="185" t="s">
        <v>132</v>
      </c>
      <c r="B137" s="174" t="s">
        <v>79</v>
      </c>
      <c r="C137" s="186">
        <v>22360</v>
      </c>
      <c r="D137" s="174">
        <f t="shared" si="5"/>
        <v>29712.0798</v>
      </c>
      <c r="E137" s="118">
        <v>65856.494699999996</v>
      </c>
      <c r="F137" s="209">
        <f t="shared" si="6"/>
        <v>65856.494699999996</v>
      </c>
    </row>
    <row r="138" spans="1:6" x14ac:dyDescent="0.25">
      <c r="A138" s="185" t="s">
        <v>132</v>
      </c>
      <c r="B138" s="174" t="s">
        <v>80</v>
      </c>
      <c r="C138" s="186">
        <v>15027</v>
      </c>
      <c r="D138" s="174">
        <f t="shared" si="5"/>
        <v>19967.952734999999</v>
      </c>
      <c r="E138" s="118">
        <v>50866.23</v>
      </c>
      <c r="F138" s="209">
        <f t="shared" si="6"/>
        <v>50866.23</v>
      </c>
    </row>
    <row r="139" spans="1:6" x14ac:dyDescent="0.25">
      <c r="A139" s="185" t="s">
        <v>132</v>
      </c>
      <c r="B139" s="174" t="s">
        <v>81</v>
      </c>
      <c r="C139" s="186">
        <v>50844</v>
      </c>
      <c r="D139" s="174">
        <f t="shared" si="5"/>
        <v>67561.761419999995</v>
      </c>
      <c r="E139" s="118">
        <v>177095.4945</v>
      </c>
      <c r="F139" s="209">
        <f t="shared" si="6"/>
        <v>177095.4945</v>
      </c>
    </row>
    <row r="140" spans="1:6" x14ac:dyDescent="0.25">
      <c r="A140" s="185" t="s">
        <v>132</v>
      </c>
      <c r="B140" s="174" t="s">
        <v>82</v>
      </c>
      <c r="C140" s="186">
        <v>5407</v>
      </c>
      <c r="D140" s="174">
        <f t="shared" si="5"/>
        <v>7184.8486350000003</v>
      </c>
      <c r="E140" s="118">
        <v>11950.2438</v>
      </c>
      <c r="F140" s="209">
        <f t="shared" si="6"/>
        <v>11950.2438</v>
      </c>
    </row>
    <row r="141" spans="1:6" x14ac:dyDescent="0.25">
      <c r="A141" s="185" t="s">
        <v>132</v>
      </c>
      <c r="B141" s="174" t="s">
        <v>83</v>
      </c>
      <c r="C141" s="186">
        <v>21440</v>
      </c>
      <c r="D141" s="174">
        <f t="shared" si="5"/>
        <v>28489.5792</v>
      </c>
      <c r="E141" s="118">
        <v>63131.233500000002</v>
      </c>
      <c r="F141" s="209">
        <f t="shared" si="6"/>
        <v>63131.233500000002</v>
      </c>
    </row>
    <row r="142" spans="1:6" x14ac:dyDescent="0.25">
      <c r="A142" s="185" t="s">
        <v>132</v>
      </c>
      <c r="B142" s="174" t="s">
        <v>84</v>
      </c>
      <c r="C142" s="186">
        <v>113329</v>
      </c>
      <c r="D142" s="174">
        <f t="shared" si="5"/>
        <v>150592.14184500001</v>
      </c>
      <c r="E142" s="118">
        <v>351229.326</v>
      </c>
      <c r="F142" s="209">
        <f t="shared" si="6"/>
        <v>351229.326</v>
      </c>
    </row>
    <row r="143" spans="1:6" x14ac:dyDescent="0.25">
      <c r="A143" s="185" t="s">
        <v>132</v>
      </c>
      <c r="B143" s="174" t="s">
        <v>85</v>
      </c>
      <c r="C143" s="186">
        <v>39512</v>
      </c>
      <c r="D143" s="174">
        <f t="shared" si="5"/>
        <v>52503.743159999998</v>
      </c>
      <c r="E143" s="118">
        <v>77997.984899999996</v>
      </c>
      <c r="F143" s="209">
        <f t="shared" si="6"/>
        <v>77997.984899999996</v>
      </c>
    </row>
    <row r="144" spans="1:6" x14ac:dyDescent="0.25">
      <c r="A144" s="185" t="s">
        <v>132</v>
      </c>
      <c r="B144" s="174" t="s">
        <v>18</v>
      </c>
      <c r="C144" s="186">
        <v>116537</v>
      </c>
      <c r="D144" s="174">
        <f t="shared" si="5"/>
        <v>154854.94828499999</v>
      </c>
      <c r="E144" s="118">
        <v>268958.84340000001</v>
      </c>
      <c r="F144" s="209">
        <f t="shared" si="6"/>
        <v>268958.84340000001</v>
      </c>
    </row>
    <row r="145" spans="1:6" x14ac:dyDescent="0.25">
      <c r="A145" s="185" t="s">
        <v>132</v>
      </c>
      <c r="B145" s="174" t="s">
        <v>86</v>
      </c>
      <c r="C145" s="186">
        <v>82842</v>
      </c>
      <c r="D145" s="174">
        <f t="shared" si="5"/>
        <v>110080.86381</v>
      </c>
      <c r="E145" s="118">
        <v>210380.33670000001</v>
      </c>
      <c r="F145" s="209">
        <f t="shared" si="6"/>
        <v>210380.33670000001</v>
      </c>
    </row>
    <row r="146" spans="1:6" x14ac:dyDescent="0.25">
      <c r="A146" s="185" t="s">
        <v>132</v>
      </c>
      <c r="B146" s="174" t="s">
        <v>87</v>
      </c>
      <c r="C146" s="186">
        <v>47178</v>
      </c>
      <c r="D146" s="174">
        <f t="shared" si="5"/>
        <v>62690.362289999997</v>
      </c>
      <c r="E146" s="118">
        <v>127625.09759999999</v>
      </c>
      <c r="F146" s="209">
        <f t="shared" si="6"/>
        <v>127625.09759999999</v>
      </c>
    </row>
    <row r="147" spans="1:6" x14ac:dyDescent="0.25">
      <c r="A147" s="185" t="s">
        <v>132</v>
      </c>
      <c r="B147" s="174" t="s">
        <v>88</v>
      </c>
      <c r="C147" s="186">
        <v>7691</v>
      </c>
      <c r="D147" s="174">
        <f t="shared" si="5"/>
        <v>10219.839255000001</v>
      </c>
      <c r="E147" s="118">
        <v>34113.5766</v>
      </c>
      <c r="F147" s="209">
        <f t="shared" si="6"/>
        <v>34113.5766</v>
      </c>
    </row>
    <row r="148" spans="1:6" x14ac:dyDescent="0.25">
      <c r="A148" s="185" t="s">
        <v>132</v>
      </c>
      <c r="B148" s="174" t="s">
        <v>89</v>
      </c>
      <c r="C148" s="186">
        <v>6273</v>
      </c>
      <c r="D148" s="174">
        <f t="shared" si="5"/>
        <v>8335.5937649999996</v>
      </c>
      <c r="E148" s="118">
        <v>33667.334999999999</v>
      </c>
      <c r="F148" s="209">
        <f t="shared" si="6"/>
        <v>33667.334999999999</v>
      </c>
    </row>
    <row r="149" spans="1:6" x14ac:dyDescent="0.25">
      <c r="A149" s="185" t="s">
        <v>132</v>
      </c>
      <c r="B149" s="174" t="s">
        <v>90</v>
      </c>
      <c r="C149" s="186">
        <v>45471</v>
      </c>
      <c r="D149" s="174">
        <f t="shared" si="5"/>
        <v>60422.092154999998</v>
      </c>
      <c r="E149" s="118">
        <v>159287.00159999999</v>
      </c>
      <c r="F149" s="209">
        <f t="shared" si="6"/>
        <v>159287.00159999999</v>
      </c>
    </row>
    <row r="150" spans="1:6" x14ac:dyDescent="0.25">
      <c r="A150" s="185" t="s">
        <v>132</v>
      </c>
      <c r="B150" s="174" t="s">
        <v>91</v>
      </c>
      <c r="C150" s="186">
        <v>13510</v>
      </c>
      <c r="D150" s="174">
        <f t="shared" si="5"/>
        <v>17952.155549999999</v>
      </c>
      <c r="E150" s="118">
        <v>38593.257899999997</v>
      </c>
      <c r="F150" s="209">
        <f t="shared" si="6"/>
        <v>38593.257899999997</v>
      </c>
    </row>
    <row r="151" spans="1:6" x14ac:dyDescent="0.25">
      <c r="A151" s="185" t="s">
        <v>132</v>
      </c>
      <c r="B151" s="174" t="s">
        <v>92</v>
      </c>
      <c r="C151" s="186">
        <v>37237</v>
      </c>
      <c r="D151" s="174">
        <f t="shared" si="5"/>
        <v>49480.711785</v>
      </c>
      <c r="E151" s="118">
        <v>106297.1397</v>
      </c>
      <c r="F151" s="209">
        <f t="shared" si="6"/>
        <v>106297.1397</v>
      </c>
    </row>
    <row r="152" spans="1:6" x14ac:dyDescent="0.25">
      <c r="A152" s="185" t="s">
        <v>132</v>
      </c>
      <c r="B152" s="174" t="s">
        <v>93</v>
      </c>
      <c r="C152" s="186">
        <v>14609</v>
      </c>
      <c r="D152" s="174">
        <f t="shared" si="5"/>
        <v>19412.512245000002</v>
      </c>
      <c r="E152" s="118">
        <v>42495.215700000001</v>
      </c>
      <c r="F152" s="209">
        <f t="shared" si="6"/>
        <v>42495.215700000001</v>
      </c>
    </row>
    <row r="153" spans="1:6" x14ac:dyDescent="0.25">
      <c r="A153" s="185" t="s">
        <v>132</v>
      </c>
      <c r="B153" s="174" t="s">
        <v>3</v>
      </c>
      <c r="C153" s="186">
        <v>17245</v>
      </c>
      <c r="D153" s="174">
        <f t="shared" si="5"/>
        <v>22915.242225000002</v>
      </c>
      <c r="E153" s="118">
        <v>41683.746599999999</v>
      </c>
      <c r="F153" s="209">
        <f t="shared" si="6"/>
        <v>41683.746599999999</v>
      </c>
    </row>
    <row r="154" spans="1:6" x14ac:dyDescent="0.25">
      <c r="A154" s="185" t="s">
        <v>132</v>
      </c>
      <c r="B154" s="174" t="s">
        <v>94</v>
      </c>
      <c r="C154" s="186">
        <v>25088</v>
      </c>
      <c r="D154" s="174">
        <f t="shared" si="5"/>
        <v>33337.059840000002</v>
      </c>
      <c r="E154" s="118">
        <v>82243.920599999998</v>
      </c>
      <c r="F154" s="209">
        <f t="shared" si="6"/>
        <v>82243.920599999998</v>
      </c>
    </row>
    <row r="155" spans="1:6" x14ac:dyDescent="0.25">
      <c r="A155" s="185" t="s">
        <v>132</v>
      </c>
      <c r="B155" s="174" t="s">
        <v>95</v>
      </c>
      <c r="C155" s="186">
        <v>65945</v>
      </c>
      <c r="D155" s="174">
        <f t="shared" si="5"/>
        <v>87628.045725000004</v>
      </c>
      <c r="E155" s="118">
        <v>145867.8792</v>
      </c>
      <c r="F155" s="209">
        <f t="shared" si="6"/>
        <v>145867.8792</v>
      </c>
    </row>
    <row r="156" spans="1:6" x14ac:dyDescent="0.25">
      <c r="A156" s="185" t="s">
        <v>132</v>
      </c>
      <c r="B156" s="174" t="s">
        <v>96</v>
      </c>
      <c r="C156" s="186">
        <v>64776</v>
      </c>
      <c r="D156" s="174">
        <f t="shared" si="5"/>
        <v>86074.672680000003</v>
      </c>
      <c r="E156" s="118">
        <v>191061.7941</v>
      </c>
      <c r="F156" s="209">
        <f t="shared" si="6"/>
        <v>191061.7941</v>
      </c>
    </row>
    <row r="157" spans="1:6" x14ac:dyDescent="0.25">
      <c r="A157" s="185" t="s">
        <v>132</v>
      </c>
      <c r="B157" s="174" t="s">
        <v>97</v>
      </c>
      <c r="C157" s="186">
        <v>25391</v>
      </c>
      <c r="D157" s="174">
        <f t="shared" si="5"/>
        <v>33739.687754999999</v>
      </c>
      <c r="E157" s="118">
        <v>97869.017099999997</v>
      </c>
      <c r="F157" s="209">
        <f t="shared" si="6"/>
        <v>97869.017099999997</v>
      </c>
    </row>
    <row r="158" spans="1:6" x14ac:dyDescent="0.25">
      <c r="A158" s="185" t="s">
        <v>132</v>
      </c>
      <c r="B158" s="174" t="s">
        <v>11</v>
      </c>
      <c r="C158" s="186">
        <v>14578</v>
      </c>
      <c r="D158" s="174">
        <f t="shared" si="5"/>
        <v>19371.319289999999</v>
      </c>
      <c r="E158" s="118">
        <v>43269.498</v>
      </c>
      <c r="F158" s="209">
        <f t="shared" si="6"/>
        <v>43269.498</v>
      </c>
    </row>
    <row r="159" spans="1:6" x14ac:dyDescent="0.25">
      <c r="A159" s="185" t="s">
        <v>132</v>
      </c>
      <c r="B159" s="174" t="s">
        <v>20</v>
      </c>
      <c r="C159" s="186">
        <v>283599</v>
      </c>
      <c r="D159" s="174">
        <f t="shared" si="5"/>
        <v>376847.769195</v>
      </c>
      <c r="E159" s="118">
        <v>496176.83189999999</v>
      </c>
      <c r="F159" s="209">
        <f t="shared" si="6"/>
        <v>496176.83189999999</v>
      </c>
    </row>
    <row r="160" spans="1:6" x14ac:dyDescent="0.25">
      <c r="A160" s="185" t="s">
        <v>132</v>
      </c>
      <c r="B160" s="174" t="s">
        <v>5</v>
      </c>
      <c r="C160" s="186">
        <v>73719</v>
      </c>
      <c r="D160" s="174">
        <f t="shared" si="5"/>
        <v>97958.175795000003</v>
      </c>
      <c r="E160" s="118">
        <v>168773.61989999999</v>
      </c>
      <c r="F160" s="209">
        <f t="shared" si="6"/>
        <v>168773.61989999999</v>
      </c>
    </row>
    <row r="161" spans="1:6" x14ac:dyDescent="0.25">
      <c r="A161" s="185" t="s">
        <v>132</v>
      </c>
      <c r="B161" s="174" t="s">
        <v>14</v>
      </c>
      <c r="C161" s="186">
        <v>36301</v>
      </c>
      <c r="D161" s="174">
        <f t="shared" si="5"/>
        <v>48236.950304999998</v>
      </c>
      <c r="E161" s="118">
        <v>81547.996199999994</v>
      </c>
      <c r="F161" s="209">
        <f t="shared" si="6"/>
        <v>81547.996199999994</v>
      </c>
    </row>
    <row r="162" spans="1:6" x14ac:dyDescent="0.25">
      <c r="A162" s="185" t="s">
        <v>132</v>
      </c>
      <c r="B162" s="174" t="s">
        <v>98</v>
      </c>
      <c r="C162" s="186">
        <v>19144</v>
      </c>
      <c r="D162" s="174">
        <f t="shared" si="5"/>
        <v>25438.642920000002</v>
      </c>
      <c r="E162" s="118">
        <v>39746.048699999999</v>
      </c>
      <c r="F162" s="209">
        <f t="shared" si="6"/>
        <v>39746.048699999999</v>
      </c>
    </row>
    <row r="163" spans="1:6" x14ac:dyDescent="0.25">
      <c r="A163" s="185" t="s">
        <v>132</v>
      </c>
      <c r="B163" s="174" t="s">
        <v>22</v>
      </c>
      <c r="C163" s="186">
        <v>12830</v>
      </c>
      <c r="D163" s="174">
        <f t="shared" si="5"/>
        <v>17048.568149999999</v>
      </c>
      <c r="E163" s="118">
        <v>30400.208999999999</v>
      </c>
      <c r="F163" s="209">
        <f t="shared" si="6"/>
        <v>30400.208999999999</v>
      </c>
    </row>
    <row r="164" spans="1:6" x14ac:dyDescent="0.25">
      <c r="A164" s="185" t="s">
        <v>132</v>
      </c>
      <c r="B164" s="174" t="s">
        <v>99</v>
      </c>
      <c r="C164" s="186">
        <v>11928</v>
      </c>
      <c r="D164" s="174">
        <f t="shared" si="5"/>
        <v>15849.98604</v>
      </c>
      <c r="E164" s="118">
        <v>29424.055499999999</v>
      </c>
      <c r="F164" s="209">
        <f t="shared" si="6"/>
        <v>29424.055499999999</v>
      </c>
    </row>
    <row r="165" spans="1:6" x14ac:dyDescent="0.25">
      <c r="A165" s="185" t="s">
        <v>132</v>
      </c>
      <c r="B165" s="174" t="s">
        <v>8</v>
      </c>
      <c r="C165" s="186">
        <v>122472</v>
      </c>
      <c r="D165" s="174">
        <f t="shared" si="5"/>
        <v>162741.40596</v>
      </c>
      <c r="E165" s="118">
        <v>269513.98920000001</v>
      </c>
      <c r="F165" s="209">
        <f t="shared" si="6"/>
        <v>269513.98920000001</v>
      </c>
    </row>
    <row r="166" spans="1:6" x14ac:dyDescent="0.25">
      <c r="A166" s="185" t="s">
        <v>132</v>
      </c>
      <c r="B166" s="174" t="s">
        <v>16</v>
      </c>
      <c r="C166" s="186">
        <v>157367</v>
      </c>
      <c r="D166" s="174">
        <f t="shared" si="5"/>
        <v>209110.05643500001</v>
      </c>
      <c r="E166" s="118">
        <v>317874.09450000001</v>
      </c>
      <c r="F166" s="209">
        <f t="shared" si="6"/>
        <v>317874.09450000001</v>
      </c>
    </row>
    <row r="167" spans="1:6" x14ac:dyDescent="0.25">
      <c r="A167" s="185" t="s">
        <v>132</v>
      </c>
      <c r="B167" s="174" t="s">
        <v>100</v>
      </c>
      <c r="C167" s="186">
        <v>115052</v>
      </c>
      <c r="D167" s="174">
        <f t="shared" si="5"/>
        <v>152881.67285999999</v>
      </c>
      <c r="E167" s="118">
        <v>199365.0753</v>
      </c>
      <c r="F167" s="209">
        <f t="shared" si="6"/>
        <v>199365.0753</v>
      </c>
    </row>
    <row r="168" spans="1:6" x14ac:dyDescent="0.25">
      <c r="A168" s="185" t="s">
        <v>132</v>
      </c>
      <c r="B168" s="174" t="s">
        <v>101</v>
      </c>
      <c r="C168" s="186">
        <v>188220</v>
      </c>
      <c r="D168" s="174">
        <f t="shared" si="5"/>
        <v>250107.6771</v>
      </c>
      <c r="E168" s="118">
        <v>365327.10749999998</v>
      </c>
      <c r="F168" s="209">
        <f t="shared" si="6"/>
        <v>365327.10749999998</v>
      </c>
    </row>
    <row r="169" spans="1:6" x14ac:dyDescent="0.25">
      <c r="A169" s="185" t="s">
        <v>132</v>
      </c>
      <c r="B169" s="174" t="s">
        <v>102</v>
      </c>
      <c r="C169" s="186">
        <v>96204</v>
      </c>
      <c r="D169" s="174">
        <f t="shared" si="5"/>
        <v>127836.35622</v>
      </c>
      <c r="E169" s="118">
        <v>189716.42879999999</v>
      </c>
      <c r="F169" s="209">
        <f t="shared" si="6"/>
        <v>189716.42879999999</v>
      </c>
    </row>
    <row r="170" spans="1:6" x14ac:dyDescent="0.25">
      <c r="A170" s="185" t="s">
        <v>132</v>
      </c>
      <c r="B170" s="174" t="s">
        <v>103</v>
      </c>
      <c r="C170" s="186">
        <v>7247</v>
      </c>
      <c r="D170" s="174">
        <f t="shared" si="5"/>
        <v>9629.8498350000009</v>
      </c>
      <c r="E170" s="118">
        <v>9624.7407000000003</v>
      </c>
      <c r="F170" s="209">
        <f t="shared" si="6"/>
        <v>9624.7407000000003</v>
      </c>
    </row>
    <row r="171" spans="1:6" x14ac:dyDescent="0.25">
      <c r="A171" s="185" t="s">
        <v>132</v>
      </c>
      <c r="B171" s="174" t="s">
        <v>104</v>
      </c>
      <c r="C171" s="186">
        <v>0</v>
      </c>
      <c r="D171" s="174">
        <f t="shared" si="5"/>
        <v>0</v>
      </c>
      <c r="E171" s="118">
        <v>0</v>
      </c>
      <c r="F171" s="209">
        <f t="shared" si="6"/>
        <v>0</v>
      </c>
    </row>
    <row r="172" spans="1:6" ht="14" thickBot="1" x14ac:dyDescent="0.3">
      <c r="A172" s="187" t="s">
        <v>132</v>
      </c>
      <c r="B172" s="175" t="s">
        <v>0</v>
      </c>
      <c r="C172" s="188">
        <f>C154+C155</f>
        <v>91033</v>
      </c>
      <c r="D172" s="175">
        <f t="shared" si="5"/>
        <v>120965.10556500001</v>
      </c>
      <c r="E172" s="188">
        <f>E154+E155</f>
        <v>228111.79979999998</v>
      </c>
      <c r="F172" s="210">
        <f t="shared" si="6"/>
        <v>228111.79979999998</v>
      </c>
    </row>
    <row r="173" spans="1:6" x14ac:dyDescent="0.25">
      <c r="A173" s="4" t="s">
        <v>134</v>
      </c>
      <c r="B173" s="174" t="s">
        <v>58</v>
      </c>
      <c r="C173" s="4">
        <v>31385.7</v>
      </c>
      <c r="D173" s="174">
        <f t="shared" si="5"/>
        <v>41705.475088500003</v>
      </c>
      <c r="E173" s="118">
        <v>74855.7</v>
      </c>
      <c r="F173" s="209">
        <f t="shared" si="6"/>
        <v>74855.7</v>
      </c>
    </row>
    <row r="174" spans="1:6" x14ac:dyDescent="0.25">
      <c r="A174" s="4" t="s">
        <v>134</v>
      </c>
      <c r="B174" s="174" t="s">
        <v>59</v>
      </c>
      <c r="C174" s="4">
        <v>1263.7</v>
      </c>
      <c r="D174" s="174">
        <f t="shared" si="5"/>
        <v>1679.2108785</v>
      </c>
      <c r="E174" s="118">
        <v>2079.5390000000002</v>
      </c>
      <c r="F174" s="209">
        <f t="shared" si="6"/>
        <v>2079.5390000000002</v>
      </c>
    </row>
    <row r="175" spans="1:6" x14ac:dyDescent="0.25">
      <c r="A175" s="4" t="s">
        <v>134</v>
      </c>
      <c r="B175" s="174" t="s">
        <v>60</v>
      </c>
      <c r="C175" s="4">
        <v>930.6</v>
      </c>
      <c r="D175" s="174">
        <f t="shared" si="5"/>
        <v>1236.5859330000001</v>
      </c>
      <c r="E175" s="118">
        <v>2279.9490000000001</v>
      </c>
      <c r="F175" s="209">
        <f t="shared" si="6"/>
        <v>2279.9490000000001</v>
      </c>
    </row>
    <row r="176" spans="1:6" x14ac:dyDescent="0.25">
      <c r="A176" s="4" t="s">
        <v>134</v>
      </c>
      <c r="B176" s="174" t="s">
        <v>61</v>
      </c>
      <c r="C176" s="4">
        <v>6552.7</v>
      </c>
      <c r="D176" s="174">
        <f t="shared" si="5"/>
        <v>8707.2605234999992</v>
      </c>
      <c r="E176" s="118">
        <v>14381.861999999999</v>
      </c>
      <c r="F176" s="209">
        <f t="shared" si="6"/>
        <v>14381.861999999999</v>
      </c>
    </row>
    <row r="177" spans="1:6" x14ac:dyDescent="0.25">
      <c r="A177" s="4" t="s">
        <v>134</v>
      </c>
      <c r="B177" s="174" t="s">
        <v>62</v>
      </c>
      <c r="C177" s="4">
        <v>24172.2</v>
      </c>
      <c r="D177" s="174">
        <f t="shared" si="5"/>
        <v>32120.140221000001</v>
      </c>
      <c r="E177" s="118">
        <v>170663.50599999999</v>
      </c>
      <c r="F177" s="209">
        <f t="shared" si="6"/>
        <v>170663.50599999999</v>
      </c>
    </row>
    <row r="178" spans="1:6" x14ac:dyDescent="0.25">
      <c r="A178" s="4" t="s">
        <v>134</v>
      </c>
      <c r="B178" s="174" t="s">
        <v>63</v>
      </c>
      <c r="C178" s="4">
        <v>22451.200000000001</v>
      </c>
      <c r="D178" s="174">
        <f t="shared" si="5"/>
        <v>29833.266816000003</v>
      </c>
      <c r="E178" s="118">
        <v>106421.981</v>
      </c>
      <c r="F178" s="209">
        <f t="shared" si="6"/>
        <v>106421.981</v>
      </c>
    </row>
    <row r="179" spans="1:6" x14ac:dyDescent="0.25">
      <c r="A179" s="4" t="s">
        <v>134</v>
      </c>
      <c r="B179" s="174" t="s">
        <v>64</v>
      </c>
      <c r="C179" s="4">
        <v>4632.1000000000004</v>
      </c>
      <c r="D179" s="174">
        <f t="shared" si="5"/>
        <v>6155.1576405000005</v>
      </c>
      <c r="E179" s="118">
        <v>19023.97</v>
      </c>
      <c r="F179" s="209">
        <f t="shared" si="6"/>
        <v>19023.97</v>
      </c>
    </row>
    <row r="180" spans="1:6" x14ac:dyDescent="0.25">
      <c r="A180" s="4" t="s">
        <v>134</v>
      </c>
      <c r="B180" s="174" t="s">
        <v>65</v>
      </c>
      <c r="C180" s="4">
        <v>4755.3999999999996</v>
      </c>
      <c r="D180" s="174">
        <f t="shared" si="5"/>
        <v>6318.9992969999994</v>
      </c>
      <c r="E180" s="118">
        <v>28018.526999999998</v>
      </c>
      <c r="F180" s="209">
        <f t="shared" si="6"/>
        <v>28018.526999999998</v>
      </c>
    </row>
    <row r="181" spans="1:6" x14ac:dyDescent="0.25">
      <c r="A181" s="4" t="s">
        <v>134</v>
      </c>
      <c r="B181" s="174" t="s">
        <v>66</v>
      </c>
      <c r="C181" s="4">
        <v>4326.8</v>
      </c>
      <c r="D181" s="174">
        <f t="shared" ref="D181:D244" si="7">C181*1.328805</f>
        <v>5749.4734740000004</v>
      </c>
      <c r="E181" s="118">
        <v>15088.278</v>
      </c>
      <c r="F181" s="209">
        <f t="shared" si="6"/>
        <v>15088.278</v>
      </c>
    </row>
    <row r="182" spans="1:6" x14ac:dyDescent="0.25">
      <c r="A182" s="4" t="s">
        <v>134</v>
      </c>
      <c r="B182" s="174" t="s">
        <v>67</v>
      </c>
      <c r="C182" s="4">
        <v>1019.8</v>
      </c>
      <c r="D182" s="174">
        <f t="shared" si="7"/>
        <v>1355.1153389999999</v>
      </c>
      <c r="E182" s="118">
        <v>76798.179000000004</v>
      </c>
      <c r="F182" s="209">
        <f t="shared" si="6"/>
        <v>76798.179000000004</v>
      </c>
    </row>
    <row r="183" spans="1:6" x14ac:dyDescent="0.25">
      <c r="A183" s="4" t="s">
        <v>134</v>
      </c>
      <c r="B183" s="174" t="s">
        <v>68</v>
      </c>
      <c r="C183" s="4">
        <v>9845.1</v>
      </c>
      <c r="D183" s="174">
        <f t="shared" si="7"/>
        <v>13082.2181055</v>
      </c>
      <c r="E183" s="118">
        <v>68087.835999999996</v>
      </c>
      <c r="F183" s="209">
        <f t="shared" si="6"/>
        <v>68087.835999999996</v>
      </c>
    </row>
    <row r="184" spans="1:6" x14ac:dyDescent="0.25">
      <c r="A184" s="4" t="s">
        <v>134</v>
      </c>
      <c r="B184" s="174" t="s">
        <v>69</v>
      </c>
      <c r="C184" s="4">
        <v>8569.7000000000007</v>
      </c>
      <c r="D184" s="174">
        <f t="shared" si="7"/>
        <v>11387.460208500001</v>
      </c>
      <c r="E184" s="118">
        <v>33044.987000000001</v>
      </c>
      <c r="F184" s="209">
        <f t="shared" si="6"/>
        <v>33044.987000000001</v>
      </c>
    </row>
    <row r="185" spans="1:6" x14ac:dyDescent="0.25">
      <c r="A185" s="4" t="s">
        <v>134</v>
      </c>
      <c r="B185" s="174" t="s">
        <v>70</v>
      </c>
      <c r="C185" s="4">
        <v>10900.8</v>
      </c>
      <c r="D185" s="174">
        <f t="shared" si="7"/>
        <v>14485.037543999999</v>
      </c>
      <c r="E185" s="118">
        <v>52606.838000000003</v>
      </c>
      <c r="F185" s="209">
        <f t="shared" si="6"/>
        <v>52606.838000000003</v>
      </c>
    </row>
    <row r="186" spans="1:6" x14ac:dyDescent="0.25">
      <c r="A186" s="4" t="s">
        <v>134</v>
      </c>
      <c r="B186" s="174" t="s">
        <v>71</v>
      </c>
      <c r="C186" s="4">
        <v>9412.2999999999993</v>
      </c>
      <c r="D186" s="174">
        <f t="shared" si="7"/>
        <v>12507.111301499999</v>
      </c>
      <c r="E186" s="118">
        <v>40475.175999999999</v>
      </c>
      <c r="F186" s="209">
        <f t="shared" si="6"/>
        <v>40475.175999999999</v>
      </c>
    </row>
    <row r="187" spans="1:6" x14ac:dyDescent="0.25">
      <c r="A187" s="4" t="s">
        <v>134</v>
      </c>
      <c r="B187" s="174" t="s">
        <v>72</v>
      </c>
      <c r="C187" s="4">
        <v>7012.1</v>
      </c>
      <c r="D187" s="174">
        <f t="shared" si="7"/>
        <v>9317.7135405000008</v>
      </c>
      <c r="E187" s="118">
        <v>72858.370999999999</v>
      </c>
      <c r="F187" s="209">
        <f t="shared" si="6"/>
        <v>72858.370999999999</v>
      </c>
    </row>
    <row r="188" spans="1:6" x14ac:dyDescent="0.25">
      <c r="A188" s="4" t="s">
        <v>134</v>
      </c>
      <c r="B188" s="174" t="s">
        <v>73</v>
      </c>
      <c r="C188" s="4">
        <v>27241.9</v>
      </c>
      <c r="D188" s="174">
        <f t="shared" si="7"/>
        <v>36199.172929500004</v>
      </c>
      <c r="E188" s="118">
        <v>104903.963</v>
      </c>
      <c r="F188" s="209">
        <f t="shared" si="6"/>
        <v>104903.963</v>
      </c>
    </row>
    <row r="189" spans="1:6" x14ac:dyDescent="0.25">
      <c r="A189" s="4" t="s">
        <v>134</v>
      </c>
      <c r="B189" s="174" t="s">
        <v>74</v>
      </c>
      <c r="C189" s="4">
        <v>7807.1</v>
      </c>
      <c r="D189" s="174">
        <f t="shared" si="7"/>
        <v>10374.113515500001</v>
      </c>
      <c r="E189" s="118">
        <v>28433.559000000001</v>
      </c>
      <c r="F189" s="209">
        <f t="shared" si="6"/>
        <v>28433.559000000001</v>
      </c>
    </row>
    <row r="190" spans="1:6" x14ac:dyDescent="0.25">
      <c r="A190" s="4" t="s">
        <v>134</v>
      </c>
      <c r="B190" s="174" t="s">
        <v>75</v>
      </c>
      <c r="C190" s="4">
        <v>10743.5</v>
      </c>
      <c r="D190" s="174">
        <f t="shared" si="7"/>
        <v>14276.0165175</v>
      </c>
      <c r="E190" s="118">
        <v>50326.889000000003</v>
      </c>
      <c r="F190" s="209">
        <f t="shared" si="6"/>
        <v>50326.889000000003</v>
      </c>
    </row>
    <row r="191" spans="1:6" x14ac:dyDescent="0.25">
      <c r="A191" s="4" t="s">
        <v>134</v>
      </c>
      <c r="B191" s="174" t="s">
        <v>76</v>
      </c>
      <c r="C191" s="4">
        <v>32892.9</v>
      </c>
      <c r="D191" s="174">
        <f t="shared" si="7"/>
        <v>43708.249984500006</v>
      </c>
      <c r="E191" s="118">
        <v>146673.505</v>
      </c>
      <c r="F191" s="209">
        <f t="shared" si="6"/>
        <v>146673.505</v>
      </c>
    </row>
    <row r="192" spans="1:6" x14ac:dyDescent="0.25">
      <c r="A192" s="4" t="s">
        <v>134</v>
      </c>
      <c r="B192" s="174" t="s">
        <v>77</v>
      </c>
      <c r="C192" s="4">
        <v>10244.299999999999</v>
      </c>
      <c r="D192" s="174">
        <f t="shared" si="7"/>
        <v>13612.677061499999</v>
      </c>
      <c r="E192" s="118">
        <v>62777.692999999999</v>
      </c>
      <c r="F192" s="209">
        <f t="shared" si="6"/>
        <v>62777.692999999999</v>
      </c>
    </row>
    <row r="193" spans="1:6" x14ac:dyDescent="0.25">
      <c r="A193" s="4" t="s">
        <v>134</v>
      </c>
      <c r="B193" s="174" t="s">
        <v>78</v>
      </c>
      <c r="C193" s="4">
        <v>5600.5</v>
      </c>
      <c r="D193" s="174">
        <f t="shared" si="7"/>
        <v>7441.9724025000005</v>
      </c>
      <c r="E193" s="118">
        <v>29127.756000000001</v>
      </c>
      <c r="F193" s="209">
        <f t="shared" si="6"/>
        <v>29127.756000000001</v>
      </c>
    </row>
    <row r="194" spans="1:6" x14ac:dyDescent="0.25">
      <c r="A194" s="4" t="s">
        <v>134</v>
      </c>
      <c r="B194" s="174" t="s">
        <v>79</v>
      </c>
      <c r="C194" s="4">
        <v>11538.7</v>
      </c>
      <c r="D194" s="174">
        <f t="shared" si="7"/>
        <v>15332.682253500001</v>
      </c>
      <c r="E194" s="118">
        <v>48984.178999999996</v>
      </c>
      <c r="F194" s="209">
        <f t="shared" si="6"/>
        <v>48984.178999999996</v>
      </c>
    </row>
    <row r="195" spans="1:6" x14ac:dyDescent="0.25">
      <c r="A195" s="4" t="s">
        <v>134</v>
      </c>
      <c r="B195" s="174" t="s">
        <v>80</v>
      </c>
      <c r="C195" s="4">
        <v>8316.2999999999993</v>
      </c>
      <c r="D195" s="174">
        <f t="shared" si="7"/>
        <v>11050.7410215</v>
      </c>
      <c r="E195" s="118">
        <v>25034.287</v>
      </c>
      <c r="F195" s="209">
        <f t="shared" ref="F195:F258" si="8">E195</f>
        <v>25034.287</v>
      </c>
    </row>
    <row r="196" spans="1:6" x14ac:dyDescent="0.25">
      <c r="A196" s="4" t="s">
        <v>134</v>
      </c>
      <c r="B196" s="174" t="s">
        <v>81</v>
      </c>
      <c r="C196" s="4">
        <v>26346.5</v>
      </c>
      <c r="D196" s="174">
        <f t="shared" si="7"/>
        <v>35009.3609325</v>
      </c>
      <c r="E196" s="118">
        <v>125245.674</v>
      </c>
      <c r="F196" s="209">
        <f t="shared" si="8"/>
        <v>125245.674</v>
      </c>
    </row>
    <row r="197" spans="1:6" x14ac:dyDescent="0.25">
      <c r="A197" s="4" t="s">
        <v>134</v>
      </c>
      <c r="B197" s="174" t="s">
        <v>82</v>
      </c>
      <c r="C197" s="4">
        <v>3457.8</v>
      </c>
      <c r="D197" s="174">
        <f t="shared" si="7"/>
        <v>4594.7419290000007</v>
      </c>
      <c r="E197" s="118">
        <v>11026.285</v>
      </c>
      <c r="F197" s="209">
        <f t="shared" si="8"/>
        <v>11026.285</v>
      </c>
    </row>
    <row r="198" spans="1:6" x14ac:dyDescent="0.25">
      <c r="A198" s="4" t="s">
        <v>134</v>
      </c>
      <c r="B198" s="174" t="s">
        <v>83</v>
      </c>
      <c r="C198" s="4">
        <v>9621.6</v>
      </c>
      <c r="D198" s="174">
        <f t="shared" si="7"/>
        <v>12785.230188000001</v>
      </c>
      <c r="E198" s="118">
        <v>48294.099000000002</v>
      </c>
      <c r="F198" s="209">
        <f t="shared" si="8"/>
        <v>48294.099000000002</v>
      </c>
    </row>
    <row r="199" spans="1:6" x14ac:dyDescent="0.25">
      <c r="A199" s="4" t="s">
        <v>134</v>
      </c>
      <c r="B199" s="174" t="s">
        <v>84</v>
      </c>
      <c r="C199" s="4">
        <v>74171.399999999994</v>
      </c>
      <c r="D199" s="174">
        <f t="shared" si="7"/>
        <v>98559.327176999999</v>
      </c>
      <c r="E199" s="118">
        <v>282743.72499999998</v>
      </c>
      <c r="F199" s="209">
        <f t="shared" si="8"/>
        <v>282743.72499999998</v>
      </c>
    </row>
    <row r="200" spans="1:6" x14ac:dyDescent="0.25">
      <c r="A200" s="4" t="s">
        <v>134</v>
      </c>
      <c r="B200" s="174" t="s">
        <v>85</v>
      </c>
      <c r="C200" s="4">
        <v>15426.5</v>
      </c>
      <c r="D200" s="174">
        <f t="shared" si="7"/>
        <v>20498.810332500001</v>
      </c>
      <c r="E200" s="118">
        <v>45397.512999999999</v>
      </c>
      <c r="F200" s="209">
        <f t="shared" si="8"/>
        <v>45397.512999999999</v>
      </c>
    </row>
    <row r="201" spans="1:6" x14ac:dyDescent="0.25">
      <c r="A201" s="4" t="s">
        <v>134</v>
      </c>
      <c r="B201" s="174" t="s">
        <v>18</v>
      </c>
      <c r="C201" s="4">
        <v>74365.5</v>
      </c>
      <c r="D201" s="174">
        <f t="shared" si="7"/>
        <v>98817.248227500007</v>
      </c>
      <c r="E201" s="118">
        <v>214794.67499999999</v>
      </c>
      <c r="F201" s="209">
        <f t="shared" si="8"/>
        <v>214794.67499999999</v>
      </c>
    </row>
    <row r="202" spans="1:6" x14ac:dyDescent="0.25">
      <c r="A202" s="4" t="s">
        <v>134</v>
      </c>
      <c r="B202" s="174" t="s">
        <v>86</v>
      </c>
      <c r="C202" s="4">
        <v>70628.2</v>
      </c>
      <c r="D202" s="174">
        <f t="shared" si="7"/>
        <v>93851.105301000003</v>
      </c>
      <c r="E202" s="118">
        <v>157315.43700000001</v>
      </c>
      <c r="F202" s="209">
        <f t="shared" si="8"/>
        <v>157315.43700000001</v>
      </c>
    </row>
    <row r="203" spans="1:6" x14ac:dyDescent="0.25">
      <c r="A203" s="4" t="s">
        <v>134</v>
      </c>
      <c r="B203" s="174" t="s">
        <v>87</v>
      </c>
      <c r="C203" s="4">
        <v>44240.7</v>
      </c>
      <c r="D203" s="174">
        <f t="shared" si="7"/>
        <v>58787.263363499995</v>
      </c>
      <c r="E203" s="118">
        <v>118881.68399999999</v>
      </c>
      <c r="F203" s="209">
        <f t="shared" si="8"/>
        <v>118881.68399999999</v>
      </c>
    </row>
    <row r="204" spans="1:6" x14ac:dyDescent="0.25">
      <c r="A204" s="4" t="s">
        <v>134</v>
      </c>
      <c r="B204" s="174" t="s">
        <v>88</v>
      </c>
      <c r="C204" s="4">
        <v>2665</v>
      </c>
      <c r="D204" s="174">
        <f t="shared" si="7"/>
        <v>3541.2653249999998</v>
      </c>
      <c r="E204" s="118">
        <v>16347.981</v>
      </c>
      <c r="F204" s="209">
        <f t="shared" si="8"/>
        <v>16347.981</v>
      </c>
    </row>
    <row r="205" spans="1:6" x14ac:dyDescent="0.25">
      <c r="A205" s="4" t="s">
        <v>134</v>
      </c>
      <c r="B205" s="174" t="s">
        <v>89</v>
      </c>
      <c r="C205" s="4">
        <v>587.9</v>
      </c>
      <c r="D205" s="174">
        <f t="shared" si="7"/>
        <v>781.20445949999998</v>
      </c>
      <c r="E205" s="118">
        <v>14962.906000000001</v>
      </c>
      <c r="F205" s="209">
        <f t="shared" si="8"/>
        <v>14962.906000000001</v>
      </c>
    </row>
    <row r="206" spans="1:6" x14ac:dyDescent="0.25">
      <c r="A206" s="4" t="s">
        <v>134</v>
      </c>
      <c r="B206" s="174" t="s">
        <v>90</v>
      </c>
      <c r="C206" s="4">
        <v>27157.7</v>
      </c>
      <c r="D206" s="174">
        <f t="shared" si="7"/>
        <v>36087.287548500004</v>
      </c>
      <c r="E206" s="118">
        <v>83753.572</v>
      </c>
      <c r="F206" s="209">
        <f t="shared" si="8"/>
        <v>83753.572</v>
      </c>
    </row>
    <row r="207" spans="1:6" x14ac:dyDescent="0.25">
      <c r="A207" s="4" t="s">
        <v>134</v>
      </c>
      <c r="B207" s="174" t="s">
        <v>91</v>
      </c>
      <c r="C207" s="4">
        <v>4002.8</v>
      </c>
      <c r="D207" s="174">
        <f t="shared" si="7"/>
        <v>5318.940654</v>
      </c>
      <c r="E207" s="118">
        <v>9061.8919999999998</v>
      </c>
      <c r="F207" s="209">
        <f t="shared" si="8"/>
        <v>9061.8919999999998</v>
      </c>
    </row>
    <row r="208" spans="1:6" x14ac:dyDescent="0.25">
      <c r="A208" s="4" t="s">
        <v>134</v>
      </c>
      <c r="B208" s="174" t="s">
        <v>92</v>
      </c>
      <c r="C208" s="4">
        <v>51721.5</v>
      </c>
      <c r="D208" s="174">
        <f t="shared" si="7"/>
        <v>68727.787807500004</v>
      </c>
      <c r="E208" s="118">
        <v>133205.24299999999</v>
      </c>
      <c r="F208" s="209">
        <f t="shared" si="8"/>
        <v>133205.24299999999</v>
      </c>
    </row>
    <row r="209" spans="1:6" x14ac:dyDescent="0.25">
      <c r="A209" s="4" t="s">
        <v>134</v>
      </c>
      <c r="B209" s="174" t="s">
        <v>93</v>
      </c>
      <c r="C209" s="4">
        <v>3064.7</v>
      </c>
      <c r="D209" s="174">
        <f t="shared" si="7"/>
        <v>4072.3886834999998</v>
      </c>
      <c r="E209" s="118">
        <v>12604.599</v>
      </c>
      <c r="F209" s="209">
        <f t="shared" si="8"/>
        <v>12604.599</v>
      </c>
    </row>
    <row r="210" spans="1:6" x14ac:dyDescent="0.25">
      <c r="A210" s="4" t="s">
        <v>134</v>
      </c>
      <c r="B210" s="174" t="s">
        <v>3</v>
      </c>
      <c r="C210" s="4">
        <v>5760.9</v>
      </c>
      <c r="D210" s="174">
        <f t="shared" si="7"/>
        <v>7655.1127244999998</v>
      </c>
      <c r="E210" s="118">
        <v>20082.066999999999</v>
      </c>
      <c r="F210" s="209">
        <f t="shared" si="8"/>
        <v>20082.066999999999</v>
      </c>
    </row>
    <row r="211" spans="1:6" x14ac:dyDescent="0.25">
      <c r="A211" s="4" t="s">
        <v>134</v>
      </c>
      <c r="B211" s="174" t="s">
        <v>94</v>
      </c>
      <c r="C211" s="4">
        <v>19846</v>
      </c>
      <c r="D211" s="174">
        <f t="shared" si="7"/>
        <v>26371.464029999999</v>
      </c>
      <c r="E211" s="118">
        <v>55529.055999999997</v>
      </c>
      <c r="F211" s="209">
        <f t="shared" si="8"/>
        <v>55529.055999999997</v>
      </c>
    </row>
    <row r="212" spans="1:6" x14ac:dyDescent="0.25">
      <c r="A212" s="4" t="s">
        <v>134</v>
      </c>
      <c r="B212" s="174" t="s">
        <v>95</v>
      </c>
      <c r="C212" s="4">
        <v>25846.9</v>
      </c>
      <c r="D212" s="174">
        <f t="shared" si="7"/>
        <v>34345.489954500001</v>
      </c>
      <c r="E212" s="118">
        <v>65918.251000000004</v>
      </c>
      <c r="F212" s="209">
        <f t="shared" si="8"/>
        <v>65918.251000000004</v>
      </c>
    </row>
    <row r="213" spans="1:6" x14ac:dyDescent="0.25">
      <c r="A213" s="4" t="s">
        <v>134</v>
      </c>
      <c r="B213" s="174" t="s">
        <v>96</v>
      </c>
      <c r="C213" s="4">
        <v>54863</v>
      </c>
      <c r="D213" s="174">
        <f t="shared" si="7"/>
        <v>72902.228715000005</v>
      </c>
      <c r="E213" s="118">
        <v>114043.283</v>
      </c>
      <c r="F213" s="209">
        <f t="shared" si="8"/>
        <v>114043.283</v>
      </c>
    </row>
    <row r="214" spans="1:6" x14ac:dyDescent="0.25">
      <c r="A214" s="4" t="s">
        <v>134</v>
      </c>
      <c r="B214" s="174" t="s">
        <v>97</v>
      </c>
      <c r="C214" s="4">
        <v>8755.9</v>
      </c>
      <c r="D214" s="174">
        <f t="shared" si="7"/>
        <v>11634.8836995</v>
      </c>
      <c r="E214" s="118">
        <v>29431.226999999999</v>
      </c>
      <c r="F214" s="209">
        <f t="shared" si="8"/>
        <v>29431.226999999999</v>
      </c>
    </row>
    <row r="215" spans="1:6" x14ac:dyDescent="0.25">
      <c r="A215" s="4" t="s">
        <v>134</v>
      </c>
      <c r="B215" s="174" t="s">
        <v>11</v>
      </c>
      <c r="C215" s="4">
        <v>16981.7</v>
      </c>
      <c r="D215" s="174">
        <f t="shared" si="7"/>
        <v>22565.367868500001</v>
      </c>
      <c r="E215" s="118">
        <v>37549.902999999998</v>
      </c>
      <c r="F215" s="209">
        <f t="shared" si="8"/>
        <v>37549.902999999998</v>
      </c>
    </row>
    <row r="216" spans="1:6" x14ac:dyDescent="0.25">
      <c r="A216" s="4" t="s">
        <v>134</v>
      </c>
      <c r="B216" s="174" t="s">
        <v>20</v>
      </c>
      <c r="C216" s="4">
        <v>202890.9</v>
      </c>
      <c r="D216" s="174">
        <f t="shared" si="7"/>
        <v>269602.44237449998</v>
      </c>
      <c r="E216" s="118">
        <v>302552.07</v>
      </c>
      <c r="F216" s="209">
        <f t="shared" si="8"/>
        <v>302552.07</v>
      </c>
    </row>
    <row r="217" spans="1:6" x14ac:dyDescent="0.25">
      <c r="A217" s="4" t="s">
        <v>134</v>
      </c>
      <c r="B217" s="174" t="s">
        <v>5</v>
      </c>
      <c r="C217" s="4">
        <v>47143.6</v>
      </c>
      <c r="D217" s="174">
        <f t="shared" si="7"/>
        <v>62644.651398000002</v>
      </c>
      <c r="E217" s="118">
        <v>97086.633000000002</v>
      </c>
      <c r="F217" s="209">
        <f t="shared" si="8"/>
        <v>97086.633000000002</v>
      </c>
    </row>
    <row r="218" spans="1:6" x14ac:dyDescent="0.25">
      <c r="A218" s="4" t="s">
        <v>134</v>
      </c>
      <c r="B218" s="174" t="s">
        <v>14</v>
      </c>
      <c r="C218" s="4">
        <v>19647.400000000001</v>
      </c>
      <c r="D218" s="174">
        <f t="shared" si="7"/>
        <v>26107.563357000003</v>
      </c>
      <c r="E218" s="118">
        <v>41159.546000000002</v>
      </c>
      <c r="F218" s="209">
        <f t="shared" si="8"/>
        <v>41159.546000000002</v>
      </c>
    </row>
    <row r="219" spans="1:6" x14ac:dyDescent="0.25">
      <c r="A219" s="4" t="s">
        <v>134</v>
      </c>
      <c r="B219" s="174" t="s">
        <v>98</v>
      </c>
      <c r="C219" s="4">
        <v>8743.4</v>
      </c>
      <c r="D219" s="174">
        <f t="shared" si="7"/>
        <v>11618.273637</v>
      </c>
      <c r="E219" s="118">
        <v>17751.384999999998</v>
      </c>
      <c r="F219" s="209">
        <f t="shared" si="8"/>
        <v>17751.384999999998</v>
      </c>
    </row>
    <row r="220" spans="1:6" x14ac:dyDescent="0.25">
      <c r="A220" s="4" t="s">
        <v>134</v>
      </c>
      <c r="B220" s="174" t="s">
        <v>22</v>
      </c>
      <c r="C220" s="4">
        <v>3492.1</v>
      </c>
      <c r="D220" s="174">
        <f t="shared" si="7"/>
        <v>4640.3199404999996</v>
      </c>
      <c r="E220" s="118">
        <v>20715.969000000001</v>
      </c>
      <c r="F220" s="209">
        <f t="shared" si="8"/>
        <v>20715.969000000001</v>
      </c>
    </row>
    <row r="221" spans="1:6" x14ac:dyDescent="0.25">
      <c r="A221" s="4" t="s">
        <v>134</v>
      </c>
      <c r="B221" s="174" t="s">
        <v>99</v>
      </c>
      <c r="C221" s="4">
        <v>13652.2</v>
      </c>
      <c r="D221" s="174">
        <f t="shared" si="7"/>
        <v>18141.111621</v>
      </c>
      <c r="E221" s="118">
        <v>29860.204000000002</v>
      </c>
      <c r="F221" s="209">
        <f t="shared" si="8"/>
        <v>29860.204000000002</v>
      </c>
    </row>
    <row r="222" spans="1:6" x14ac:dyDescent="0.25">
      <c r="A222" s="4" t="s">
        <v>134</v>
      </c>
      <c r="B222" s="174" t="s">
        <v>8</v>
      </c>
      <c r="C222" s="4">
        <v>42777.599999999999</v>
      </c>
      <c r="D222" s="174">
        <f t="shared" si="7"/>
        <v>56843.088768000001</v>
      </c>
      <c r="E222" s="118">
        <v>123534.151</v>
      </c>
      <c r="F222" s="209">
        <f t="shared" si="8"/>
        <v>123534.151</v>
      </c>
    </row>
    <row r="223" spans="1:6" x14ac:dyDescent="0.25">
      <c r="A223" s="4" t="s">
        <v>134</v>
      </c>
      <c r="B223" s="174" t="s">
        <v>16</v>
      </c>
      <c r="C223" s="4">
        <v>100205.7</v>
      </c>
      <c r="D223" s="174">
        <f t="shared" si="7"/>
        <v>133153.8351885</v>
      </c>
      <c r="E223" s="118">
        <v>173483.19500000001</v>
      </c>
      <c r="F223" s="209">
        <f t="shared" si="8"/>
        <v>173483.19500000001</v>
      </c>
    </row>
    <row r="224" spans="1:6" x14ac:dyDescent="0.25">
      <c r="A224" s="4" t="s">
        <v>134</v>
      </c>
      <c r="B224" s="174" t="s">
        <v>100</v>
      </c>
      <c r="C224" s="4">
        <v>61733.5</v>
      </c>
      <c r="D224" s="174">
        <f t="shared" si="7"/>
        <v>82031.783467500005</v>
      </c>
      <c r="E224" s="118">
        <v>96502.269</v>
      </c>
      <c r="F224" s="209">
        <f t="shared" si="8"/>
        <v>96502.269</v>
      </c>
    </row>
    <row r="225" spans="1:6" x14ac:dyDescent="0.25">
      <c r="A225" s="4" t="s">
        <v>134</v>
      </c>
      <c r="B225" s="174" t="s">
        <v>101</v>
      </c>
      <c r="C225" s="4">
        <v>87338.1</v>
      </c>
      <c r="D225" s="174">
        <f t="shared" si="7"/>
        <v>116055.30397050001</v>
      </c>
      <c r="E225" s="118">
        <v>193237.22200000001</v>
      </c>
      <c r="F225" s="209">
        <f t="shared" si="8"/>
        <v>193237.22200000001</v>
      </c>
    </row>
    <row r="226" spans="1:6" x14ac:dyDescent="0.25">
      <c r="A226" s="4" t="s">
        <v>134</v>
      </c>
      <c r="B226" s="174" t="s">
        <v>102</v>
      </c>
      <c r="C226" s="4">
        <v>38904.800000000003</v>
      </c>
      <c r="D226" s="174">
        <f t="shared" si="7"/>
        <v>51696.892764000004</v>
      </c>
      <c r="E226" s="118">
        <v>108271.89200000001</v>
      </c>
      <c r="F226" s="209">
        <f t="shared" si="8"/>
        <v>108271.89200000001</v>
      </c>
    </row>
    <row r="227" spans="1:6" x14ac:dyDescent="0.25">
      <c r="A227" s="4" t="s">
        <v>134</v>
      </c>
      <c r="B227" s="174" t="s">
        <v>103</v>
      </c>
      <c r="C227" s="4">
        <v>18762.8</v>
      </c>
      <c r="D227" s="174">
        <f t="shared" si="7"/>
        <v>24932.102454</v>
      </c>
      <c r="E227" s="118">
        <v>24918.875</v>
      </c>
      <c r="F227" s="209">
        <f t="shared" si="8"/>
        <v>24918.875</v>
      </c>
    </row>
    <row r="228" spans="1:6" x14ac:dyDescent="0.25">
      <c r="A228" s="4" t="s">
        <v>134</v>
      </c>
      <c r="B228" s="174" t="s">
        <v>104</v>
      </c>
      <c r="C228" s="4">
        <v>0</v>
      </c>
      <c r="D228" s="174">
        <f t="shared" si="7"/>
        <v>0</v>
      </c>
      <c r="E228" s="118">
        <v>0</v>
      </c>
      <c r="F228" s="209">
        <f t="shared" si="8"/>
        <v>0</v>
      </c>
    </row>
    <row r="229" spans="1:6" ht="14" thickBot="1" x14ac:dyDescent="0.3">
      <c r="A229" s="4" t="s">
        <v>134</v>
      </c>
      <c r="B229" s="174" t="s">
        <v>0</v>
      </c>
      <c r="C229" s="4">
        <f>C211+C212</f>
        <v>45692.9</v>
      </c>
      <c r="D229" s="174">
        <f t="shared" si="7"/>
        <v>60716.953984500004</v>
      </c>
      <c r="E229" s="118">
        <f>E211+E212</f>
        <v>121447.307</v>
      </c>
      <c r="F229" s="209">
        <f t="shared" si="8"/>
        <v>121447.307</v>
      </c>
    </row>
    <row r="230" spans="1:6" x14ac:dyDescent="0.25">
      <c r="A230" s="183" t="s">
        <v>136</v>
      </c>
      <c r="B230" s="173" t="s">
        <v>58</v>
      </c>
      <c r="C230" s="184">
        <v>27470</v>
      </c>
      <c r="D230" s="173">
        <f t="shared" si="7"/>
        <v>36502.273350000003</v>
      </c>
      <c r="E230" s="203">
        <v>104352.80100000001</v>
      </c>
      <c r="F230" s="208">
        <f t="shared" si="8"/>
        <v>104352.80100000001</v>
      </c>
    </row>
    <row r="231" spans="1:6" x14ac:dyDescent="0.25">
      <c r="A231" s="185" t="s">
        <v>136</v>
      </c>
      <c r="B231" s="174" t="s">
        <v>59</v>
      </c>
      <c r="C231" s="186">
        <v>2231</v>
      </c>
      <c r="D231" s="174">
        <f t="shared" si="7"/>
        <v>2964.5639550000001</v>
      </c>
      <c r="E231" s="118">
        <v>6648.4690000000001</v>
      </c>
      <c r="F231" s="209">
        <f t="shared" si="8"/>
        <v>6648.4690000000001</v>
      </c>
    </row>
    <row r="232" spans="1:6" x14ac:dyDescent="0.25">
      <c r="A232" s="185" t="s">
        <v>136</v>
      </c>
      <c r="B232" s="174" t="s">
        <v>60</v>
      </c>
      <c r="C232" s="186">
        <v>686</v>
      </c>
      <c r="D232" s="174">
        <f t="shared" si="7"/>
        <v>911.56023000000005</v>
      </c>
      <c r="E232" s="118">
        <v>3021.4279999999999</v>
      </c>
      <c r="F232" s="209">
        <f t="shared" si="8"/>
        <v>3021.4279999999999</v>
      </c>
    </row>
    <row r="233" spans="1:6" x14ac:dyDescent="0.25">
      <c r="A233" s="185" t="s">
        <v>136</v>
      </c>
      <c r="B233" s="174" t="s">
        <v>61</v>
      </c>
      <c r="C233" s="186">
        <v>2358</v>
      </c>
      <c r="D233" s="174">
        <f t="shared" si="7"/>
        <v>3133.3221899999999</v>
      </c>
      <c r="E233" s="118">
        <v>7536.9679999999998</v>
      </c>
      <c r="F233" s="209">
        <f t="shared" si="8"/>
        <v>7536.9679999999998</v>
      </c>
    </row>
    <row r="234" spans="1:6" x14ac:dyDescent="0.25">
      <c r="A234" s="185" t="s">
        <v>136</v>
      </c>
      <c r="B234" s="174" t="s">
        <v>62</v>
      </c>
      <c r="C234" s="186">
        <v>43267</v>
      </c>
      <c r="D234" s="174">
        <f t="shared" si="7"/>
        <v>57493.405935000003</v>
      </c>
      <c r="E234" s="118">
        <v>208102.64499999999</v>
      </c>
      <c r="F234" s="209">
        <f t="shared" si="8"/>
        <v>208102.64499999999</v>
      </c>
    </row>
    <row r="235" spans="1:6" x14ac:dyDescent="0.25">
      <c r="A235" s="185" t="s">
        <v>136</v>
      </c>
      <c r="B235" s="174" t="s">
        <v>63</v>
      </c>
      <c r="C235" s="186">
        <v>5023</v>
      </c>
      <c r="D235" s="174">
        <f t="shared" si="7"/>
        <v>6674.5875150000002</v>
      </c>
      <c r="E235" s="118">
        <v>21118.117999999999</v>
      </c>
      <c r="F235" s="209">
        <f t="shared" si="8"/>
        <v>21118.117999999999</v>
      </c>
    </row>
    <row r="236" spans="1:6" x14ac:dyDescent="0.25">
      <c r="A236" s="185" t="s">
        <v>136</v>
      </c>
      <c r="B236" s="174" t="s">
        <v>64</v>
      </c>
      <c r="C236" s="186">
        <v>2946</v>
      </c>
      <c r="D236" s="174">
        <f t="shared" si="7"/>
        <v>3914.6595299999999</v>
      </c>
      <c r="E236" s="118">
        <v>13648.884</v>
      </c>
      <c r="F236" s="209">
        <f t="shared" si="8"/>
        <v>13648.884</v>
      </c>
    </row>
    <row r="237" spans="1:6" x14ac:dyDescent="0.25">
      <c r="A237" s="185" t="s">
        <v>136</v>
      </c>
      <c r="B237" s="174" t="s">
        <v>65</v>
      </c>
      <c r="C237" s="186">
        <v>4291</v>
      </c>
      <c r="D237" s="174">
        <f t="shared" si="7"/>
        <v>5701.902255</v>
      </c>
      <c r="E237" s="118">
        <v>21582.953000000001</v>
      </c>
      <c r="F237" s="209">
        <f t="shared" si="8"/>
        <v>21582.953000000001</v>
      </c>
    </row>
    <row r="238" spans="1:6" x14ac:dyDescent="0.25">
      <c r="A238" s="185" t="s">
        <v>136</v>
      </c>
      <c r="B238" s="174" t="s">
        <v>66</v>
      </c>
      <c r="C238" s="186">
        <v>4000</v>
      </c>
      <c r="D238" s="174">
        <f t="shared" si="7"/>
        <v>5315.22</v>
      </c>
      <c r="E238" s="118">
        <v>12604.996999999999</v>
      </c>
      <c r="F238" s="209">
        <f t="shared" si="8"/>
        <v>12604.996999999999</v>
      </c>
    </row>
    <row r="239" spans="1:6" x14ac:dyDescent="0.25">
      <c r="A239" s="185" t="s">
        <v>136</v>
      </c>
      <c r="B239" s="174" t="s">
        <v>67</v>
      </c>
      <c r="C239" s="186">
        <v>1896</v>
      </c>
      <c r="D239" s="174">
        <f t="shared" si="7"/>
        <v>2519.41428</v>
      </c>
      <c r="E239" s="118">
        <v>72176.922999999995</v>
      </c>
      <c r="F239" s="209">
        <f t="shared" si="8"/>
        <v>72176.922999999995</v>
      </c>
    </row>
    <row r="240" spans="1:6" x14ac:dyDescent="0.25">
      <c r="A240" s="185" t="s">
        <v>136</v>
      </c>
      <c r="B240" s="174" t="s">
        <v>68</v>
      </c>
      <c r="C240" s="186">
        <v>15658</v>
      </c>
      <c r="D240" s="174">
        <f t="shared" si="7"/>
        <v>20806.428690000001</v>
      </c>
      <c r="E240" s="118">
        <v>89022.543000000005</v>
      </c>
      <c r="F240" s="209">
        <f t="shared" si="8"/>
        <v>89022.543000000005</v>
      </c>
    </row>
    <row r="241" spans="1:6" x14ac:dyDescent="0.25">
      <c r="A241" s="185" t="s">
        <v>136</v>
      </c>
      <c r="B241" s="174" t="s">
        <v>69</v>
      </c>
      <c r="C241" s="186">
        <v>12475</v>
      </c>
      <c r="D241" s="174">
        <f t="shared" si="7"/>
        <v>16576.842375</v>
      </c>
      <c r="E241" s="118">
        <v>33659.366000000002</v>
      </c>
      <c r="F241" s="209">
        <f t="shared" si="8"/>
        <v>33659.366000000002</v>
      </c>
    </row>
    <row r="242" spans="1:6" x14ac:dyDescent="0.25">
      <c r="A242" s="185" t="s">
        <v>136</v>
      </c>
      <c r="B242" s="174" t="s">
        <v>70</v>
      </c>
      <c r="C242" s="186">
        <v>11293</v>
      </c>
      <c r="D242" s="174">
        <f t="shared" si="7"/>
        <v>15006.194864999999</v>
      </c>
      <c r="E242" s="118">
        <v>40182.993999999999</v>
      </c>
      <c r="F242" s="209">
        <f t="shared" si="8"/>
        <v>40182.993999999999</v>
      </c>
    </row>
    <row r="243" spans="1:6" x14ac:dyDescent="0.25">
      <c r="A243" s="185" t="s">
        <v>136</v>
      </c>
      <c r="B243" s="174" t="s">
        <v>71</v>
      </c>
      <c r="C243" s="186">
        <v>7619</v>
      </c>
      <c r="D243" s="174">
        <f t="shared" si="7"/>
        <v>10124.165295000001</v>
      </c>
      <c r="E243" s="118">
        <v>31610.108</v>
      </c>
      <c r="F243" s="209">
        <f t="shared" si="8"/>
        <v>31610.108</v>
      </c>
    </row>
    <row r="244" spans="1:6" x14ac:dyDescent="0.25">
      <c r="A244" s="185" t="s">
        <v>136</v>
      </c>
      <c r="B244" s="174" t="s">
        <v>72</v>
      </c>
      <c r="C244" s="186">
        <v>4648</v>
      </c>
      <c r="D244" s="174">
        <f t="shared" si="7"/>
        <v>6176.2856400000001</v>
      </c>
      <c r="E244" s="118">
        <v>42873.724000000002</v>
      </c>
      <c r="F244" s="209">
        <f t="shared" si="8"/>
        <v>42873.724000000002</v>
      </c>
    </row>
    <row r="245" spans="1:6" x14ac:dyDescent="0.25">
      <c r="A245" s="185" t="s">
        <v>136</v>
      </c>
      <c r="B245" s="174" t="s">
        <v>73</v>
      </c>
      <c r="C245" s="186">
        <v>19393</v>
      </c>
      <c r="D245" s="174">
        <f t="shared" ref="D245:D286" si="9">C245*1.328805</f>
        <v>25769.515364999999</v>
      </c>
      <c r="E245" s="118">
        <v>64714.328999999998</v>
      </c>
      <c r="F245" s="209">
        <f t="shared" si="8"/>
        <v>64714.328999999998</v>
      </c>
    </row>
    <row r="246" spans="1:6" x14ac:dyDescent="0.25">
      <c r="A246" s="185" t="s">
        <v>136</v>
      </c>
      <c r="B246" s="174" t="s">
        <v>74</v>
      </c>
      <c r="C246" s="186">
        <v>10692</v>
      </c>
      <c r="D246" s="174">
        <f t="shared" si="9"/>
        <v>14207.583060000001</v>
      </c>
      <c r="E246" s="118">
        <v>31866.431</v>
      </c>
      <c r="F246" s="209">
        <f t="shared" si="8"/>
        <v>31866.431</v>
      </c>
    </row>
    <row r="247" spans="1:6" x14ac:dyDescent="0.25">
      <c r="A247" s="185" t="s">
        <v>136</v>
      </c>
      <c r="B247" s="174" t="s">
        <v>75</v>
      </c>
      <c r="C247" s="186">
        <v>6578</v>
      </c>
      <c r="D247" s="174">
        <f t="shared" si="9"/>
        <v>8740.8792900000008</v>
      </c>
      <c r="E247" s="118">
        <v>28130.486000000001</v>
      </c>
      <c r="F247" s="209">
        <f t="shared" si="8"/>
        <v>28130.486000000001</v>
      </c>
    </row>
    <row r="248" spans="1:6" x14ac:dyDescent="0.25">
      <c r="A248" s="185" t="s">
        <v>136</v>
      </c>
      <c r="B248" s="174" t="s">
        <v>76</v>
      </c>
      <c r="C248" s="186">
        <v>11890</v>
      </c>
      <c r="D248" s="174">
        <f t="shared" si="9"/>
        <v>15799.49145</v>
      </c>
      <c r="E248" s="118">
        <v>48613.771999999997</v>
      </c>
      <c r="F248" s="209">
        <f t="shared" si="8"/>
        <v>48613.771999999997</v>
      </c>
    </row>
    <row r="249" spans="1:6" x14ac:dyDescent="0.25">
      <c r="A249" s="185" t="s">
        <v>136</v>
      </c>
      <c r="B249" s="174" t="s">
        <v>77</v>
      </c>
      <c r="C249" s="186">
        <v>9828</v>
      </c>
      <c r="D249" s="174">
        <f t="shared" si="9"/>
        <v>13059.49554</v>
      </c>
      <c r="E249" s="118">
        <v>69949.698999999993</v>
      </c>
      <c r="F249" s="209">
        <f t="shared" si="8"/>
        <v>69949.698999999993</v>
      </c>
    </row>
    <row r="250" spans="1:6" x14ac:dyDescent="0.25">
      <c r="A250" s="185" t="s">
        <v>136</v>
      </c>
      <c r="B250" s="174" t="s">
        <v>78</v>
      </c>
      <c r="C250" s="186">
        <v>13212</v>
      </c>
      <c r="D250" s="174">
        <f t="shared" si="9"/>
        <v>17556.17166</v>
      </c>
      <c r="E250" s="118">
        <v>77616.820000000007</v>
      </c>
      <c r="F250" s="209">
        <f t="shared" si="8"/>
        <v>77616.820000000007</v>
      </c>
    </row>
    <row r="251" spans="1:6" x14ac:dyDescent="0.25">
      <c r="A251" s="185" t="s">
        <v>136</v>
      </c>
      <c r="B251" s="174" t="s">
        <v>79</v>
      </c>
      <c r="C251" s="186">
        <v>6840</v>
      </c>
      <c r="D251" s="174">
        <f t="shared" si="9"/>
        <v>9089.0262000000002</v>
      </c>
      <c r="E251" s="118">
        <v>21552.406999999999</v>
      </c>
      <c r="F251" s="209">
        <f t="shared" si="8"/>
        <v>21552.406999999999</v>
      </c>
    </row>
    <row r="252" spans="1:6" x14ac:dyDescent="0.25">
      <c r="A252" s="185" t="s">
        <v>136</v>
      </c>
      <c r="B252" s="174" t="s">
        <v>80</v>
      </c>
      <c r="C252" s="186">
        <v>23354</v>
      </c>
      <c r="D252" s="174">
        <f t="shared" si="9"/>
        <v>31032.911970000001</v>
      </c>
      <c r="E252" s="118">
        <v>67883.175000000003</v>
      </c>
      <c r="F252" s="209">
        <f t="shared" si="8"/>
        <v>67883.175000000003</v>
      </c>
    </row>
    <row r="253" spans="1:6" x14ac:dyDescent="0.25">
      <c r="A253" s="185" t="s">
        <v>136</v>
      </c>
      <c r="B253" s="174" t="s">
        <v>81</v>
      </c>
      <c r="C253" s="186">
        <v>31886</v>
      </c>
      <c r="D253" s="174">
        <f t="shared" si="9"/>
        <v>42370.276230000003</v>
      </c>
      <c r="E253" s="118">
        <v>149506.87299999999</v>
      </c>
      <c r="F253" s="209">
        <f t="shared" si="8"/>
        <v>149506.87299999999</v>
      </c>
    </row>
    <row r="254" spans="1:6" x14ac:dyDescent="0.25">
      <c r="A254" s="185" t="s">
        <v>136</v>
      </c>
      <c r="B254" s="174" t="s">
        <v>82</v>
      </c>
      <c r="C254" s="186">
        <v>3225</v>
      </c>
      <c r="D254" s="174">
        <f t="shared" si="9"/>
        <v>4285.3961250000002</v>
      </c>
      <c r="E254" s="118">
        <v>12893.195</v>
      </c>
      <c r="F254" s="209">
        <f t="shared" si="8"/>
        <v>12893.195</v>
      </c>
    </row>
    <row r="255" spans="1:6" x14ac:dyDescent="0.25">
      <c r="A255" s="185" t="s">
        <v>136</v>
      </c>
      <c r="B255" s="174" t="s">
        <v>83</v>
      </c>
      <c r="C255" s="186">
        <v>10801</v>
      </c>
      <c r="D255" s="174">
        <f t="shared" si="9"/>
        <v>14352.422805</v>
      </c>
      <c r="E255" s="118">
        <v>37522.809000000001</v>
      </c>
      <c r="F255" s="209">
        <f t="shared" si="8"/>
        <v>37522.809000000001</v>
      </c>
    </row>
    <row r="256" spans="1:6" x14ac:dyDescent="0.25">
      <c r="A256" s="185" t="s">
        <v>136</v>
      </c>
      <c r="B256" s="174" t="s">
        <v>84</v>
      </c>
      <c r="C256" s="186">
        <v>111887</v>
      </c>
      <c r="D256" s="174">
        <f t="shared" si="9"/>
        <v>148676.00503500001</v>
      </c>
      <c r="E256" s="118">
        <v>371603.70799999998</v>
      </c>
      <c r="F256" s="209">
        <f t="shared" si="8"/>
        <v>371603.70799999998</v>
      </c>
    </row>
    <row r="257" spans="1:6" x14ac:dyDescent="0.25">
      <c r="A257" s="185" t="s">
        <v>136</v>
      </c>
      <c r="B257" s="174" t="s">
        <v>85</v>
      </c>
      <c r="C257" s="186">
        <v>25440</v>
      </c>
      <c r="D257" s="174">
        <f t="shared" si="9"/>
        <v>33804.799200000001</v>
      </c>
      <c r="E257" s="118">
        <v>60456.44</v>
      </c>
      <c r="F257" s="209">
        <f t="shared" si="8"/>
        <v>60456.44</v>
      </c>
    </row>
    <row r="258" spans="1:6" x14ac:dyDescent="0.25">
      <c r="A258" s="185" t="s">
        <v>136</v>
      </c>
      <c r="B258" s="174" t="s">
        <v>18</v>
      </c>
      <c r="C258" s="186">
        <v>90969</v>
      </c>
      <c r="D258" s="174">
        <f t="shared" si="9"/>
        <v>120880.062045</v>
      </c>
      <c r="E258" s="118">
        <v>273762.58100000001</v>
      </c>
      <c r="F258" s="209">
        <f t="shared" si="8"/>
        <v>273762.58100000001</v>
      </c>
    </row>
    <row r="259" spans="1:6" x14ac:dyDescent="0.25">
      <c r="A259" s="185" t="s">
        <v>136</v>
      </c>
      <c r="B259" s="174" t="s">
        <v>86</v>
      </c>
      <c r="C259" s="186">
        <v>80967</v>
      </c>
      <c r="D259" s="174">
        <f t="shared" si="9"/>
        <v>107589.354435</v>
      </c>
      <c r="E259" s="118">
        <v>181112.997</v>
      </c>
      <c r="F259" s="209">
        <f t="shared" ref="F259:F322" si="10">E259</f>
        <v>181112.997</v>
      </c>
    </row>
    <row r="260" spans="1:6" x14ac:dyDescent="0.25">
      <c r="A260" s="185" t="s">
        <v>136</v>
      </c>
      <c r="B260" s="174" t="s">
        <v>87</v>
      </c>
      <c r="C260" s="186">
        <v>39114</v>
      </c>
      <c r="D260" s="174">
        <f t="shared" si="9"/>
        <v>51974.878770000003</v>
      </c>
      <c r="E260" s="118">
        <v>108492.489</v>
      </c>
      <c r="F260" s="209">
        <f t="shared" si="10"/>
        <v>108492.489</v>
      </c>
    </row>
    <row r="261" spans="1:6" x14ac:dyDescent="0.25">
      <c r="A261" s="185" t="s">
        <v>136</v>
      </c>
      <c r="B261" s="174" t="s">
        <v>88</v>
      </c>
      <c r="C261" s="186">
        <v>1611</v>
      </c>
      <c r="D261" s="174">
        <f t="shared" si="9"/>
        <v>2140.704855</v>
      </c>
      <c r="E261" s="118">
        <v>19038.313999999998</v>
      </c>
      <c r="F261" s="209">
        <f t="shared" si="10"/>
        <v>19038.313999999998</v>
      </c>
    </row>
    <row r="262" spans="1:6" x14ac:dyDescent="0.25">
      <c r="A262" s="185" t="s">
        <v>136</v>
      </c>
      <c r="B262" s="174" t="s">
        <v>89</v>
      </c>
      <c r="C262" s="186">
        <v>7539</v>
      </c>
      <c r="D262" s="174">
        <f t="shared" si="9"/>
        <v>10017.860895</v>
      </c>
      <c r="E262" s="118">
        <v>25952.401999999998</v>
      </c>
      <c r="F262" s="209">
        <f t="shared" si="10"/>
        <v>25952.401999999998</v>
      </c>
    </row>
    <row r="263" spans="1:6" x14ac:dyDescent="0.25">
      <c r="A263" s="185" t="s">
        <v>136</v>
      </c>
      <c r="B263" s="174" t="s">
        <v>90</v>
      </c>
      <c r="C263" s="186">
        <v>31610</v>
      </c>
      <c r="D263" s="174">
        <f t="shared" si="9"/>
        <v>42003.52605</v>
      </c>
      <c r="E263" s="118">
        <v>77263.546000000002</v>
      </c>
      <c r="F263" s="209">
        <f t="shared" si="10"/>
        <v>77263.546000000002</v>
      </c>
    </row>
    <row r="264" spans="1:6" x14ac:dyDescent="0.25">
      <c r="A264" s="185" t="s">
        <v>136</v>
      </c>
      <c r="B264" s="174" t="s">
        <v>91</v>
      </c>
      <c r="C264" s="186">
        <v>8225</v>
      </c>
      <c r="D264" s="174">
        <f t="shared" si="9"/>
        <v>10929.421125000001</v>
      </c>
      <c r="E264" s="118">
        <v>16368.833000000001</v>
      </c>
      <c r="F264" s="209">
        <f t="shared" si="10"/>
        <v>16368.833000000001</v>
      </c>
    </row>
    <row r="265" spans="1:6" x14ac:dyDescent="0.25">
      <c r="A265" s="185" t="s">
        <v>136</v>
      </c>
      <c r="B265" s="174" t="s">
        <v>92</v>
      </c>
      <c r="C265" s="186">
        <v>52567</v>
      </c>
      <c r="D265" s="174">
        <f t="shared" si="9"/>
        <v>69851.292434999996</v>
      </c>
      <c r="E265" s="118">
        <v>126982.29700000001</v>
      </c>
      <c r="F265" s="209">
        <f t="shared" si="10"/>
        <v>126982.29700000001</v>
      </c>
    </row>
    <row r="266" spans="1:6" x14ac:dyDescent="0.25">
      <c r="A266" s="185" t="s">
        <v>136</v>
      </c>
      <c r="B266" s="174" t="s">
        <v>93</v>
      </c>
      <c r="C266" s="186">
        <v>12244</v>
      </c>
      <c r="D266" s="174">
        <f t="shared" si="9"/>
        <v>16269.888419999999</v>
      </c>
      <c r="E266" s="118">
        <v>32517.200000000001</v>
      </c>
      <c r="F266" s="209">
        <f t="shared" si="10"/>
        <v>32517.200000000001</v>
      </c>
    </row>
    <row r="267" spans="1:6" x14ac:dyDescent="0.25">
      <c r="A267" s="185" t="s">
        <v>136</v>
      </c>
      <c r="B267" s="174" t="s">
        <v>3</v>
      </c>
      <c r="C267" s="186">
        <v>11271</v>
      </c>
      <c r="D267" s="174">
        <f t="shared" si="9"/>
        <v>14976.961155000001</v>
      </c>
      <c r="E267" s="118">
        <v>34525.288</v>
      </c>
      <c r="F267" s="209">
        <f t="shared" si="10"/>
        <v>34525.288</v>
      </c>
    </row>
    <row r="268" spans="1:6" x14ac:dyDescent="0.25">
      <c r="A268" s="185" t="s">
        <v>136</v>
      </c>
      <c r="B268" s="174" t="s">
        <v>94</v>
      </c>
      <c r="C268" s="186">
        <v>25058</v>
      </c>
      <c r="D268" s="174">
        <f t="shared" si="9"/>
        <v>33297.19569</v>
      </c>
      <c r="E268" s="118">
        <v>80583.796000000002</v>
      </c>
      <c r="F268" s="209">
        <f t="shared" si="10"/>
        <v>80583.796000000002</v>
      </c>
    </row>
    <row r="269" spans="1:6" x14ac:dyDescent="0.25">
      <c r="A269" s="185" t="s">
        <v>136</v>
      </c>
      <c r="B269" s="174" t="s">
        <v>95</v>
      </c>
      <c r="C269" s="186">
        <v>44441</v>
      </c>
      <c r="D269" s="174">
        <f t="shared" si="9"/>
        <v>59053.423005000004</v>
      </c>
      <c r="E269" s="118">
        <v>95263.285000000003</v>
      </c>
      <c r="F269" s="209">
        <f t="shared" si="10"/>
        <v>95263.285000000003</v>
      </c>
    </row>
    <row r="270" spans="1:6" x14ac:dyDescent="0.25">
      <c r="A270" s="185" t="s">
        <v>136</v>
      </c>
      <c r="B270" s="174" t="s">
        <v>96</v>
      </c>
      <c r="C270" s="186">
        <v>56142</v>
      </c>
      <c r="D270" s="174">
        <f t="shared" si="9"/>
        <v>74601.770310000007</v>
      </c>
      <c r="E270" s="118">
        <v>151213.48199999999</v>
      </c>
      <c r="F270" s="209">
        <f t="shared" si="10"/>
        <v>151213.48199999999</v>
      </c>
    </row>
    <row r="271" spans="1:6" x14ac:dyDescent="0.25">
      <c r="A271" s="185" t="s">
        <v>136</v>
      </c>
      <c r="B271" s="174" t="s">
        <v>97</v>
      </c>
      <c r="C271" s="186">
        <v>13595</v>
      </c>
      <c r="D271" s="174">
        <f t="shared" si="9"/>
        <v>18065.103975000002</v>
      </c>
      <c r="E271" s="118">
        <v>75809.275999999998</v>
      </c>
      <c r="F271" s="209">
        <f t="shared" si="10"/>
        <v>75809.275999999998</v>
      </c>
    </row>
    <row r="272" spans="1:6" x14ac:dyDescent="0.25">
      <c r="A272" s="185" t="s">
        <v>136</v>
      </c>
      <c r="B272" s="174" t="s">
        <v>11</v>
      </c>
      <c r="C272" s="186">
        <v>15805</v>
      </c>
      <c r="D272" s="174">
        <f t="shared" si="9"/>
        <v>21001.763025</v>
      </c>
      <c r="E272" s="118">
        <v>48862.127</v>
      </c>
      <c r="F272" s="209">
        <f t="shared" si="10"/>
        <v>48862.127</v>
      </c>
    </row>
    <row r="273" spans="1:6" x14ac:dyDescent="0.25">
      <c r="A273" s="185" t="s">
        <v>136</v>
      </c>
      <c r="B273" s="174" t="s">
        <v>20</v>
      </c>
      <c r="C273" s="186">
        <v>243246</v>
      </c>
      <c r="D273" s="174">
        <f t="shared" si="9"/>
        <v>323226.50102999998</v>
      </c>
      <c r="E273" s="118">
        <v>396162.93300000002</v>
      </c>
      <c r="F273" s="209">
        <f t="shared" si="10"/>
        <v>396162.93300000002</v>
      </c>
    </row>
    <row r="274" spans="1:6" x14ac:dyDescent="0.25">
      <c r="A274" s="185" t="s">
        <v>136</v>
      </c>
      <c r="B274" s="174" t="s">
        <v>5</v>
      </c>
      <c r="C274" s="186">
        <v>66204</v>
      </c>
      <c r="D274" s="174">
        <f t="shared" si="9"/>
        <v>87972.206220000007</v>
      </c>
      <c r="E274" s="118">
        <v>199396.95</v>
      </c>
      <c r="F274" s="209">
        <f t="shared" si="10"/>
        <v>199396.95</v>
      </c>
    </row>
    <row r="275" spans="1:6" x14ac:dyDescent="0.25">
      <c r="A275" s="185" t="s">
        <v>136</v>
      </c>
      <c r="B275" s="174" t="s">
        <v>14</v>
      </c>
      <c r="C275" s="186">
        <v>26646</v>
      </c>
      <c r="D275" s="174">
        <f t="shared" si="9"/>
        <v>35407.338029999999</v>
      </c>
      <c r="E275" s="118">
        <v>80401.846000000005</v>
      </c>
      <c r="F275" s="209">
        <f t="shared" si="10"/>
        <v>80401.846000000005</v>
      </c>
    </row>
    <row r="276" spans="1:6" x14ac:dyDescent="0.25">
      <c r="A276" s="185" t="s">
        <v>136</v>
      </c>
      <c r="B276" s="174" t="s">
        <v>98</v>
      </c>
      <c r="C276" s="186">
        <v>32563</v>
      </c>
      <c r="D276" s="174">
        <f t="shared" si="9"/>
        <v>43269.877215</v>
      </c>
      <c r="E276" s="118">
        <v>79542.565000000002</v>
      </c>
      <c r="F276" s="209">
        <f t="shared" si="10"/>
        <v>79542.565000000002</v>
      </c>
    </row>
    <row r="277" spans="1:6" x14ac:dyDescent="0.25">
      <c r="A277" s="185" t="s">
        <v>136</v>
      </c>
      <c r="B277" s="174" t="s">
        <v>22</v>
      </c>
      <c r="C277" s="186">
        <v>8955</v>
      </c>
      <c r="D277" s="174">
        <f t="shared" si="9"/>
        <v>11899.448775000001</v>
      </c>
      <c r="E277" s="118">
        <v>24500.789000000001</v>
      </c>
      <c r="F277" s="209">
        <f t="shared" si="10"/>
        <v>24500.789000000001</v>
      </c>
    </row>
    <row r="278" spans="1:6" x14ac:dyDescent="0.25">
      <c r="A278" s="185" t="s">
        <v>136</v>
      </c>
      <c r="B278" s="174" t="s">
        <v>99</v>
      </c>
      <c r="C278" s="186">
        <v>6172</v>
      </c>
      <c r="D278" s="174">
        <f t="shared" si="9"/>
        <v>8201.3844599999993</v>
      </c>
      <c r="E278" s="118">
        <v>16605.234</v>
      </c>
      <c r="F278" s="209">
        <f t="shared" si="10"/>
        <v>16605.234</v>
      </c>
    </row>
    <row r="279" spans="1:6" x14ac:dyDescent="0.25">
      <c r="A279" s="185" t="s">
        <v>136</v>
      </c>
      <c r="B279" s="174" t="s">
        <v>8</v>
      </c>
      <c r="C279" s="186">
        <v>100631</v>
      </c>
      <c r="D279" s="174">
        <f t="shared" si="9"/>
        <v>133718.975955</v>
      </c>
      <c r="E279" s="118">
        <v>232583.51300000001</v>
      </c>
      <c r="F279" s="209">
        <f t="shared" si="10"/>
        <v>232583.51300000001</v>
      </c>
    </row>
    <row r="280" spans="1:6" x14ac:dyDescent="0.25">
      <c r="A280" s="185" t="s">
        <v>136</v>
      </c>
      <c r="B280" s="174" t="s">
        <v>16</v>
      </c>
      <c r="C280" s="186">
        <v>156644</v>
      </c>
      <c r="D280" s="174">
        <f t="shared" si="9"/>
        <v>208149.33042000001</v>
      </c>
      <c r="E280" s="118">
        <v>284683.54700000002</v>
      </c>
      <c r="F280" s="209">
        <f t="shared" si="10"/>
        <v>284683.54700000002</v>
      </c>
    </row>
    <row r="281" spans="1:6" x14ac:dyDescent="0.25">
      <c r="A281" s="185" t="s">
        <v>136</v>
      </c>
      <c r="B281" s="174" t="s">
        <v>100</v>
      </c>
      <c r="C281" s="186">
        <v>102059</v>
      </c>
      <c r="D281" s="174">
        <f t="shared" si="9"/>
        <v>135616.50949500001</v>
      </c>
      <c r="E281" s="118">
        <v>165919.533</v>
      </c>
      <c r="F281" s="209">
        <f t="shared" si="10"/>
        <v>165919.533</v>
      </c>
    </row>
    <row r="282" spans="1:6" x14ac:dyDescent="0.25">
      <c r="A282" s="185" t="s">
        <v>136</v>
      </c>
      <c r="B282" s="174" t="s">
        <v>101</v>
      </c>
      <c r="C282" s="186">
        <v>176684</v>
      </c>
      <c r="D282" s="174">
        <f t="shared" si="9"/>
        <v>234778.58262</v>
      </c>
      <c r="E282" s="118">
        <v>302466.80599999998</v>
      </c>
      <c r="F282" s="209">
        <f t="shared" si="10"/>
        <v>302466.80599999998</v>
      </c>
    </row>
    <row r="283" spans="1:6" x14ac:dyDescent="0.25">
      <c r="A283" s="185" t="s">
        <v>136</v>
      </c>
      <c r="B283" s="174" t="s">
        <v>102</v>
      </c>
      <c r="C283" s="186">
        <v>53762</v>
      </c>
      <c r="D283" s="174">
        <f t="shared" si="9"/>
        <v>71439.21441</v>
      </c>
      <c r="E283" s="118">
        <v>119070.806</v>
      </c>
      <c r="F283" s="209">
        <f t="shared" si="10"/>
        <v>119070.806</v>
      </c>
    </row>
    <row r="284" spans="1:6" x14ac:dyDescent="0.25">
      <c r="A284" s="185" t="s">
        <v>136</v>
      </c>
      <c r="B284" s="174" t="s">
        <v>103</v>
      </c>
      <c r="C284" s="186">
        <v>3710</v>
      </c>
      <c r="D284" s="174">
        <f t="shared" si="9"/>
        <v>4929.8665499999997</v>
      </c>
      <c r="E284" s="118">
        <v>4927.2510000000002</v>
      </c>
      <c r="F284" s="209">
        <f t="shared" si="10"/>
        <v>4927.2510000000002</v>
      </c>
    </row>
    <row r="285" spans="1:6" x14ac:dyDescent="0.25">
      <c r="A285" s="185" t="s">
        <v>136</v>
      </c>
      <c r="B285" s="174" t="s">
        <v>104</v>
      </c>
      <c r="C285" s="186">
        <v>0</v>
      </c>
      <c r="D285" s="174">
        <f t="shared" si="9"/>
        <v>0</v>
      </c>
      <c r="E285" s="118">
        <v>0</v>
      </c>
      <c r="F285" s="209">
        <f t="shared" si="10"/>
        <v>0</v>
      </c>
    </row>
    <row r="286" spans="1:6" x14ac:dyDescent="0.25">
      <c r="A286" s="185" t="s">
        <v>136</v>
      </c>
      <c r="B286" s="174" t="s">
        <v>0</v>
      </c>
      <c r="C286" s="186">
        <f>C268+C269</f>
        <v>69499</v>
      </c>
      <c r="D286" s="174">
        <f t="shared" si="9"/>
        <v>92350.618694999997</v>
      </c>
      <c r="E286" s="119">
        <f>E268+E269</f>
        <v>175847.08100000001</v>
      </c>
      <c r="F286" s="209">
        <f t="shared" si="10"/>
        <v>175847.08100000001</v>
      </c>
    </row>
    <row r="287" spans="1:6" x14ac:dyDescent="0.25">
      <c r="A287" s="185" t="s">
        <v>137</v>
      </c>
      <c r="B287" s="174" t="s">
        <v>58</v>
      </c>
      <c r="C287" s="186">
        <v>4886738.8</v>
      </c>
      <c r="D287" s="174">
        <f>C287*0.162665</f>
        <v>794901.36690200004</v>
      </c>
      <c r="E287" s="118">
        <v>1311872.31</v>
      </c>
      <c r="F287" s="209">
        <f t="shared" si="10"/>
        <v>1311872.31</v>
      </c>
    </row>
    <row r="288" spans="1:6" x14ac:dyDescent="0.25">
      <c r="A288" s="185" t="s">
        <v>137</v>
      </c>
      <c r="B288" s="174" t="s">
        <v>59</v>
      </c>
      <c r="C288" s="186">
        <v>250377.26</v>
      </c>
      <c r="D288" s="174">
        <f t="shared" ref="D288:D343" si="11">C288*0.162665</f>
        <v>40727.616997900004</v>
      </c>
      <c r="E288" s="118">
        <v>102178.04</v>
      </c>
      <c r="F288" s="209">
        <f t="shared" si="10"/>
        <v>102178.04</v>
      </c>
    </row>
    <row r="289" spans="1:6" x14ac:dyDescent="0.25">
      <c r="A289" s="185" t="s">
        <v>137</v>
      </c>
      <c r="B289" s="174" t="s">
        <v>60</v>
      </c>
      <c r="C289" s="186">
        <v>561096.9</v>
      </c>
      <c r="D289" s="174">
        <f t="shared" si="11"/>
        <v>91270.827238500002</v>
      </c>
      <c r="E289" s="118">
        <v>155094</v>
      </c>
      <c r="F289" s="209">
        <f t="shared" si="10"/>
        <v>155094</v>
      </c>
    </row>
    <row r="290" spans="1:6" x14ac:dyDescent="0.25">
      <c r="A290" s="185" t="s">
        <v>137</v>
      </c>
      <c r="B290" s="174" t="s">
        <v>61</v>
      </c>
      <c r="C290" s="186">
        <v>3077583.3</v>
      </c>
      <c r="D290" s="174">
        <f t="shared" si="11"/>
        <v>500615.08749449998</v>
      </c>
      <c r="E290" s="118">
        <v>1080696.57</v>
      </c>
      <c r="F290" s="209">
        <f t="shared" si="10"/>
        <v>1080696.57</v>
      </c>
    </row>
    <row r="291" spans="1:6" x14ac:dyDescent="0.25">
      <c r="A291" s="185" t="s">
        <v>137</v>
      </c>
      <c r="B291" s="174" t="s">
        <v>62</v>
      </c>
      <c r="C291" s="186">
        <v>2409919.2000000002</v>
      </c>
      <c r="D291" s="174">
        <f t="shared" si="11"/>
        <v>392009.50666800002</v>
      </c>
      <c r="E291" s="118">
        <v>1708227.82</v>
      </c>
      <c r="F291" s="209">
        <f t="shared" si="10"/>
        <v>1708227.82</v>
      </c>
    </row>
    <row r="292" spans="1:6" x14ac:dyDescent="0.25">
      <c r="A292" s="185" t="s">
        <v>137</v>
      </c>
      <c r="B292" s="174" t="s">
        <v>63</v>
      </c>
      <c r="C292" s="186">
        <v>1487599.9</v>
      </c>
      <c r="D292" s="174">
        <f t="shared" si="11"/>
        <v>241980.4377335</v>
      </c>
      <c r="E292" s="118">
        <v>1204573.6100000001</v>
      </c>
      <c r="F292" s="209">
        <f t="shared" si="10"/>
        <v>1204573.6100000001</v>
      </c>
    </row>
    <row r="293" spans="1:6" x14ac:dyDescent="0.25">
      <c r="A293" s="185" t="s">
        <v>137</v>
      </c>
      <c r="B293" s="174" t="s">
        <v>64</v>
      </c>
      <c r="C293" s="186">
        <v>536985.36</v>
      </c>
      <c r="D293" s="174">
        <f t="shared" si="11"/>
        <v>87348.723584399995</v>
      </c>
      <c r="E293" s="118">
        <v>378628.8</v>
      </c>
      <c r="F293" s="209">
        <f t="shared" si="10"/>
        <v>378628.8</v>
      </c>
    </row>
    <row r="294" spans="1:6" x14ac:dyDescent="0.25">
      <c r="A294" s="185" t="s">
        <v>137</v>
      </c>
      <c r="B294" s="174" t="s">
        <v>65</v>
      </c>
      <c r="C294" s="186">
        <v>274722.28999999998</v>
      </c>
      <c r="D294" s="174">
        <f t="shared" si="11"/>
        <v>44687.701302850001</v>
      </c>
      <c r="E294" s="118">
        <v>215099.25</v>
      </c>
      <c r="F294" s="209">
        <f t="shared" si="10"/>
        <v>215099.25</v>
      </c>
    </row>
    <row r="295" spans="1:6" x14ac:dyDescent="0.25">
      <c r="A295" s="185" t="s">
        <v>137</v>
      </c>
      <c r="B295" s="174" t="s">
        <v>66</v>
      </c>
      <c r="C295" s="186">
        <v>199279.01</v>
      </c>
      <c r="D295" s="174">
        <f t="shared" si="11"/>
        <v>32415.720161650002</v>
      </c>
      <c r="E295" s="118">
        <v>112726.31</v>
      </c>
      <c r="F295" s="209">
        <f t="shared" si="10"/>
        <v>112726.31</v>
      </c>
    </row>
    <row r="296" spans="1:6" x14ac:dyDescent="0.25">
      <c r="A296" s="185" t="s">
        <v>137</v>
      </c>
      <c r="B296" s="174" t="s">
        <v>67</v>
      </c>
      <c r="C296" s="186">
        <v>648224.65</v>
      </c>
      <c r="D296" s="174">
        <f t="shared" si="11"/>
        <v>105443.46269225</v>
      </c>
      <c r="E296" s="118">
        <v>812138.96</v>
      </c>
      <c r="F296" s="209">
        <f t="shared" si="10"/>
        <v>812138.96</v>
      </c>
    </row>
    <row r="297" spans="1:6" x14ac:dyDescent="0.25">
      <c r="A297" s="185" t="s">
        <v>137</v>
      </c>
      <c r="B297" s="174" t="s">
        <v>68</v>
      </c>
      <c r="C297" s="186">
        <v>1287502.5</v>
      </c>
      <c r="D297" s="174">
        <f t="shared" si="11"/>
        <v>209431.5941625</v>
      </c>
      <c r="E297" s="118">
        <v>1286403.68</v>
      </c>
      <c r="F297" s="209">
        <f t="shared" si="10"/>
        <v>1286403.68</v>
      </c>
    </row>
    <row r="298" spans="1:6" x14ac:dyDescent="0.25">
      <c r="A298" s="185" t="s">
        <v>137</v>
      </c>
      <c r="B298" s="174" t="s">
        <v>69</v>
      </c>
      <c r="C298" s="186">
        <v>476146.24</v>
      </c>
      <c r="D298" s="174">
        <f t="shared" si="11"/>
        <v>77452.328129600006</v>
      </c>
      <c r="E298" s="118">
        <v>287214.53000000003</v>
      </c>
      <c r="F298" s="209">
        <f t="shared" si="10"/>
        <v>287214.53000000003</v>
      </c>
    </row>
    <row r="299" spans="1:6" x14ac:dyDescent="0.25">
      <c r="A299" s="185" t="s">
        <v>137</v>
      </c>
      <c r="B299" s="174" t="s">
        <v>70</v>
      </c>
      <c r="C299" s="186">
        <v>583670.16</v>
      </c>
      <c r="D299" s="174">
        <f t="shared" si="11"/>
        <v>94942.706576400014</v>
      </c>
      <c r="E299" s="118">
        <v>502635.93</v>
      </c>
      <c r="F299" s="209">
        <f t="shared" si="10"/>
        <v>502635.93</v>
      </c>
    </row>
    <row r="300" spans="1:6" x14ac:dyDescent="0.25">
      <c r="A300" s="185" t="s">
        <v>137</v>
      </c>
      <c r="B300" s="174" t="s">
        <v>71</v>
      </c>
      <c r="C300" s="186">
        <v>1317173.1000000001</v>
      </c>
      <c r="D300" s="174">
        <f t="shared" si="11"/>
        <v>214257.96231150001</v>
      </c>
      <c r="E300" s="118">
        <v>843303.35</v>
      </c>
      <c r="F300" s="209">
        <f t="shared" si="10"/>
        <v>843303.35</v>
      </c>
    </row>
    <row r="301" spans="1:6" x14ac:dyDescent="0.25">
      <c r="A301" s="185" t="s">
        <v>137</v>
      </c>
      <c r="B301" s="174" t="s">
        <v>72</v>
      </c>
      <c r="C301" s="186">
        <v>1620532.9</v>
      </c>
      <c r="D301" s="174">
        <f t="shared" si="11"/>
        <v>263603.98417850002</v>
      </c>
      <c r="E301" s="118">
        <v>1711996.25</v>
      </c>
      <c r="F301" s="209">
        <f t="shared" si="10"/>
        <v>1711996.25</v>
      </c>
    </row>
    <row r="302" spans="1:6" x14ac:dyDescent="0.25">
      <c r="A302" s="185" t="s">
        <v>137</v>
      </c>
      <c r="B302" s="174" t="s">
        <v>73</v>
      </c>
      <c r="C302" s="186">
        <v>719809.65</v>
      </c>
      <c r="D302" s="174">
        <f t="shared" si="11"/>
        <v>117087.83671725</v>
      </c>
      <c r="E302" s="118">
        <v>605210.29</v>
      </c>
      <c r="F302" s="209">
        <f t="shared" si="10"/>
        <v>605210.29</v>
      </c>
    </row>
    <row r="303" spans="1:6" x14ac:dyDescent="0.25">
      <c r="A303" s="185" t="s">
        <v>137</v>
      </c>
      <c r="B303" s="174" t="s">
        <v>74</v>
      </c>
      <c r="C303" s="186">
        <v>1532861.2</v>
      </c>
      <c r="D303" s="174">
        <f t="shared" si="11"/>
        <v>249342.86709799999</v>
      </c>
      <c r="E303" s="118">
        <v>1495944.92</v>
      </c>
      <c r="F303" s="209">
        <f t="shared" si="10"/>
        <v>1495944.92</v>
      </c>
    </row>
    <row r="304" spans="1:6" x14ac:dyDescent="0.25">
      <c r="A304" s="185" t="s">
        <v>137</v>
      </c>
      <c r="B304" s="174" t="s">
        <v>75</v>
      </c>
      <c r="C304" s="186">
        <v>971696.85</v>
      </c>
      <c r="D304" s="174">
        <f t="shared" si="11"/>
        <v>158061.06810524999</v>
      </c>
      <c r="E304" s="118">
        <v>997893.74</v>
      </c>
      <c r="F304" s="209">
        <f t="shared" si="10"/>
        <v>997893.74</v>
      </c>
    </row>
    <row r="305" spans="1:6" x14ac:dyDescent="0.25">
      <c r="A305" s="185" t="s">
        <v>137</v>
      </c>
      <c r="B305" s="174" t="s">
        <v>76</v>
      </c>
      <c r="C305" s="186">
        <v>1530778.3</v>
      </c>
      <c r="D305" s="174">
        <f t="shared" si="11"/>
        <v>249004.05216950001</v>
      </c>
      <c r="E305" s="118">
        <v>1121118.45</v>
      </c>
      <c r="F305" s="209">
        <f t="shared" si="10"/>
        <v>1121118.45</v>
      </c>
    </row>
    <row r="306" spans="1:6" x14ac:dyDescent="0.25">
      <c r="A306" s="185" t="s">
        <v>137</v>
      </c>
      <c r="B306" s="174" t="s">
        <v>77</v>
      </c>
      <c r="C306" s="186">
        <v>1328324.1000000001</v>
      </c>
      <c r="D306" s="174">
        <f t="shared" si="11"/>
        <v>216071.83972650001</v>
      </c>
      <c r="E306" s="118">
        <v>1176154.1100000001</v>
      </c>
      <c r="F306" s="209">
        <f t="shared" si="10"/>
        <v>1176154.1100000001</v>
      </c>
    </row>
    <row r="307" spans="1:6" x14ac:dyDescent="0.25">
      <c r="A307" s="185" t="s">
        <v>137</v>
      </c>
      <c r="B307" s="174" t="s">
        <v>78</v>
      </c>
      <c r="C307" s="186">
        <v>477219.84000000003</v>
      </c>
      <c r="D307" s="174">
        <f t="shared" si="11"/>
        <v>77626.965273599999</v>
      </c>
      <c r="E307" s="118">
        <v>367656.86</v>
      </c>
      <c r="F307" s="209">
        <f t="shared" si="10"/>
        <v>367656.86</v>
      </c>
    </row>
    <row r="308" spans="1:6" x14ac:dyDescent="0.25">
      <c r="A308" s="185" t="s">
        <v>137</v>
      </c>
      <c r="B308" s="174" t="s">
        <v>79</v>
      </c>
      <c r="C308" s="186">
        <v>413895.26</v>
      </c>
      <c r="D308" s="174">
        <f t="shared" si="11"/>
        <v>67326.272467900009</v>
      </c>
      <c r="E308" s="118">
        <v>169186.9</v>
      </c>
      <c r="F308" s="209">
        <f t="shared" si="10"/>
        <v>169186.9</v>
      </c>
    </row>
    <row r="309" spans="1:6" x14ac:dyDescent="0.25">
      <c r="A309" s="185" t="s">
        <v>137</v>
      </c>
      <c r="B309" s="174" t="s">
        <v>80</v>
      </c>
      <c r="C309" s="186">
        <v>0</v>
      </c>
      <c r="D309" s="174">
        <f t="shared" si="11"/>
        <v>0</v>
      </c>
      <c r="E309" s="118">
        <v>0</v>
      </c>
      <c r="F309" s="209">
        <f t="shared" si="10"/>
        <v>0</v>
      </c>
    </row>
    <row r="310" spans="1:6" x14ac:dyDescent="0.25">
      <c r="A310" s="185" t="s">
        <v>137</v>
      </c>
      <c r="B310" s="174" t="s">
        <v>81</v>
      </c>
      <c r="C310" s="186">
        <v>1133652.6000000001</v>
      </c>
      <c r="D310" s="174">
        <f t="shared" si="11"/>
        <v>184405.60017900003</v>
      </c>
      <c r="E310" s="118">
        <v>899415.99</v>
      </c>
      <c r="F310" s="209">
        <f t="shared" si="10"/>
        <v>899415.99</v>
      </c>
    </row>
    <row r="311" spans="1:6" x14ac:dyDescent="0.25">
      <c r="A311" s="185" t="s">
        <v>137</v>
      </c>
      <c r="B311" s="174" t="s">
        <v>82</v>
      </c>
      <c r="C311" s="186">
        <v>67677.337</v>
      </c>
      <c r="D311" s="174">
        <f t="shared" si="11"/>
        <v>11008.734023105</v>
      </c>
      <c r="E311" s="118">
        <v>30716.17</v>
      </c>
      <c r="F311" s="209">
        <f t="shared" si="10"/>
        <v>30716.17</v>
      </c>
    </row>
    <row r="312" spans="1:6" x14ac:dyDescent="0.25">
      <c r="A312" s="185" t="s">
        <v>137</v>
      </c>
      <c r="B312" s="174" t="s">
        <v>83</v>
      </c>
      <c r="C312" s="186">
        <v>78562.8</v>
      </c>
      <c r="D312" s="174">
        <f t="shared" si="11"/>
        <v>12779.417862</v>
      </c>
      <c r="E312" s="118">
        <v>36309.32</v>
      </c>
      <c r="F312" s="209">
        <f t="shared" si="10"/>
        <v>36309.32</v>
      </c>
    </row>
    <row r="313" spans="1:6" x14ac:dyDescent="0.25">
      <c r="A313" s="185" t="s">
        <v>137</v>
      </c>
      <c r="B313" s="174" t="s">
        <v>84</v>
      </c>
      <c r="C313" s="186">
        <v>3935099.7</v>
      </c>
      <c r="D313" s="174">
        <f t="shared" si="11"/>
        <v>640102.99270050006</v>
      </c>
      <c r="E313" s="118">
        <v>2745012.34</v>
      </c>
      <c r="F313" s="209">
        <f t="shared" si="10"/>
        <v>2745012.34</v>
      </c>
    </row>
    <row r="314" spans="1:6" x14ac:dyDescent="0.25">
      <c r="A314" s="185" t="s">
        <v>137</v>
      </c>
      <c r="B314" s="174" t="s">
        <v>85</v>
      </c>
      <c r="C314" s="186">
        <v>0</v>
      </c>
      <c r="D314" s="174">
        <f t="shared" si="11"/>
        <v>0</v>
      </c>
      <c r="E314" s="118">
        <v>0</v>
      </c>
      <c r="F314" s="209">
        <f t="shared" si="10"/>
        <v>0</v>
      </c>
    </row>
    <row r="315" spans="1:6" x14ac:dyDescent="0.25">
      <c r="A315" s="185" t="s">
        <v>137</v>
      </c>
      <c r="B315" s="174" t="s">
        <v>18</v>
      </c>
      <c r="C315" s="186">
        <v>4622760.5999999996</v>
      </c>
      <c r="D315" s="174">
        <f t="shared" si="11"/>
        <v>751961.352999</v>
      </c>
      <c r="E315" s="118">
        <v>1241268.95</v>
      </c>
      <c r="F315" s="209">
        <f t="shared" si="10"/>
        <v>1241268.95</v>
      </c>
    </row>
    <row r="316" spans="1:6" x14ac:dyDescent="0.25">
      <c r="A316" s="185" t="s">
        <v>137</v>
      </c>
      <c r="B316" s="174" t="s">
        <v>86</v>
      </c>
      <c r="C316" s="186">
        <v>956335.75</v>
      </c>
      <c r="D316" s="174">
        <f t="shared" si="11"/>
        <v>155562.35477375</v>
      </c>
      <c r="E316" s="118">
        <v>256788.09</v>
      </c>
      <c r="F316" s="209">
        <f t="shared" si="10"/>
        <v>256788.09</v>
      </c>
    </row>
    <row r="317" spans="1:6" x14ac:dyDescent="0.25">
      <c r="A317" s="185" t="s">
        <v>137</v>
      </c>
      <c r="B317" s="174" t="s">
        <v>87</v>
      </c>
      <c r="C317" s="186">
        <v>1707208</v>
      </c>
      <c r="D317" s="174">
        <f t="shared" si="11"/>
        <v>277702.98931999999</v>
      </c>
      <c r="E317" s="118">
        <v>532353.22</v>
      </c>
      <c r="F317" s="209">
        <f t="shared" si="10"/>
        <v>532353.22</v>
      </c>
    </row>
    <row r="318" spans="1:6" x14ac:dyDescent="0.25">
      <c r="A318" s="185" t="s">
        <v>137</v>
      </c>
      <c r="B318" s="174" t="s">
        <v>88</v>
      </c>
      <c r="C318" s="186">
        <v>330920.2</v>
      </c>
      <c r="D318" s="174">
        <f t="shared" si="11"/>
        <v>53829.134333000002</v>
      </c>
      <c r="E318" s="118">
        <v>128487.84</v>
      </c>
      <c r="F318" s="209">
        <f t="shared" si="10"/>
        <v>128487.84</v>
      </c>
    </row>
    <row r="319" spans="1:6" x14ac:dyDescent="0.25">
      <c r="A319" s="185" t="s">
        <v>137</v>
      </c>
      <c r="B319" s="174" t="s">
        <v>89</v>
      </c>
      <c r="C319" s="186">
        <v>130792.53</v>
      </c>
      <c r="D319" s="174">
        <f t="shared" si="11"/>
        <v>21275.366892450002</v>
      </c>
      <c r="E319" s="118">
        <v>76093.990000000005</v>
      </c>
      <c r="F319" s="209">
        <f t="shared" si="10"/>
        <v>76093.990000000005</v>
      </c>
    </row>
    <row r="320" spans="1:6" x14ac:dyDescent="0.25">
      <c r="A320" s="185" t="s">
        <v>137</v>
      </c>
      <c r="B320" s="174" t="s">
        <v>90</v>
      </c>
      <c r="C320" s="186">
        <v>358271.9</v>
      </c>
      <c r="D320" s="174">
        <f t="shared" si="11"/>
        <v>58278.298613500003</v>
      </c>
      <c r="E320" s="118">
        <v>152498.59</v>
      </c>
      <c r="F320" s="209">
        <f t="shared" si="10"/>
        <v>152498.59</v>
      </c>
    </row>
    <row r="321" spans="1:6" x14ac:dyDescent="0.25">
      <c r="A321" s="185" t="s">
        <v>137</v>
      </c>
      <c r="B321" s="174" t="s">
        <v>91</v>
      </c>
      <c r="C321" s="186">
        <v>94705.835999999996</v>
      </c>
      <c r="D321" s="174">
        <f t="shared" si="11"/>
        <v>15405.32481294</v>
      </c>
      <c r="E321" s="118">
        <v>27925.09</v>
      </c>
      <c r="F321" s="209">
        <f t="shared" si="10"/>
        <v>27925.09</v>
      </c>
    </row>
    <row r="322" spans="1:6" x14ac:dyDescent="0.25">
      <c r="A322" s="185" t="s">
        <v>137</v>
      </c>
      <c r="B322" s="174" t="s">
        <v>92</v>
      </c>
      <c r="C322" s="186">
        <v>1122284.2</v>
      </c>
      <c r="D322" s="174">
        <f t="shared" si="11"/>
        <v>182556.35939299999</v>
      </c>
      <c r="E322" s="118">
        <v>482124.3</v>
      </c>
      <c r="F322" s="209">
        <f t="shared" si="10"/>
        <v>482124.3</v>
      </c>
    </row>
    <row r="323" spans="1:6" x14ac:dyDescent="0.25">
      <c r="A323" s="185" t="s">
        <v>137</v>
      </c>
      <c r="B323" s="174" t="s">
        <v>93</v>
      </c>
      <c r="C323" s="186">
        <v>0</v>
      </c>
      <c r="D323" s="174">
        <f t="shared" si="11"/>
        <v>0</v>
      </c>
      <c r="E323" s="118">
        <v>0</v>
      </c>
      <c r="F323" s="209">
        <f t="shared" ref="F323:F386" si="12">E323</f>
        <v>0</v>
      </c>
    </row>
    <row r="324" spans="1:6" x14ac:dyDescent="0.25">
      <c r="A324" s="185" t="s">
        <v>137</v>
      </c>
      <c r="B324" s="174" t="s">
        <v>3</v>
      </c>
      <c r="C324" s="186">
        <v>0</v>
      </c>
      <c r="D324" s="174">
        <f t="shared" si="11"/>
        <v>0</v>
      </c>
      <c r="E324" s="118">
        <v>0</v>
      </c>
      <c r="F324" s="209">
        <f t="shared" si="12"/>
        <v>0</v>
      </c>
    </row>
    <row r="325" spans="1:6" x14ac:dyDescent="0.25">
      <c r="A325" s="185" t="s">
        <v>137</v>
      </c>
      <c r="B325" s="174" t="s">
        <v>94</v>
      </c>
      <c r="C325" s="186">
        <v>1139844.6000000001</v>
      </c>
      <c r="D325" s="174">
        <f t="shared" si="11"/>
        <v>185412.82185900002</v>
      </c>
      <c r="E325" s="118">
        <v>291387.45</v>
      </c>
      <c r="F325" s="209">
        <f t="shared" si="12"/>
        <v>291387.45</v>
      </c>
    </row>
    <row r="326" spans="1:6" x14ac:dyDescent="0.25">
      <c r="A326" s="185" t="s">
        <v>137</v>
      </c>
      <c r="B326" s="174" t="s">
        <v>95</v>
      </c>
      <c r="C326" s="186">
        <v>340259.66</v>
      </c>
      <c r="D326" s="174">
        <f t="shared" si="11"/>
        <v>55348.337593899996</v>
      </c>
      <c r="E326" s="118">
        <v>142863.20000000001</v>
      </c>
      <c r="F326" s="209">
        <f t="shared" si="12"/>
        <v>142863.20000000001</v>
      </c>
    </row>
    <row r="327" spans="1:6" x14ac:dyDescent="0.25">
      <c r="A327" s="185" t="s">
        <v>137</v>
      </c>
      <c r="B327" s="174" t="s">
        <v>96</v>
      </c>
      <c r="C327" s="186">
        <v>3108032.7</v>
      </c>
      <c r="D327" s="174">
        <f t="shared" si="11"/>
        <v>505568.13914550003</v>
      </c>
      <c r="E327" s="118">
        <v>674886.9</v>
      </c>
      <c r="F327" s="209">
        <f t="shared" si="12"/>
        <v>674886.9</v>
      </c>
    </row>
    <row r="328" spans="1:6" x14ac:dyDescent="0.25">
      <c r="A328" s="185" t="s">
        <v>137</v>
      </c>
      <c r="B328" s="174" t="s">
        <v>97</v>
      </c>
      <c r="C328" s="186">
        <v>254226.2</v>
      </c>
      <c r="D328" s="174">
        <f t="shared" si="11"/>
        <v>41353.704823</v>
      </c>
      <c r="E328" s="118">
        <v>112279.62</v>
      </c>
      <c r="F328" s="209">
        <f t="shared" si="12"/>
        <v>112279.62</v>
      </c>
    </row>
    <row r="329" spans="1:6" x14ac:dyDescent="0.25">
      <c r="A329" s="185" t="s">
        <v>137</v>
      </c>
      <c r="B329" s="174" t="s">
        <v>11</v>
      </c>
      <c r="C329" s="186">
        <v>0</v>
      </c>
      <c r="D329" s="174">
        <f t="shared" si="11"/>
        <v>0</v>
      </c>
      <c r="E329" s="118">
        <v>0</v>
      </c>
      <c r="F329" s="209">
        <f t="shared" si="12"/>
        <v>0</v>
      </c>
    </row>
    <row r="330" spans="1:6" x14ac:dyDescent="0.25">
      <c r="A330" s="185" t="s">
        <v>137</v>
      </c>
      <c r="B330" s="174" t="s">
        <v>20</v>
      </c>
      <c r="C330" s="186">
        <v>3381259.8</v>
      </c>
      <c r="D330" s="174">
        <f t="shared" si="11"/>
        <v>550012.625367</v>
      </c>
      <c r="E330" s="118">
        <v>654564.41</v>
      </c>
      <c r="F330" s="209">
        <f t="shared" si="12"/>
        <v>654564.41</v>
      </c>
    </row>
    <row r="331" spans="1:6" x14ac:dyDescent="0.25">
      <c r="A331" s="185" t="s">
        <v>137</v>
      </c>
      <c r="B331" s="174" t="s">
        <v>5</v>
      </c>
      <c r="C331" s="186">
        <v>1125610.5</v>
      </c>
      <c r="D331" s="174">
        <f t="shared" si="11"/>
        <v>183097.43198250001</v>
      </c>
      <c r="E331" s="118">
        <v>534801.79</v>
      </c>
      <c r="F331" s="209">
        <f t="shared" si="12"/>
        <v>534801.79</v>
      </c>
    </row>
    <row r="332" spans="1:6" x14ac:dyDescent="0.25">
      <c r="A332" s="185" t="s">
        <v>137</v>
      </c>
      <c r="B332" s="174" t="s">
        <v>14</v>
      </c>
      <c r="C332" s="186">
        <v>0</v>
      </c>
      <c r="D332" s="174">
        <f t="shared" si="11"/>
        <v>0</v>
      </c>
      <c r="E332" s="118">
        <v>0</v>
      </c>
      <c r="F332" s="209">
        <f t="shared" si="12"/>
        <v>0</v>
      </c>
    </row>
    <row r="333" spans="1:6" x14ac:dyDescent="0.25">
      <c r="A333" s="185" t="s">
        <v>137</v>
      </c>
      <c r="B333" s="174" t="s">
        <v>98</v>
      </c>
      <c r="C333" s="186">
        <v>201053.77</v>
      </c>
      <c r="D333" s="174">
        <f t="shared" si="11"/>
        <v>32704.411497049998</v>
      </c>
      <c r="E333" s="118">
        <v>75004.42</v>
      </c>
      <c r="F333" s="209">
        <f t="shared" si="12"/>
        <v>75004.42</v>
      </c>
    </row>
    <row r="334" spans="1:6" x14ac:dyDescent="0.25">
      <c r="A334" s="185" t="s">
        <v>137</v>
      </c>
      <c r="B334" s="174" t="s">
        <v>22</v>
      </c>
      <c r="C334" s="186">
        <v>0</v>
      </c>
      <c r="D334" s="174">
        <f t="shared" si="11"/>
        <v>0</v>
      </c>
      <c r="E334" s="118">
        <v>0</v>
      </c>
      <c r="F334" s="209">
        <f t="shared" si="12"/>
        <v>0</v>
      </c>
    </row>
    <row r="335" spans="1:6" x14ac:dyDescent="0.25">
      <c r="A335" s="185" t="s">
        <v>137</v>
      </c>
      <c r="B335" s="174" t="s">
        <v>99</v>
      </c>
      <c r="C335" s="186">
        <v>731104.36</v>
      </c>
      <c r="D335" s="174">
        <f t="shared" si="11"/>
        <v>118925.0907194</v>
      </c>
      <c r="E335" s="118">
        <v>263601.49</v>
      </c>
      <c r="F335" s="209">
        <f t="shared" si="12"/>
        <v>263601.49</v>
      </c>
    </row>
    <row r="336" spans="1:6" x14ac:dyDescent="0.25">
      <c r="A336" s="185" t="s">
        <v>137</v>
      </c>
      <c r="B336" s="174" t="s">
        <v>8</v>
      </c>
      <c r="C336" s="186">
        <v>238562.69</v>
      </c>
      <c r="D336" s="174">
        <f t="shared" si="11"/>
        <v>38805.799968849999</v>
      </c>
      <c r="E336" s="118">
        <v>84065</v>
      </c>
      <c r="F336" s="209">
        <f t="shared" si="12"/>
        <v>84065</v>
      </c>
    </row>
    <row r="337" spans="1:6" x14ac:dyDescent="0.25">
      <c r="A337" s="185" t="s">
        <v>137</v>
      </c>
      <c r="B337" s="174" t="s">
        <v>16</v>
      </c>
      <c r="C337" s="186">
        <v>2286046.9</v>
      </c>
      <c r="D337" s="174">
        <f t="shared" si="11"/>
        <v>371859.81898849999</v>
      </c>
      <c r="E337" s="118">
        <v>672025.75</v>
      </c>
      <c r="F337" s="209">
        <f t="shared" si="12"/>
        <v>672025.75</v>
      </c>
    </row>
    <row r="338" spans="1:6" x14ac:dyDescent="0.25">
      <c r="A338" s="185" t="s">
        <v>137</v>
      </c>
      <c r="B338" s="174" t="s">
        <v>100</v>
      </c>
      <c r="C338" s="186">
        <v>1850369.8</v>
      </c>
      <c r="D338" s="174">
        <f t="shared" si="11"/>
        <v>300990.40351700003</v>
      </c>
      <c r="E338" s="118">
        <v>533817.14</v>
      </c>
      <c r="F338" s="209">
        <f t="shared" si="12"/>
        <v>533817.14</v>
      </c>
    </row>
    <row r="339" spans="1:6" x14ac:dyDescent="0.25">
      <c r="A339" s="185" t="s">
        <v>137</v>
      </c>
      <c r="B339" s="174" t="s">
        <v>101</v>
      </c>
      <c r="C339" s="186">
        <v>1021594.4</v>
      </c>
      <c r="D339" s="174">
        <f t="shared" si="11"/>
        <v>166177.65307600002</v>
      </c>
      <c r="E339" s="118">
        <v>480490.46</v>
      </c>
      <c r="F339" s="209">
        <f t="shared" si="12"/>
        <v>480490.46</v>
      </c>
    </row>
    <row r="340" spans="1:6" x14ac:dyDescent="0.25">
      <c r="A340" s="185" t="s">
        <v>137</v>
      </c>
      <c r="B340" s="174" t="s">
        <v>102</v>
      </c>
      <c r="C340" s="186">
        <v>1305287.8999999999</v>
      </c>
      <c r="D340" s="174">
        <f t="shared" si="11"/>
        <v>212324.6562535</v>
      </c>
      <c r="E340" s="118">
        <v>457906.26</v>
      </c>
      <c r="F340" s="209">
        <f t="shared" si="12"/>
        <v>457906.26</v>
      </c>
    </row>
    <row r="341" spans="1:6" x14ac:dyDescent="0.25">
      <c r="A341" s="185" t="s">
        <v>137</v>
      </c>
      <c r="B341" s="174" t="s">
        <v>103</v>
      </c>
      <c r="C341" s="186">
        <v>0</v>
      </c>
      <c r="D341" s="174">
        <f t="shared" si="11"/>
        <v>0</v>
      </c>
      <c r="E341" s="118">
        <v>0</v>
      </c>
      <c r="F341" s="209">
        <f t="shared" si="12"/>
        <v>0</v>
      </c>
    </row>
    <row r="342" spans="1:6" x14ac:dyDescent="0.25">
      <c r="A342" s="185" t="s">
        <v>137</v>
      </c>
      <c r="B342" s="174" t="s">
        <v>104</v>
      </c>
      <c r="C342" s="186">
        <v>0</v>
      </c>
      <c r="D342" s="174">
        <f t="shared" si="11"/>
        <v>0</v>
      </c>
      <c r="E342" s="118">
        <v>0</v>
      </c>
      <c r="F342" s="209">
        <f t="shared" si="12"/>
        <v>0</v>
      </c>
    </row>
    <row r="343" spans="1:6" ht="14" thickBot="1" x14ac:dyDescent="0.3">
      <c r="A343" s="187" t="s">
        <v>137</v>
      </c>
      <c r="B343" s="175" t="s">
        <v>0</v>
      </c>
      <c r="C343" s="188">
        <f>C325+C326</f>
        <v>1480104.26</v>
      </c>
      <c r="D343" s="175">
        <f t="shared" si="11"/>
        <v>240761.1594529</v>
      </c>
      <c r="E343" s="188">
        <f>E325+E326</f>
        <v>434250.65</v>
      </c>
      <c r="F343" s="210">
        <f t="shared" si="12"/>
        <v>434250.65</v>
      </c>
    </row>
    <row r="344" spans="1:6" x14ac:dyDescent="0.25">
      <c r="A344" s="189" t="s">
        <v>139</v>
      </c>
      <c r="B344" s="178" t="s">
        <v>58</v>
      </c>
      <c r="C344" s="192">
        <v>5035057.2</v>
      </c>
      <c r="D344" s="178">
        <f>C344*0.01026</f>
        <v>51659.686871999998</v>
      </c>
      <c r="E344" s="192">
        <v>101729.389</v>
      </c>
      <c r="F344" s="196">
        <f t="shared" si="12"/>
        <v>101729.389</v>
      </c>
    </row>
    <row r="345" spans="1:6" x14ac:dyDescent="0.25">
      <c r="A345" s="190" t="s">
        <v>139</v>
      </c>
      <c r="B345" s="179" t="s">
        <v>59</v>
      </c>
      <c r="C345" s="193">
        <v>494255.22</v>
      </c>
      <c r="D345" s="179">
        <f t="shared" ref="D345:D400" si="13">C345*0.01026</f>
        <v>5071.0585572</v>
      </c>
      <c r="E345" s="193">
        <v>9732.0329999999994</v>
      </c>
      <c r="F345" s="197">
        <f t="shared" si="12"/>
        <v>9732.0329999999994</v>
      </c>
    </row>
    <row r="346" spans="1:6" x14ac:dyDescent="0.25">
      <c r="A346" s="190" t="s">
        <v>139</v>
      </c>
      <c r="B346" s="179" t="s">
        <v>60</v>
      </c>
      <c r="C346" s="193">
        <v>855167.98</v>
      </c>
      <c r="D346" s="179">
        <f t="shared" si="13"/>
        <v>8774.0234748000003</v>
      </c>
      <c r="E346" s="193">
        <v>17238.37</v>
      </c>
      <c r="F346" s="197">
        <f t="shared" si="12"/>
        <v>17238.37</v>
      </c>
    </row>
    <row r="347" spans="1:6" x14ac:dyDescent="0.25">
      <c r="A347" s="190" t="s">
        <v>139</v>
      </c>
      <c r="B347" s="179" t="s">
        <v>61</v>
      </c>
      <c r="C347" s="193">
        <v>854675.31</v>
      </c>
      <c r="D347" s="179">
        <f t="shared" si="13"/>
        <v>8768.9686806000009</v>
      </c>
      <c r="E347" s="193">
        <v>37592.413999999997</v>
      </c>
      <c r="F347" s="197">
        <f t="shared" si="12"/>
        <v>37592.413999999997</v>
      </c>
    </row>
    <row r="348" spans="1:6" x14ac:dyDescent="0.25">
      <c r="A348" s="190" t="s">
        <v>139</v>
      </c>
      <c r="B348" s="179" t="s">
        <v>62</v>
      </c>
      <c r="C348" s="193">
        <v>14133396</v>
      </c>
      <c r="D348" s="179">
        <f t="shared" si="13"/>
        <v>145008.64296</v>
      </c>
      <c r="E348" s="193">
        <v>359096.15</v>
      </c>
      <c r="F348" s="197">
        <f t="shared" si="12"/>
        <v>359096.15</v>
      </c>
    </row>
    <row r="349" spans="1:6" x14ac:dyDescent="0.25">
      <c r="A349" s="190" t="s">
        <v>139</v>
      </c>
      <c r="B349" s="179" t="s">
        <v>63</v>
      </c>
      <c r="C349" s="193">
        <v>1497154.4</v>
      </c>
      <c r="D349" s="179">
        <f t="shared" si="13"/>
        <v>15360.804144</v>
      </c>
      <c r="E349" s="193">
        <v>41824.58</v>
      </c>
      <c r="F349" s="197">
        <f t="shared" si="12"/>
        <v>41824.58</v>
      </c>
    </row>
    <row r="350" spans="1:6" x14ac:dyDescent="0.25">
      <c r="A350" s="190" t="s">
        <v>139</v>
      </c>
      <c r="B350" s="179" t="s">
        <v>64</v>
      </c>
      <c r="C350" s="193">
        <v>716498.16</v>
      </c>
      <c r="D350" s="179">
        <f t="shared" si="13"/>
        <v>7351.2711216000007</v>
      </c>
      <c r="E350" s="193">
        <v>19829.738000000001</v>
      </c>
      <c r="F350" s="197">
        <f t="shared" si="12"/>
        <v>19829.738000000001</v>
      </c>
    </row>
    <row r="351" spans="1:6" x14ac:dyDescent="0.25">
      <c r="A351" s="190" t="s">
        <v>139</v>
      </c>
      <c r="B351" s="179" t="s">
        <v>65</v>
      </c>
      <c r="C351" s="193">
        <v>2263898.2999999998</v>
      </c>
      <c r="D351" s="179">
        <f t="shared" si="13"/>
        <v>23227.596557999997</v>
      </c>
      <c r="E351" s="193">
        <v>72993.281000000003</v>
      </c>
      <c r="F351" s="197">
        <f t="shared" si="12"/>
        <v>72993.281000000003</v>
      </c>
    </row>
    <row r="352" spans="1:6" x14ac:dyDescent="0.25">
      <c r="A352" s="190" t="s">
        <v>139</v>
      </c>
      <c r="B352" s="179" t="s">
        <v>66</v>
      </c>
      <c r="C352" s="193">
        <v>2822414.5</v>
      </c>
      <c r="D352" s="179">
        <f t="shared" si="13"/>
        <v>28957.97277</v>
      </c>
      <c r="E352" s="193">
        <v>50923.622000000003</v>
      </c>
      <c r="F352" s="197">
        <f t="shared" si="12"/>
        <v>50923.622000000003</v>
      </c>
    </row>
    <row r="353" spans="1:6" x14ac:dyDescent="0.25">
      <c r="A353" s="190" t="s">
        <v>139</v>
      </c>
      <c r="B353" s="179" t="s">
        <v>67</v>
      </c>
      <c r="C353" s="193">
        <v>5615598.5</v>
      </c>
      <c r="D353" s="179">
        <f t="shared" si="13"/>
        <v>57616.040610000004</v>
      </c>
      <c r="E353" s="193">
        <v>176861.48499999999</v>
      </c>
      <c r="F353" s="197">
        <f t="shared" si="12"/>
        <v>176861.48499999999</v>
      </c>
    </row>
    <row r="354" spans="1:6" x14ac:dyDescent="0.25">
      <c r="A354" s="190" t="s">
        <v>139</v>
      </c>
      <c r="B354" s="179" t="s">
        <v>68</v>
      </c>
      <c r="C354" s="193">
        <v>2957008.4</v>
      </c>
      <c r="D354" s="179">
        <f t="shared" si="13"/>
        <v>30338.906183999999</v>
      </c>
      <c r="E354" s="193">
        <v>228204.96100000001</v>
      </c>
      <c r="F354" s="197">
        <f t="shared" si="12"/>
        <v>228204.96100000001</v>
      </c>
    </row>
    <row r="355" spans="1:6" x14ac:dyDescent="0.25">
      <c r="A355" s="190" t="s">
        <v>139</v>
      </c>
      <c r="B355" s="179" t="s">
        <v>69</v>
      </c>
      <c r="C355" s="193">
        <v>3642249.1</v>
      </c>
      <c r="D355" s="179">
        <f t="shared" si="13"/>
        <v>37369.475766000003</v>
      </c>
      <c r="E355" s="193">
        <v>78717.396999999997</v>
      </c>
      <c r="F355" s="197">
        <f t="shared" si="12"/>
        <v>78717.396999999997</v>
      </c>
    </row>
    <row r="356" spans="1:6" x14ac:dyDescent="0.25">
      <c r="A356" s="190" t="s">
        <v>139</v>
      </c>
      <c r="B356" s="179" t="s">
        <v>70</v>
      </c>
      <c r="C356" s="193">
        <v>3785001.8</v>
      </c>
      <c r="D356" s="179">
        <f t="shared" si="13"/>
        <v>38834.118468000001</v>
      </c>
      <c r="E356" s="193">
        <v>130518.049</v>
      </c>
      <c r="F356" s="197">
        <f t="shared" si="12"/>
        <v>130518.049</v>
      </c>
    </row>
    <row r="357" spans="1:6" x14ac:dyDescent="0.25">
      <c r="A357" s="190" t="s">
        <v>139</v>
      </c>
      <c r="B357" s="179" t="s">
        <v>71</v>
      </c>
      <c r="C357" s="193">
        <v>2563299.6</v>
      </c>
      <c r="D357" s="179">
        <f t="shared" si="13"/>
        <v>26299.453896000003</v>
      </c>
      <c r="E357" s="193">
        <v>64588.906000000003</v>
      </c>
      <c r="F357" s="197">
        <f t="shared" si="12"/>
        <v>64588.906000000003</v>
      </c>
    </row>
    <row r="358" spans="1:6" x14ac:dyDescent="0.25">
      <c r="A358" s="190" t="s">
        <v>139</v>
      </c>
      <c r="B358" s="179" t="s">
        <v>72</v>
      </c>
      <c r="C358" s="193">
        <v>5941036.5999999996</v>
      </c>
      <c r="D358" s="179">
        <f t="shared" si="13"/>
        <v>60955.035515999996</v>
      </c>
      <c r="E358" s="193">
        <v>368662.37199999997</v>
      </c>
      <c r="F358" s="197">
        <f t="shared" si="12"/>
        <v>368662.37199999997</v>
      </c>
    </row>
    <row r="359" spans="1:6" x14ac:dyDescent="0.25">
      <c r="A359" s="190" t="s">
        <v>139</v>
      </c>
      <c r="B359" s="179" t="s">
        <v>73</v>
      </c>
      <c r="C359" s="193">
        <v>6105505.5999999996</v>
      </c>
      <c r="D359" s="179">
        <f t="shared" si="13"/>
        <v>62642.487455999995</v>
      </c>
      <c r="E359" s="193">
        <v>187752.52100000001</v>
      </c>
      <c r="F359" s="197">
        <f t="shared" si="12"/>
        <v>187752.52100000001</v>
      </c>
    </row>
    <row r="360" spans="1:6" x14ac:dyDescent="0.25">
      <c r="A360" s="190" t="s">
        <v>139</v>
      </c>
      <c r="B360" s="179" t="s">
        <v>74</v>
      </c>
      <c r="C360" s="193">
        <v>9729465.3000000007</v>
      </c>
      <c r="D360" s="179">
        <f t="shared" si="13"/>
        <v>99824.313978000006</v>
      </c>
      <c r="E360" s="193">
        <v>267258.78700000001</v>
      </c>
      <c r="F360" s="197">
        <f t="shared" si="12"/>
        <v>267258.78700000001</v>
      </c>
    </row>
    <row r="361" spans="1:6" x14ac:dyDescent="0.25">
      <c r="A361" s="190" t="s">
        <v>139</v>
      </c>
      <c r="B361" s="179" t="s">
        <v>75</v>
      </c>
      <c r="C361" s="193">
        <v>3827935.8</v>
      </c>
      <c r="D361" s="179">
        <f t="shared" si="13"/>
        <v>39274.621308000002</v>
      </c>
      <c r="E361" s="193">
        <v>143146.247</v>
      </c>
      <c r="F361" s="197">
        <f t="shared" si="12"/>
        <v>143146.247</v>
      </c>
    </row>
    <row r="362" spans="1:6" x14ac:dyDescent="0.25">
      <c r="A362" s="190" t="s">
        <v>139</v>
      </c>
      <c r="B362" s="179" t="s">
        <v>76</v>
      </c>
      <c r="C362" s="193">
        <v>7549923.7999999998</v>
      </c>
      <c r="D362" s="179">
        <f t="shared" si="13"/>
        <v>77462.218187999999</v>
      </c>
      <c r="E362" s="193">
        <v>192225.315</v>
      </c>
      <c r="F362" s="197">
        <f t="shared" si="12"/>
        <v>192225.315</v>
      </c>
    </row>
    <row r="363" spans="1:6" x14ac:dyDescent="0.25">
      <c r="A363" s="190" t="s">
        <v>139</v>
      </c>
      <c r="B363" s="179" t="s">
        <v>77</v>
      </c>
      <c r="C363" s="193">
        <v>9432282.1999999993</v>
      </c>
      <c r="D363" s="179">
        <f t="shared" si="13"/>
        <v>96775.215371999991</v>
      </c>
      <c r="E363" s="193">
        <v>376517.783</v>
      </c>
      <c r="F363" s="197">
        <f t="shared" si="12"/>
        <v>376517.783</v>
      </c>
    </row>
    <row r="364" spans="1:6" x14ac:dyDescent="0.25">
      <c r="A364" s="190" t="s">
        <v>139</v>
      </c>
      <c r="B364" s="179" t="s">
        <v>78</v>
      </c>
      <c r="C364" s="193">
        <v>2621841.9</v>
      </c>
      <c r="D364" s="179">
        <f t="shared" si="13"/>
        <v>26900.097893999999</v>
      </c>
      <c r="E364" s="193">
        <v>73164.043000000005</v>
      </c>
      <c r="F364" s="197">
        <f t="shared" si="12"/>
        <v>73164.043000000005</v>
      </c>
    </row>
    <row r="365" spans="1:6" x14ac:dyDescent="0.25">
      <c r="A365" s="190" t="s">
        <v>139</v>
      </c>
      <c r="B365" s="179" t="s">
        <v>79</v>
      </c>
      <c r="C365" s="193">
        <v>1730186.9</v>
      </c>
      <c r="D365" s="179">
        <f t="shared" si="13"/>
        <v>17751.717593999998</v>
      </c>
      <c r="E365" s="193">
        <v>52415.847000000002</v>
      </c>
      <c r="F365" s="197">
        <f t="shared" si="12"/>
        <v>52415.847000000002</v>
      </c>
    </row>
    <row r="366" spans="1:6" x14ac:dyDescent="0.25">
      <c r="A366" s="190" t="s">
        <v>139</v>
      </c>
      <c r="B366" s="179" t="s">
        <v>80</v>
      </c>
      <c r="C366" s="193">
        <v>0</v>
      </c>
      <c r="D366" s="179">
        <f t="shared" si="13"/>
        <v>0</v>
      </c>
      <c r="E366" s="193">
        <v>0</v>
      </c>
      <c r="F366" s="197">
        <f t="shared" si="12"/>
        <v>0</v>
      </c>
    </row>
    <row r="367" spans="1:6" x14ac:dyDescent="0.25">
      <c r="A367" s="190" t="s">
        <v>139</v>
      </c>
      <c r="B367" s="179" t="s">
        <v>81</v>
      </c>
      <c r="C367" s="193">
        <v>4701298.3</v>
      </c>
      <c r="D367" s="179">
        <f t="shared" si="13"/>
        <v>48235.320557999999</v>
      </c>
      <c r="E367" s="193">
        <v>199774.519</v>
      </c>
      <c r="F367" s="197">
        <f t="shared" si="12"/>
        <v>199774.519</v>
      </c>
    </row>
    <row r="368" spans="1:6" x14ac:dyDescent="0.25">
      <c r="A368" s="190" t="s">
        <v>139</v>
      </c>
      <c r="B368" s="179" t="s">
        <v>82</v>
      </c>
      <c r="C368" s="193">
        <v>1981908.3</v>
      </c>
      <c r="D368" s="179">
        <f t="shared" si="13"/>
        <v>20334.379158</v>
      </c>
      <c r="E368" s="193">
        <v>30854.794000000002</v>
      </c>
      <c r="F368" s="197">
        <f t="shared" si="12"/>
        <v>30854.794000000002</v>
      </c>
    </row>
    <row r="369" spans="1:6" x14ac:dyDescent="0.25">
      <c r="A369" s="190" t="s">
        <v>139</v>
      </c>
      <c r="B369" s="179" t="s">
        <v>83</v>
      </c>
      <c r="C369" s="193">
        <v>1480486.1</v>
      </c>
      <c r="D369" s="179">
        <f t="shared" si="13"/>
        <v>15189.787386000002</v>
      </c>
      <c r="E369" s="193">
        <v>21069.488000000001</v>
      </c>
      <c r="F369" s="197">
        <f t="shared" si="12"/>
        <v>21069.488000000001</v>
      </c>
    </row>
    <row r="370" spans="1:6" x14ac:dyDescent="0.25">
      <c r="A370" s="190" t="s">
        <v>139</v>
      </c>
      <c r="B370" s="179" t="s">
        <v>84</v>
      </c>
      <c r="C370" s="193">
        <v>29914410</v>
      </c>
      <c r="D370" s="179">
        <f t="shared" si="13"/>
        <v>306921.84659999999</v>
      </c>
      <c r="E370" s="193">
        <v>691889.73100000003</v>
      </c>
      <c r="F370" s="197">
        <f t="shared" si="12"/>
        <v>691889.73100000003</v>
      </c>
    </row>
    <row r="371" spans="1:6" x14ac:dyDescent="0.25">
      <c r="A371" s="190" t="s">
        <v>139</v>
      </c>
      <c r="B371" s="179" t="s">
        <v>85</v>
      </c>
      <c r="C371" s="193">
        <v>5121987.4000000004</v>
      </c>
      <c r="D371" s="179">
        <f t="shared" si="13"/>
        <v>52551.590724000002</v>
      </c>
      <c r="E371" s="193">
        <v>123896.837</v>
      </c>
      <c r="F371" s="197">
        <f t="shared" si="12"/>
        <v>123896.837</v>
      </c>
    </row>
    <row r="372" spans="1:6" x14ac:dyDescent="0.25">
      <c r="A372" s="190" t="s">
        <v>139</v>
      </c>
      <c r="B372" s="179" t="s">
        <v>18</v>
      </c>
      <c r="C372" s="193">
        <v>34254250</v>
      </c>
      <c r="D372" s="179">
        <f t="shared" si="13"/>
        <v>351448.60499999998</v>
      </c>
      <c r="E372" s="193">
        <v>509339.86300000001</v>
      </c>
      <c r="F372" s="197">
        <f t="shared" si="12"/>
        <v>509339.86300000001</v>
      </c>
    </row>
    <row r="373" spans="1:6" x14ac:dyDescent="0.25">
      <c r="A373" s="190" t="s">
        <v>139</v>
      </c>
      <c r="B373" s="179" t="s">
        <v>86</v>
      </c>
      <c r="C373" s="193">
        <v>23786966</v>
      </c>
      <c r="D373" s="179">
        <f t="shared" si="13"/>
        <v>244054.27116</v>
      </c>
      <c r="E373" s="193">
        <v>349543.95500000002</v>
      </c>
      <c r="F373" s="197">
        <f t="shared" si="12"/>
        <v>349543.95500000002</v>
      </c>
    </row>
    <row r="374" spans="1:6" x14ac:dyDescent="0.25">
      <c r="A374" s="190" t="s">
        <v>139</v>
      </c>
      <c r="B374" s="179" t="s">
        <v>87</v>
      </c>
      <c r="C374" s="193">
        <v>13609325</v>
      </c>
      <c r="D374" s="179">
        <f t="shared" si="13"/>
        <v>139631.67449999999</v>
      </c>
      <c r="E374" s="193">
        <v>220676.196</v>
      </c>
      <c r="F374" s="197">
        <f t="shared" si="12"/>
        <v>220676.196</v>
      </c>
    </row>
    <row r="375" spans="1:6" x14ac:dyDescent="0.25">
      <c r="A375" s="190" t="s">
        <v>139</v>
      </c>
      <c r="B375" s="179" t="s">
        <v>88</v>
      </c>
      <c r="C375" s="193">
        <v>1824059.7</v>
      </c>
      <c r="D375" s="179">
        <f t="shared" si="13"/>
        <v>18714.852522000001</v>
      </c>
      <c r="E375" s="193">
        <v>58941.152000000002</v>
      </c>
      <c r="F375" s="197">
        <f t="shared" si="12"/>
        <v>58941.152000000002</v>
      </c>
    </row>
    <row r="376" spans="1:6" x14ac:dyDescent="0.25">
      <c r="A376" s="190" t="s">
        <v>139</v>
      </c>
      <c r="B376" s="179" t="s">
        <v>89</v>
      </c>
      <c r="C376" s="193">
        <v>1571962.8</v>
      </c>
      <c r="D376" s="179">
        <f t="shared" si="13"/>
        <v>16128.338328</v>
      </c>
      <c r="E376" s="193">
        <v>30503.541000000001</v>
      </c>
      <c r="F376" s="197">
        <f t="shared" si="12"/>
        <v>30503.541000000001</v>
      </c>
    </row>
    <row r="377" spans="1:6" x14ac:dyDescent="0.25">
      <c r="A377" s="190" t="s">
        <v>139</v>
      </c>
      <c r="B377" s="179" t="s">
        <v>90</v>
      </c>
      <c r="C377" s="193">
        <v>3528886.5</v>
      </c>
      <c r="D377" s="179">
        <f t="shared" si="13"/>
        <v>36206.375489999999</v>
      </c>
      <c r="E377" s="193">
        <v>66086.990999999995</v>
      </c>
      <c r="F377" s="197">
        <f t="shared" si="12"/>
        <v>66086.990999999995</v>
      </c>
    </row>
    <row r="378" spans="1:6" x14ac:dyDescent="0.25">
      <c r="A378" s="190" t="s">
        <v>139</v>
      </c>
      <c r="B378" s="179" t="s">
        <v>91</v>
      </c>
      <c r="C378" s="193">
        <v>1255068.3999999999</v>
      </c>
      <c r="D378" s="179">
        <f t="shared" si="13"/>
        <v>12877.001783999998</v>
      </c>
      <c r="E378" s="193">
        <v>18452.557000000001</v>
      </c>
      <c r="F378" s="197">
        <f t="shared" si="12"/>
        <v>18452.557000000001</v>
      </c>
    </row>
    <row r="379" spans="1:6" x14ac:dyDescent="0.25">
      <c r="A379" s="190" t="s">
        <v>139</v>
      </c>
      <c r="B379" s="179" t="s">
        <v>92</v>
      </c>
      <c r="C379" s="193">
        <v>14297130</v>
      </c>
      <c r="D379" s="179">
        <f t="shared" si="13"/>
        <v>146688.55379999999</v>
      </c>
      <c r="E379" s="193">
        <v>332020.61</v>
      </c>
      <c r="F379" s="197">
        <f t="shared" si="12"/>
        <v>332020.61</v>
      </c>
    </row>
    <row r="380" spans="1:6" x14ac:dyDescent="0.25">
      <c r="A380" s="190" t="s">
        <v>139</v>
      </c>
      <c r="B380" s="179" t="s">
        <v>93</v>
      </c>
      <c r="C380" s="193">
        <v>1287031.3</v>
      </c>
      <c r="D380" s="179">
        <f t="shared" si="13"/>
        <v>13204.941138</v>
      </c>
      <c r="E380" s="193">
        <v>37127.669000000002</v>
      </c>
      <c r="F380" s="197">
        <f t="shared" si="12"/>
        <v>37127.669000000002</v>
      </c>
    </row>
    <row r="381" spans="1:6" x14ac:dyDescent="0.25">
      <c r="A381" s="190" t="s">
        <v>139</v>
      </c>
      <c r="B381" s="179" t="s">
        <v>3</v>
      </c>
      <c r="C381" s="193">
        <v>2142930.6</v>
      </c>
      <c r="D381" s="179">
        <f t="shared" si="13"/>
        <v>21986.467956</v>
      </c>
      <c r="E381" s="193">
        <v>54260.637999999999</v>
      </c>
      <c r="F381" s="197">
        <f t="shared" si="12"/>
        <v>54260.637999999999</v>
      </c>
    </row>
    <row r="382" spans="1:6" x14ac:dyDescent="0.25">
      <c r="A382" s="190" t="s">
        <v>139</v>
      </c>
      <c r="B382" s="179" t="s">
        <v>94</v>
      </c>
      <c r="C382" s="193">
        <v>9931176.1999999993</v>
      </c>
      <c r="D382" s="179">
        <f t="shared" si="13"/>
        <v>101893.867812</v>
      </c>
      <c r="E382" s="193">
        <v>167735.51300000001</v>
      </c>
      <c r="F382" s="197">
        <f t="shared" si="12"/>
        <v>167735.51300000001</v>
      </c>
    </row>
    <row r="383" spans="1:6" x14ac:dyDescent="0.25">
      <c r="A383" s="190" t="s">
        <v>139</v>
      </c>
      <c r="B383" s="179" t="s">
        <v>95</v>
      </c>
      <c r="C383" s="193">
        <v>9326290.3000000007</v>
      </c>
      <c r="D383" s="179">
        <f t="shared" si="13"/>
        <v>95687.738478000014</v>
      </c>
      <c r="E383" s="193">
        <v>160574.70800000001</v>
      </c>
      <c r="F383" s="197">
        <f t="shared" si="12"/>
        <v>160574.70800000001</v>
      </c>
    </row>
    <row r="384" spans="1:6" x14ac:dyDescent="0.25">
      <c r="A384" s="190" t="s">
        <v>139</v>
      </c>
      <c r="B384" s="179" t="s">
        <v>96</v>
      </c>
      <c r="C384" s="193">
        <v>15922952</v>
      </c>
      <c r="D384" s="179">
        <f t="shared" si="13"/>
        <v>163369.48752</v>
      </c>
      <c r="E384" s="193">
        <v>271512.103</v>
      </c>
      <c r="F384" s="197">
        <f t="shared" si="12"/>
        <v>271512.103</v>
      </c>
    </row>
    <row r="385" spans="1:6" x14ac:dyDescent="0.25">
      <c r="A385" s="190" t="s">
        <v>139</v>
      </c>
      <c r="B385" s="179" t="s">
        <v>97</v>
      </c>
      <c r="C385" s="193">
        <v>6149261.7000000002</v>
      </c>
      <c r="D385" s="179">
        <f t="shared" si="13"/>
        <v>63091.425042000003</v>
      </c>
      <c r="E385" s="193">
        <v>115231.371</v>
      </c>
      <c r="F385" s="197">
        <f t="shared" si="12"/>
        <v>115231.371</v>
      </c>
    </row>
    <row r="386" spans="1:6" x14ac:dyDescent="0.25">
      <c r="A386" s="190" t="s">
        <v>139</v>
      </c>
      <c r="B386" s="179" t="s">
        <v>11</v>
      </c>
      <c r="C386" s="193">
        <v>0</v>
      </c>
      <c r="D386" s="179">
        <f t="shared" si="13"/>
        <v>0</v>
      </c>
      <c r="E386" s="193">
        <v>0</v>
      </c>
      <c r="F386" s="197">
        <f t="shared" si="12"/>
        <v>0</v>
      </c>
    </row>
    <row r="387" spans="1:6" x14ac:dyDescent="0.25">
      <c r="A387" s="190" t="s">
        <v>139</v>
      </c>
      <c r="B387" s="179" t="s">
        <v>20</v>
      </c>
      <c r="C387" s="193">
        <v>59720558</v>
      </c>
      <c r="D387" s="179">
        <f t="shared" si="13"/>
        <v>612732.92507999996</v>
      </c>
      <c r="E387" s="193">
        <v>721681.75699999998</v>
      </c>
      <c r="F387" s="197">
        <f t="shared" ref="F387:F400" si="14">E387</f>
        <v>721681.75699999998</v>
      </c>
    </row>
    <row r="388" spans="1:6" x14ac:dyDescent="0.25">
      <c r="A388" s="190" t="s">
        <v>139</v>
      </c>
      <c r="B388" s="179" t="s">
        <v>5</v>
      </c>
      <c r="C388" s="193">
        <v>0</v>
      </c>
      <c r="D388" s="179">
        <f t="shared" si="13"/>
        <v>0</v>
      </c>
      <c r="E388" s="193">
        <v>0</v>
      </c>
      <c r="F388" s="197">
        <f t="shared" si="14"/>
        <v>0</v>
      </c>
    </row>
    <row r="389" spans="1:6" x14ac:dyDescent="0.25">
      <c r="A389" s="190" t="s">
        <v>139</v>
      </c>
      <c r="B389" s="179" t="s">
        <v>14</v>
      </c>
      <c r="C389" s="193">
        <v>0</v>
      </c>
      <c r="D389" s="179">
        <f t="shared" si="13"/>
        <v>0</v>
      </c>
      <c r="E389" s="193">
        <v>0</v>
      </c>
      <c r="F389" s="197">
        <f t="shared" si="14"/>
        <v>0</v>
      </c>
    </row>
    <row r="390" spans="1:6" x14ac:dyDescent="0.25">
      <c r="A390" s="190" t="s">
        <v>139</v>
      </c>
      <c r="B390" s="179" t="s">
        <v>98</v>
      </c>
      <c r="C390" s="193">
        <v>1324727.5</v>
      </c>
      <c r="D390" s="179">
        <f t="shared" si="13"/>
        <v>13591.70415</v>
      </c>
      <c r="E390" s="193">
        <v>25803.028999999999</v>
      </c>
      <c r="F390" s="197">
        <f t="shared" si="14"/>
        <v>25803.028999999999</v>
      </c>
    </row>
    <row r="391" spans="1:6" x14ac:dyDescent="0.25">
      <c r="A391" s="190" t="s">
        <v>139</v>
      </c>
      <c r="B391" s="179" t="s">
        <v>22</v>
      </c>
      <c r="C391" s="193">
        <v>1320533.3</v>
      </c>
      <c r="D391" s="179">
        <f t="shared" si="13"/>
        <v>13548.671658000001</v>
      </c>
      <c r="E391" s="193">
        <v>76385.745999999999</v>
      </c>
      <c r="F391" s="197">
        <f t="shared" si="14"/>
        <v>76385.745999999999</v>
      </c>
    </row>
    <row r="392" spans="1:6" x14ac:dyDescent="0.25">
      <c r="A392" s="190" t="s">
        <v>139</v>
      </c>
      <c r="B392" s="179" t="s">
        <v>99</v>
      </c>
      <c r="C392" s="193">
        <v>22472479</v>
      </c>
      <c r="D392" s="179">
        <f t="shared" si="13"/>
        <v>230567.63454</v>
      </c>
      <c r="E392" s="193">
        <v>320237.79200000002</v>
      </c>
      <c r="F392" s="197">
        <f t="shared" si="14"/>
        <v>320237.79200000002</v>
      </c>
    </row>
    <row r="393" spans="1:6" x14ac:dyDescent="0.25">
      <c r="A393" s="190" t="s">
        <v>139</v>
      </c>
      <c r="B393" s="179" t="s">
        <v>8</v>
      </c>
      <c r="C393" s="193">
        <v>4241059.9000000004</v>
      </c>
      <c r="D393" s="179">
        <f t="shared" si="13"/>
        <v>43513.274574000003</v>
      </c>
      <c r="E393" s="193">
        <v>64690.476999999999</v>
      </c>
      <c r="F393" s="197">
        <f t="shared" si="14"/>
        <v>64690.476999999999</v>
      </c>
    </row>
    <row r="394" spans="1:6" x14ac:dyDescent="0.25">
      <c r="A394" s="190" t="s">
        <v>139</v>
      </c>
      <c r="B394" s="179" t="s">
        <v>16</v>
      </c>
      <c r="C394" s="193">
        <v>40123630</v>
      </c>
      <c r="D394" s="179">
        <f t="shared" si="13"/>
        <v>411668.44380000001</v>
      </c>
      <c r="E394" s="193">
        <v>606766.98300000001</v>
      </c>
      <c r="F394" s="197">
        <f t="shared" si="14"/>
        <v>606766.98300000001</v>
      </c>
    </row>
    <row r="395" spans="1:6" x14ac:dyDescent="0.25">
      <c r="A395" s="190" t="s">
        <v>139</v>
      </c>
      <c r="B395" s="179" t="s">
        <v>100</v>
      </c>
      <c r="C395" s="193">
        <v>16115687</v>
      </c>
      <c r="D395" s="179">
        <f t="shared" si="13"/>
        <v>165346.94862000001</v>
      </c>
      <c r="E395" s="193">
        <v>204815.91800000001</v>
      </c>
      <c r="F395" s="197">
        <f t="shared" si="14"/>
        <v>204815.91800000001</v>
      </c>
    </row>
    <row r="396" spans="1:6" x14ac:dyDescent="0.25">
      <c r="A396" s="190" t="s">
        <v>139</v>
      </c>
      <c r="B396" s="179" t="s">
        <v>101</v>
      </c>
      <c r="C396" s="193">
        <v>31340252</v>
      </c>
      <c r="D396" s="179">
        <f t="shared" si="13"/>
        <v>321550.98551999999</v>
      </c>
      <c r="E396" s="193">
        <v>557312.61300000001</v>
      </c>
      <c r="F396" s="197">
        <f t="shared" si="14"/>
        <v>557312.61300000001</v>
      </c>
    </row>
    <row r="397" spans="1:6" x14ac:dyDescent="0.25">
      <c r="A397" s="190" t="s">
        <v>139</v>
      </c>
      <c r="B397" s="179" t="s">
        <v>102</v>
      </c>
      <c r="C397" s="193">
        <v>16459881</v>
      </c>
      <c r="D397" s="179">
        <f t="shared" si="13"/>
        <v>168878.37906000001</v>
      </c>
      <c r="E397" s="193">
        <v>247430.82699999999</v>
      </c>
      <c r="F397" s="197">
        <f t="shared" si="14"/>
        <v>247430.82699999999</v>
      </c>
    </row>
    <row r="398" spans="1:6" x14ac:dyDescent="0.25">
      <c r="A398" s="190" t="s">
        <v>139</v>
      </c>
      <c r="B398" s="179" t="s">
        <v>103</v>
      </c>
      <c r="C398" s="193">
        <v>398864.92</v>
      </c>
      <c r="D398" s="179">
        <f t="shared" si="13"/>
        <v>4092.3540791999999</v>
      </c>
      <c r="E398" s="193">
        <v>42608.294000000002</v>
      </c>
      <c r="F398" s="197">
        <f t="shared" si="14"/>
        <v>42608.294000000002</v>
      </c>
    </row>
    <row r="399" spans="1:6" x14ac:dyDescent="0.25">
      <c r="A399" s="190" t="s">
        <v>139</v>
      </c>
      <c r="B399" s="179" t="s">
        <v>104</v>
      </c>
      <c r="C399" s="193">
        <v>0</v>
      </c>
      <c r="D399" s="179">
        <f t="shared" si="13"/>
        <v>0</v>
      </c>
      <c r="E399" s="193">
        <v>0</v>
      </c>
      <c r="F399" s="197">
        <f t="shared" si="14"/>
        <v>0</v>
      </c>
    </row>
    <row r="400" spans="1:6" ht="14" thickBot="1" x14ac:dyDescent="0.3">
      <c r="A400" s="191" t="s">
        <v>139</v>
      </c>
      <c r="B400" s="180" t="s">
        <v>0</v>
      </c>
      <c r="C400" s="194">
        <f>C382+C383</f>
        <v>19257466.5</v>
      </c>
      <c r="D400" s="180">
        <f t="shared" si="13"/>
        <v>197581.60629</v>
      </c>
      <c r="E400" s="194">
        <f>E382+E383</f>
        <v>328310.22100000002</v>
      </c>
      <c r="F400" s="198">
        <f t="shared" si="14"/>
        <v>328310.22100000002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R 2 F J T w 0 7 9 M y p A A A A + Q A A A B I A H A B D b 2 5 m a W c v U G F j a 2 F n Z S 5 4 b W w g o h g A K K A U A A A A A A A A A A A A A A A A A A A A A A A A A A A A h Y / N C o J A G E V f R W b v / E l R 8 j k u g l Y J U R B t x U Y d 0 j F m x s Z 3 a 9 E j 9 Q o J Z b V r e S / n w r m P 2 x 3 S o W 2 C q z R W d T p B D F M U S F 1 0 J 6 W r B P W u D B c o F b D N i 3 N e y W C E t Y 0 H q x J U O 3 e J C f H e Y x / h z l S E U 8 r I M d v s i 1 q 2 e a i 0 d b k u J P q s T v 9 X S M D h J S M 4 n j M 8 Y 0 u O W U Q Z k K m H T O k v w 0 d l T I H 8 l L D q G 9 c b K U o T r n d A p g j k f U M 8 A V B L A w Q U A A I A C A B H Y U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F J T y w K f / P 8 A A A A g Q E A A B M A H A B G b 3 J t d W x h c y 9 T Z W N 0 a W 9 u M S 5 t I K I Y A C i g F A A A A A A A A A A A A A A A A A A A A A A A A A A A A H 2 P w U r E Q A y G z x b 6 D s P s p Y V S a M G L S 0 + t 3 h S 1 9 e S I T N u 4 O 9 h O l k m 6 b F n 2 3 Z 2 1 i A i L u S T 5 E v L n J + j Y o B X 1 k r N 1 G I Q B b b W D X q w k e Y p O W D 0 C C d 2 2 D v Z G f + / n U h R i A A 4 D 4 a P G y X X g S U n 7 t M J u G s F y d G c G S E u 0 7 B u K Z H m j X g g c q e f K w A y q A v p k 3 K l H 7 Q y 9 1 1 O v 7 n X n U P 0 j m v K B Z Z y 8 V j C Y 0 T C 4 Q l 7 J R J Q 4 T K O l I k / E r e 2 w N 3 Z T Z P m 1 b 5 8 m Z K h 5 H q D 4 L d M H t P A W J 8 v v K 1 l u t d 1 4 v 8 2 8 g 7 O t R r d + q X H a 0 g e 6 c b l + H l K 0 G E 2 O R 7 n Q z K u z n w i G A 5 8 S 8 c P z P / w U h 4 G x F + X W X 1 B L A Q I t A B Q A A g A I A E d h S U 8 N O / T M q Q A A A P k A A A A S A A A A A A A A A A A A A A A A A A A A A A B D b 2 5 m a W c v U G F j a 2 F n Z S 5 4 b W x Q S w E C L Q A U A A I A C A B H Y U l P D 8 r p q 6 Q A A A D p A A A A E w A A A A A A A A A A A A A A A A D 1 A A A A W 0 N v b n R l b n R f V H l w Z X N d L n h t b F B L A Q I t A B Q A A g A I A E d h S U 8 s C n / z / A A A A I E B A A A T A A A A A A A A A A A A A A A A A O Y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I A A A A A A A A g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0 b 3 I l M j B u Y W 1 l c y U y M G F i Y n J l d m l h d G l v b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V Q w N z o 1 O D o 0 N i 4 z N D c 5 M D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d G 9 y I G 5 h b W V z I G F i Y n J l d m l h d G l v b i A y L 0 N o Y W 5 n Z W Q g V H l w Z S 5 7 Q 2 9 s d W 1 u M S w w f S Z x d W 9 0 O y w m c X V v d D t T Z W N 0 a W 9 u M S 9 z Z W N 0 b 3 I g b m F t Z X M g Y W J i c m V 2 a W F 0 a W 9 u I D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Y 3 R v c i B u Y W 1 l c y B h Y m J y Z X Z p Y X R p b 2 4 g M i 9 D a G F u Z 2 V k I F R 5 c G U u e 0 N v b H V t b j E s M H 0 m c X V v d D s s J n F 1 b 3 Q 7 U 2 V j d G l v b j E v c 2 V j d G 9 y I G 5 h b W V z I G F i Y n J l d m l h d G l v b i A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j d G 9 y J T I w b m F t Z X M l M j B h Y m J y Z X Z p Y X R p b 2 4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3 R v c i U y M G 5 h b W V z J T I w Y W J i c m V 2 a W F 0 a W 9 u J T I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e 9 Q I j K c M R 7 T q E N 7 A 8 r d 3 A A A A A A I A A A A A A A N m A A D A A A A A E A A A A C h p t P J k s q o H J Z i A B R f y l R U A A A A A B I A A A K A A A A A Q A A A A 6 8 l Y f a + z h A / B T m g S e 0 J x J 1 A A A A D V l k 5 L A n j 8 p K 2 U q 6 t + X n c j r w 3 c e B Y b o Q r D 7 G x 7 H F 1 C Q H R 4 G j T p k 8 I l 5 T R t 1 t m 5 r 4 2 c C D U e h A T 4 8 b 0 7 2 l h N L e K u l R 3 l T c e x X C 0 B 7 3 6 i i o 6 t v h Q A A A D p Z L M O o q Q M + M f y 0 j X 3 g N w P 3 3 y 7 a w = = < / D a t a M a s h u p > 
</file>

<file path=customXml/itemProps1.xml><?xml version="1.0" encoding="utf-8"?>
<ds:datastoreItem xmlns:ds="http://schemas.openxmlformats.org/officeDocument/2006/customXml" ds:itemID="{D73F763C-7C85-42A7-8F25-5823BCE71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</vt:lpstr>
      <vt:lpstr>UK</vt:lpstr>
      <vt:lpstr>Germany</vt:lpstr>
      <vt:lpstr>Italy</vt:lpstr>
      <vt:lpstr>France</vt:lpstr>
      <vt:lpstr>China</vt:lpstr>
      <vt:lpstr>Japan</vt:lpstr>
      <vt:lpstr>ROW</vt:lpstr>
      <vt:lpstr>Added-Value-Ouput</vt:lpstr>
      <vt:lpstr>All regions</vt:lpstr>
      <vt:lpstr>Dependence intensity to ICT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Dieye, Rokhaya (FR - Paris)</dc:creator>
  <cp:lastModifiedBy>Dieye, Rokhaya (FR - Paris)</cp:lastModifiedBy>
  <dcterms:created xsi:type="dcterms:W3CDTF">2014-03-27T14:18:07Z</dcterms:created>
  <dcterms:modified xsi:type="dcterms:W3CDTF">2019-10-10T16:08:02Z</dcterms:modified>
</cp:coreProperties>
</file>