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nma\Desktop\home\"/>
    </mc:Choice>
  </mc:AlternateContent>
  <xr:revisionPtr revIDLastSave="0" documentId="13_ncr:1_{5FA3FA0E-3791-4E9C-A86D-36A9B7B5FC02}" xr6:coauthVersionLast="47" xr6:coauthVersionMax="47" xr10:uidLastSave="{00000000-0000-0000-0000-000000000000}"/>
  <bookViews>
    <workbookView xWindow="-120" yWindow="-120" windowWidth="38640" windowHeight="21840" xr2:uid="{C898E59E-D6F6-5942-B73E-DF6068CC0E15}"/>
  </bookViews>
  <sheets>
    <sheet name="Доходность постоянный купон" sheetId="26" r:id="rId1"/>
    <sheet name="облигации доходности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7" l="1"/>
  <c r="E4" i="27"/>
  <c r="E5" i="27"/>
  <c r="E14" i="27"/>
  <c r="E9" i="27"/>
  <c r="E12" i="27"/>
  <c r="E8" i="27"/>
  <c r="E7" i="27"/>
  <c r="E6" i="27"/>
  <c r="B4" i="26"/>
  <c r="B19" i="26" s="1"/>
  <c r="E3" i="27"/>
  <c r="E13" i="27"/>
  <c r="E11" i="27"/>
  <c r="E2" i="27"/>
  <c r="B8" i="26"/>
  <c r="B12" i="26"/>
  <c r="B11" i="26"/>
  <c r="B13" i="26" l="1"/>
  <c r="B14" i="26" s="1"/>
  <c r="B22" i="26" s="1"/>
</calcChain>
</file>

<file path=xl/sharedStrings.xml><?xml version="1.0" encoding="utf-8"?>
<sst xmlns="http://schemas.openxmlformats.org/spreadsheetml/2006/main" count="48" uniqueCount="48">
  <si>
    <t>год</t>
  </si>
  <si>
    <t>Величина купона</t>
  </si>
  <si>
    <t>Дней до погашения</t>
  </si>
  <si>
    <t>Текущая дата</t>
  </si>
  <si>
    <t>Дата погашения/Оферты</t>
  </si>
  <si>
    <t>НКД</t>
  </si>
  <si>
    <t>Цена без НКД</t>
  </si>
  <si>
    <t>Цена с НКД</t>
  </si>
  <si>
    <t>Осталось выплат по купонам</t>
  </si>
  <si>
    <t>Размер номинала</t>
  </si>
  <si>
    <t>Общая выплата купонов к закрытию</t>
  </si>
  <si>
    <t>Возмещение номинала</t>
  </si>
  <si>
    <t>Всего заработаю с 1 облигации к закрытию</t>
  </si>
  <si>
    <t>Доходноть облигации к погашению</t>
  </si>
  <si>
    <t>лет до погашения</t>
  </si>
  <si>
    <t>Средний заработок в год до погашения</t>
  </si>
  <si>
    <t>в формуле 0,3% это комиссия моего брокера при покупке облигации, у вас может быть другая комиссия</t>
  </si>
  <si>
    <t>доходность в год</t>
  </si>
  <si>
    <t>Название</t>
  </si>
  <si>
    <t>код</t>
  </si>
  <si>
    <t>ГК Самолет выпуск 13</t>
  </si>
  <si>
    <t>RU000A107RZ0</t>
  </si>
  <si>
    <t>Эр-Телеком холдинг выпуск 6</t>
  </si>
  <si>
    <t>RU000A1087A7</t>
  </si>
  <si>
    <t>дней до пог</t>
  </si>
  <si>
    <t>лет до пог</t>
  </si>
  <si>
    <t>Брусника. Строительство и девелопмент 002P-02</t>
  </si>
  <si>
    <t>RU000A107UU5</t>
  </si>
  <si>
    <t>ВИС Финанс выпуск 4</t>
  </si>
  <si>
    <t>RU000A106EZ0</t>
  </si>
  <si>
    <t>ВИС Финанс выпуск 5</t>
  </si>
  <si>
    <t>RU000A107D33</t>
  </si>
  <si>
    <t>ГК Пионер-001P выпуск 6</t>
  </si>
  <si>
    <t>RU000A104735</t>
  </si>
  <si>
    <t>Казахстан выпуск 5</t>
  </si>
  <si>
    <t>RU000A101RT6</t>
  </si>
  <si>
    <t>Новые Технологии выпуск 2</t>
  </si>
  <si>
    <t>RU000A106PW3</t>
  </si>
  <si>
    <t>ОФЗ 26207</t>
  </si>
  <si>
    <t>SU26207RMFS9</t>
  </si>
  <si>
    <t xml:space="preserve">Сбербанк </t>
  </si>
  <si>
    <t>RU000A103661</t>
  </si>
  <si>
    <t>СФО ВТБ РКС-1 выпуск 1</t>
  </si>
  <si>
    <t>RU000A1032P1</t>
  </si>
  <si>
    <t xml:space="preserve">Сэтл Групп 2Р-01 </t>
  </si>
  <si>
    <t>RU000A1053A9</t>
  </si>
  <si>
    <t>Уральская Сталь БО-1Р-2</t>
  </si>
  <si>
    <t>RU000A1066A1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</si>
</sst>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  <xf numFmtId="0" fontId="0" fillId="3" borderId="0" xfId="0" applyFill="1"/>
    <xf numFmtId="0" fontId="0" fillId="0" borderId="0" xfId="0" applyAlignment="1">
      <alignment vertical="center" wrapText="1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7685-0A7F-C841-AB17-94D82B062FD4}">
  <dimension ref="A1:C22"/>
  <sheetViews>
    <sheetView tabSelected="1" zoomScale="150" workbookViewId="0">
      <selection activeCell="C23" sqref="C23"/>
    </sheetView>
  </sheetViews>
  <sheetFormatPr defaultColWidth="11" defaultRowHeight="15.75" x14ac:dyDescent="0.25"/>
  <cols>
    <col min="1" max="1" width="45.5" bestFit="1" customWidth="1"/>
    <col min="2" max="2" width="11.375" bestFit="1" customWidth="1"/>
    <col min="3" max="3" width="89.125" customWidth="1"/>
  </cols>
  <sheetData>
    <row r="1" spans="1:3" x14ac:dyDescent="0.25">
      <c r="A1" s="2" t="s">
        <v>3</v>
      </c>
      <c r="B1" s="3">
        <v>45726</v>
      </c>
    </row>
    <row r="2" spans="1:3" x14ac:dyDescent="0.25">
      <c r="A2" s="2" t="s">
        <v>4</v>
      </c>
      <c r="B2" s="3">
        <v>46136</v>
      </c>
    </row>
    <row r="3" spans="1:3" x14ac:dyDescent="0.25">
      <c r="A3" s="1"/>
      <c r="B3" s="1"/>
    </row>
    <row r="4" spans="1:3" x14ac:dyDescent="0.25">
      <c r="A4" s="1" t="s">
        <v>2</v>
      </c>
      <c r="B4" s="1">
        <f>B2-B1</f>
        <v>410</v>
      </c>
      <c r="C4" s="1"/>
    </row>
    <row r="5" spans="1:3" x14ac:dyDescent="0.25">
      <c r="A5" s="2" t="s">
        <v>1</v>
      </c>
      <c r="B5" s="2">
        <v>26.43</v>
      </c>
    </row>
    <row r="6" spans="1:3" x14ac:dyDescent="0.25">
      <c r="A6" s="2" t="s">
        <v>5</v>
      </c>
      <c r="B6" s="2">
        <v>13.4</v>
      </c>
    </row>
    <row r="7" spans="1:3" x14ac:dyDescent="0.25">
      <c r="A7" s="2" t="s">
        <v>6</v>
      </c>
      <c r="B7" s="2">
        <v>875.4</v>
      </c>
    </row>
    <row r="8" spans="1:3" x14ac:dyDescent="0.25">
      <c r="A8" s="1" t="s">
        <v>7</v>
      </c>
      <c r="B8" s="1">
        <f>B6+B7</f>
        <v>888.8</v>
      </c>
    </row>
    <row r="9" spans="1:3" x14ac:dyDescent="0.25">
      <c r="A9" s="2" t="s">
        <v>8</v>
      </c>
      <c r="B9" s="2">
        <v>5</v>
      </c>
    </row>
    <row r="10" spans="1:3" x14ac:dyDescent="0.25">
      <c r="A10" s="2" t="s">
        <v>9</v>
      </c>
      <c r="B10" s="2">
        <v>1000</v>
      </c>
    </row>
    <row r="11" spans="1:3" x14ac:dyDescent="0.25">
      <c r="A11" s="1" t="s">
        <v>10</v>
      </c>
      <c r="B11" s="1">
        <f>B9 *B5-B6</f>
        <v>118.75</v>
      </c>
    </row>
    <row r="12" spans="1:3" x14ac:dyDescent="0.25">
      <c r="A12" s="1" t="s">
        <v>11</v>
      </c>
      <c r="B12" s="1">
        <f>B10-B7</f>
        <v>124.60000000000002</v>
      </c>
    </row>
    <row r="13" spans="1:3" x14ac:dyDescent="0.25">
      <c r="A13" s="1" t="s">
        <v>12</v>
      </c>
      <c r="B13" s="1">
        <f>(B11+B12)-B8*0.3%</f>
        <v>240.68360000000001</v>
      </c>
      <c r="C13" s="5" t="s">
        <v>16</v>
      </c>
    </row>
    <row r="14" spans="1:3" x14ac:dyDescent="0.25">
      <c r="A14" t="s">
        <v>15</v>
      </c>
      <c r="B14" s="1">
        <f>B13/B19</f>
        <v>214.26710731707317</v>
      </c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 t="s">
        <v>0</v>
      </c>
      <c r="B18" s="1">
        <v>365</v>
      </c>
    </row>
    <row r="19" spans="1:2" x14ac:dyDescent="0.25">
      <c r="A19" s="1" t="s">
        <v>14</v>
      </c>
      <c r="B19" s="1">
        <f>B4/B18</f>
        <v>1.1232876712328768</v>
      </c>
    </row>
    <row r="22" spans="1:2" ht="50.1" customHeight="1" x14ac:dyDescent="0.35">
      <c r="A22" s="4" t="s">
        <v>13</v>
      </c>
      <c r="B22" s="4">
        <f>B14/B8*100</f>
        <v>24.107460319202652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109E-F147-43AC-92DB-E9BD26E6CC8F}">
  <dimension ref="A1:E14"/>
  <sheetViews>
    <sheetView topLeftCell="A4" workbookViewId="0">
      <selection activeCell="C10" sqref="C10"/>
    </sheetView>
  </sheetViews>
  <sheetFormatPr defaultRowHeight="15.75" x14ac:dyDescent="0.25"/>
  <cols>
    <col min="1" max="1" width="26.625" customWidth="1"/>
    <col min="2" max="2" width="15.5" customWidth="1"/>
    <col min="3" max="3" width="16.5" customWidth="1"/>
    <col min="4" max="4" width="11.75" customWidth="1"/>
  </cols>
  <sheetData>
    <row r="1" spans="1:5" x14ac:dyDescent="0.25">
      <c r="A1" t="s">
        <v>18</v>
      </c>
      <c r="B1" t="s">
        <v>19</v>
      </c>
      <c r="C1" t="s">
        <v>17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>
        <v>25.65</v>
      </c>
      <c r="D2">
        <v>206</v>
      </c>
      <c r="E2">
        <f t="shared" ref="E2:E14" si="0">D2/365</f>
        <v>0.56438356164383563</v>
      </c>
    </row>
    <row r="3" spans="1:5" x14ac:dyDescent="0.25">
      <c r="A3" s="6" t="s">
        <v>28</v>
      </c>
      <c r="B3" t="s">
        <v>29</v>
      </c>
      <c r="C3">
        <v>25.12</v>
      </c>
      <c r="D3">
        <v>547</v>
      </c>
      <c r="E3">
        <f t="shared" si="0"/>
        <v>1.4986301369863013</v>
      </c>
    </row>
    <row r="4" spans="1:5" x14ac:dyDescent="0.25">
      <c r="A4" t="s">
        <v>46</v>
      </c>
      <c r="B4" t="s">
        <v>47</v>
      </c>
      <c r="C4">
        <v>24.78</v>
      </c>
      <c r="D4">
        <v>424</v>
      </c>
      <c r="E4">
        <f t="shared" si="0"/>
        <v>1.1616438356164382</v>
      </c>
    </row>
    <row r="5" spans="1:5" x14ac:dyDescent="0.25">
      <c r="A5" s="6" t="s">
        <v>44</v>
      </c>
      <c r="B5" t="s">
        <v>45</v>
      </c>
      <c r="C5">
        <v>23.29</v>
      </c>
      <c r="D5">
        <v>170</v>
      </c>
      <c r="E5">
        <f t="shared" si="0"/>
        <v>0.46575342465753422</v>
      </c>
    </row>
    <row r="6" spans="1:5" x14ac:dyDescent="0.25">
      <c r="A6" s="6" t="s">
        <v>20</v>
      </c>
      <c r="B6" t="s">
        <v>21</v>
      </c>
      <c r="C6">
        <v>22.27</v>
      </c>
      <c r="D6">
        <v>699</v>
      </c>
      <c r="E6">
        <f t="shared" si="0"/>
        <v>1.9150684931506849</v>
      </c>
    </row>
    <row r="7" spans="1:5" x14ac:dyDescent="0.25">
      <c r="A7" t="s">
        <v>34</v>
      </c>
      <c r="B7" t="s">
        <v>35</v>
      </c>
      <c r="C7">
        <v>20.49</v>
      </c>
      <c r="D7">
        <v>483</v>
      </c>
      <c r="E7">
        <f t="shared" si="0"/>
        <v>1.3232876712328767</v>
      </c>
    </row>
    <row r="8" spans="1:5" x14ac:dyDescent="0.25">
      <c r="A8" t="s">
        <v>36</v>
      </c>
      <c r="B8" t="s">
        <v>37</v>
      </c>
      <c r="C8">
        <v>20.059999999999999</v>
      </c>
      <c r="D8">
        <v>1261</v>
      </c>
      <c r="E8">
        <f t="shared" si="0"/>
        <v>3.4547945205479453</v>
      </c>
    </row>
    <row r="9" spans="1:5" x14ac:dyDescent="0.25">
      <c r="A9" s="7" t="s">
        <v>40</v>
      </c>
      <c r="B9" s="7" t="s">
        <v>41</v>
      </c>
      <c r="C9" s="7">
        <v>19.260000000000002</v>
      </c>
      <c r="D9" s="7">
        <v>476</v>
      </c>
      <c r="E9" s="7">
        <f t="shared" si="0"/>
        <v>1.3041095890410959</v>
      </c>
    </row>
    <row r="10" spans="1:5" x14ac:dyDescent="0.25">
      <c r="A10" t="s">
        <v>22</v>
      </c>
      <c r="B10" t="s">
        <v>23</v>
      </c>
      <c r="C10">
        <v>19.149999999999999</v>
      </c>
      <c r="D10">
        <v>1479</v>
      </c>
      <c r="E10">
        <f t="shared" si="0"/>
        <v>4.0520547945205481</v>
      </c>
    </row>
    <row r="11" spans="1:5" x14ac:dyDescent="0.25">
      <c r="A11" s="7" t="s">
        <v>32</v>
      </c>
      <c r="B11" s="7" t="s">
        <v>33</v>
      </c>
      <c r="C11" s="7">
        <v>18.399999999999999</v>
      </c>
      <c r="D11" s="7">
        <v>283</v>
      </c>
      <c r="E11" s="7">
        <f t="shared" si="0"/>
        <v>0.77534246575342469</v>
      </c>
    </row>
    <row r="12" spans="1:5" x14ac:dyDescent="0.25">
      <c r="A12" s="6" t="s">
        <v>38</v>
      </c>
      <c r="B12" t="s">
        <v>39</v>
      </c>
      <c r="C12">
        <v>17.350000000000001</v>
      </c>
      <c r="D12">
        <v>709</v>
      </c>
      <c r="E12">
        <f t="shared" si="0"/>
        <v>1.9424657534246574</v>
      </c>
    </row>
    <row r="13" spans="1:5" x14ac:dyDescent="0.25">
      <c r="A13" s="7" t="s">
        <v>30</v>
      </c>
      <c r="B13" s="7" t="s">
        <v>31</v>
      </c>
      <c r="C13" s="7">
        <v>17.12</v>
      </c>
      <c r="D13" s="7">
        <v>1018</v>
      </c>
      <c r="E13" s="7">
        <f t="shared" si="0"/>
        <v>2.7890410958904108</v>
      </c>
    </row>
    <row r="14" spans="1:5" x14ac:dyDescent="0.25">
      <c r="A14" s="7" t="s">
        <v>42</v>
      </c>
      <c r="B14" s="7" t="s">
        <v>43</v>
      </c>
      <c r="C14" s="7">
        <v>10.33</v>
      </c>
      <c r="D14" s="7">
        <v>2106</v>
      </c>
      <c r="E14" s="7">
        <f t="shared" si="0"/>
        <v>5.7698630136986298</v>
      </c>
    </row>
  </sheetData>
  <sortState xmlns:xlrd2="http://schemas.microsoft.com/office/spreadsheetml/2017/richdata2" ref="A3:E14">
    <sortCondition descending="1" ref="C3:C1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Доходность постоянный купон</vt:lpstr>
      <vt:lpstr>облигации доходности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Родион Марков</cp:lastModifiedBy>
  <dcterms:created xsi:type="dcterms:W3CDTF">2023-10-21T13:22:34Z</dcterms:created>
  <dcterms:modified xsi:type="dcterms:W3CDTF">2025-03-10T13:03:54Z</dcterms:modified>
</cp:coreProperties>
</file>