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dogadin/Documents/Roman/JHU/CGE/Final Paper/Docs/"/>
    </mc:Choice>
  </mc:AlternateContent>
  <xr:revisionPtr revIDLastSave="0" documentId="13_ncr:1_{0FF2A34D-C3ED-9E4F-A8F4-66059FD41ED8}" xr6:coauthVersionLast="46" xr6:coauthVersionMax="46" xr10:uidLastSave="{00000000-0000-0000-0000-000000000000}"/>
  <bookViews>
    <workbookView xWindow="0" yWindow="460" windowWidth="19520" windowHeight="16020" activeTab="1" xr2:uid="{B11C7C46-BF2A-4D40-A9DE-4A05159D3317}"/>
  </bookViews>
  <sheets>
    <sheet name="ImportTariff" sheetId="1" r:id="rId1"/>
    <sheet name="DomesticShock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E19" i="2"/>
  <c r="F19" i="2"/>
  <c r="G19" i="2"/>
  <c r="H19" i="2"/>
  <c r="I19" i="2"/>
  <c r="C19" i="2"/>
  <c r="I3" i="2"/>
  <c r="I14" i="2"/>
  <c r="H14" i="2"/>
  <c r="H3" i="2"/>
  <c r="G14" i="2"/>
  <c r="G3" i="2"/>
  <c r="F14" i="2"/>
  <c r="F3" i="2"/>
  <c r="E3" i="2"/>
  <c r="D3" i="2"/>
</calcChain>
</file>

<file path=xl/sharedStrings.xml><?xml version="1.0" encoding="utf-8"?>
<sst xmlns="http://schemas.openxmlformats.org/spreadsheetml/2006/main" count="48" uniqueCount="22">
  <si>
    <t>c1</t>
  </si>
  <si>
    <t>Total Quantities of c1</t>
  </si>
  <si>
    <t>Domestic</t>
  </si>
  <si>
    <t>Imported</t>
  </si>
  <si>
    <t>Exports</t>
  </si>
  <si>
    <t>Total Value</t>
  </si>
  <si>
    <t>Imports</t>
  </si>
  <si>
    <t>Collected Taxes on Imports</t>
  </si>
  <si>
    <t>Domestic Goods</t>
  </si>
  <si>
    <t>Total HH Utility from Consumption</t>
  </si>
  <si>
    <t>Imported Goods</t>
  </si>
  <si>
    <t>EV</t>
  </si>
  <si>
    <t>CV</t>
  </si>
  <si>
    <t>h1</t>
  </si>
  <si>
    <t>h2</t>
  </si>
  <si>
    <t>h3</t>
  </si>
  <si>
    <t>Price Index</t>
  </si>
  <si>
    <t>Baseline - 0%</t>
  </si>
  <si>
    <t>Total</t>
  </si>
  <si>
    <t>Iuse+Households</t>
  </si>
  <si>
    <t>Baseline Import Tariffs 25%</t>
  </si>
  <si>
    <t>Gross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</si>
</sst>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9" fontId="2" fillId="0" borderId="0" xfId="0" applyNumberFormat="1" applyFont="1"/>
    <xf numFmtId="0" fontId="0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2" fontId="0" fillId="0" borderId="0" xfId="0" applyNumberFormat="1"/>
    <xf numFmtId="0" fontId="1" fillId="0" borderId="0" xfId="0" applyFont="1"/>
    <xf numFmtId="0" fontId="3" fillId="0" borderId="0" xfId="0" applyFont="1"/>
    <xf numFmtId="2" fontId="3" fillId="0" borderId="0" xfId="0" applyNumberFormat="1" applyFont="1"/>
    <xf numFmtId="2" fontId="1" fillId="0" borderId="0" xfId="0" applyNumberFormat="1" applyFont="1"/>
    <xf numFmtId="0" fontId="4" fillId="0" borderId="0" xfId="0" applyFont="1"/>
    <xf numFmtId="0" fontId="6" fillId="0" borderId="0" xfId="0" applyFont="1"/>
    <xf numFmtId="0" fontId="4" fillId="0" borderId="1" xfId="0" applyFont="1" applyBorder="1"/>
    <xf numFmtId="9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4" fillId="0" borderId="1" xfId="0" applyFont="1" applyBorder="1" applyAlignment="1">
      <alignment horizontal="right"/>
    </xf>
    <xf numFmtId="2" fontId="6" fillId="0" borderId="1" xfId="0" applyNumberFormat="1" applyFont="1" applyBorder="1"/>
    <xf numFmtId="2" fontId="7" fillId="0" borderId="1" xfId="0" applyNumberFormat="1" applyFont="1" applyBorder="1"/>
    <xf numFmtId="0" fontId="8" fillId="0" borderId="1" xfId="0" applyFont="1" applyBorder="1"/>
    <xf numFmtId="2" fontId="9" fillId="0" borderId="1" xfId="0" applyNumberFormat="1" applyFont="1" applyBorder="1"/>
    <xf numFmtId="2" fontId="8" fillId="0" borderId="1" xfId="0" applyNumberFormat="1" applyFont="1" applyBorder="1"/>
    <xf numFmtId="0" fontId="6" fillId="0" borderId="1" xfId="0" applyFont="1" applyBorder="1"/>
    <xf numFmtId="2" fontId="4" fillId="0" borderId="1" xfId="0" applyNumberFormat="1" applyFont="1" applyBorder="1"/>
    <xf numFmtId="0" fontId="7" fillId="0" borderId="1" xfId="0" applyFont="1" applyBorder="1"/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484B-E4D1-1648-AC36-5C9F59EECF6D}">
  <dimension ref="B2:H30"/>
  <sheetViews>
    <sheetView workbookViewId="0">
      <selection activeCell="I26" sqref="I26"/>
    </sheetView>
  </sheetViews>
  <sheetFormatPr baseColWidth="10" defaultRowHeight="16" x14ac:dyDescent="0.2"/>
  <cols>
    <col min="2" max="2" width="19" bestFit="1" customWidth="1"/>
    <col min="3" max="3" width="12.6640625" customWidth="1"/>
  </cols>
  <sheetData>
    <row r="2" spans="2:8" x14ac:dyDescent="0.2">
      <c r="C2" s="3" t="s">
        <v>17</v>
      </c>
      <c r="D2" s="3">
        <v>0.1</v>
      </c>
      <c r="E2" s="3">
        <v>0.25</v>
      </c>
      <c r="F2" s="3">
        <v>0.5</v>
      </c>
      <c r="G2" s="3">
        <v>0.75</v>
      </c>
      <c r="H2" s="3"/>
    </row>
    <row r="3" spans="2:8" x14ac:dyDescent="0.2">
      <c r="B3" s="2" t="s">
        <v>1</v>
      </c>
    </row>
    <row r="4" spans="2:8" x14ac:dyDescent="0.2">
      <c r="B4" s="1" t="s">
        <v>2</v>
      </c>
      <c r="C4">
        <v>291592.87</v>
      </c>
      <c r="D4" s="7">
        <v>242379.72</v>
      </c>
      <c r="E4" s="9">
        <v>292009.8</v>
      </c>
      <c r="F4" s="7">
        <v>266512.19</v>
      </c>
      <c r="G4" s="8">
        <v>299518.34000000003</v>
      </c>
    </row>
    <row r="5" spans="2:8" x14ac:dyDescent="0.2">
      <c r="B5" s="1" t="s">
        <v>3</v>
      </c>
      <c r="C5">
        <v>44032.19</v>
      </c>
      <c r="D5" s="7">
        <v>36615.75</v>
      </c>
      <c r="E5" s="7">
        <v>34281.230000000003</v>
      </c>
      <c r="F5" s="7">
        <v>24518.05</v>
      </c>
      <c r="G5" s="7">
        <v>26166.97</v>
      </c>
    </row>
    <row r="6" spans="2:8" x14ac:dyDescent="0.2">
      <c r="B6" s="1" t="s">
        <v>4</v>
      </c>
      <c r="C6">
        <v>42834.27</v>
      </c>
      <c r="D6" s="8">
        <v>44349.63</v>
      </c>
      <c r="E6" s="8">
        <v>44350.91</v>
      </c>
      <c r="F6" s="8">
        <v>44274.75</v>
      </c>
      <c r="G6" s="8">
        <v>44353.51</v>
      </c>
    </row>
    <row r="7" spans="2:8" x14ac:dyDescent="0.2">
      <c r="D7" s="8"/>
    </row>
    <row r="8" spans="2:8" x14ac:dyDescent="0.2">
      <c r="B8" s="2" t="s">
        <v>5</v>
      </c>
      <c r="D8" s="8"/>
    </row>
    <row r="9" spans="2:8" x14ac:dyDescent="0.2">
      <c r="B9" s="1" t="s">
        <v>6</v>
      </c>
      <c r="C9" s="6">
        <v>434829.7</v>
      </c>
      <c r="D9" s="8">
        <v>457245.03</v>
      </c>
      <c r="E9" s="8">
        <v>452953.73</v>
      </c>
      <c r="F9" s="7">
        <v>413313.25</v>
      </c>
      <c r="G9" s="9">
        <v>441832</v>
      </c>
    </row>
    <row r="10" spans="2:8" x14ac:dyDescent="0.2">
      <c r="B10" s="1" t="s">
        <v>4</v>
      </c>
      <c r="C10">
        <v>434829.86</v>
      </c>
      <c r="D10" s="8">
        <v>457245.03</v>
      </c>
      <c r="E10" s="8">
        <v>452953.73</v>
      </c>
      <c r="F10" s="7">
        <v>413313.25</v>
      </c>
      <c r="G10" s="8">
        <v>459050.37</v>
      </c>
    </row>
    <row r="11" spans="2:8" x14ac:dyDescent="0.2">
      <c r="D11" s="8"/>
    </row>
    <row r="12" spans="2:8" x14ac:dyDescent="0.2">
      <c r="B12" s="2" t="s">
        <v>7</v>
      </c>
      <c r="D12" s="8"/>
    </row>
    <row r="13" spans="2:8" x14ac:dyDescent="0.2">
      <c r="B13" s="1" t="s">
        <v>19</v>
      </c>
      <c r="C13" s="6">
        <v>48641.03</v>
      </c>
      <c r="D13" s="9">
        <v>56534.78</v>
      </c>
      <c r="E13" s="9">
        <v>61142.12</v>
      </c>
      <c r="F13" s="9">
        <v>59165.630000000005</v>
      </c>
      <c r="G13" s="9">
        <v>72093.239999999991</v>
      </c>
    </row>
    <row r="14" spans="2:8" x14ac:dyDescent="0.2">
      <c r="D14" s="8"/>
    </row>
    <row r="15" spans="2:8" x14ac:dyDescent="0.2">
      <c r="B15" s="2" t="s">
        <v>9</v>
      </c>
      <c r="D15" s="8"/>
    </row>
    <row r="16" spans="2:8" x14ac:dyDescent="0.2">
      <c r="B16" s="1" t="s">
        <v>8</v>
      </c>
      <c r="C16">
        <v>345536.28</v>
      </c>
      <c r="D16" s="8">
        <v>345919.72</v>
      </c>
      <c r="E16" s="8">
        <v>351220.65</v>
      </c>
      <c r="F16" s="8">
        <v>367008.13</v>
      </c>
      <c r="G16" s="8">
        <v>344978.85</v>
      </c>
    </row>
    <row r="17" spans="2:7" x14ac:dyDescent="0.2">
      <c r="B17" s="1" t="s">
        <v>10</v>
      </c>
      <c r="C17">
        <v>58947.44</v>
      </c>
      <c r="D17" s="7">
        <v>58777.77</v>
      </c>
      <c r="E17" s="7">
        <v>58343.55</v>
      </c>
      <c r="F17" s="7">
        <v>54805.64</v>
      </c>
      <c r="G17" s="7">
        <v>55836.35</v>
      </c>
    </row>
    <row r="19" spans="2:7" x14ac:dyDescent="0.2">
      <c r="B19" s="2" t="s">
        <v>11</v>
      </c>
    </row>
    <row r="20" spans="2:7" x14ac:dyDescent="0.2">
      <c r="B20" s="4" t="s">
        <v>13</v>
      </c>
      <c r="D20" s="9">
        <v>305.71100000000001</v>
      </c>
      <c r="E20" s="9">
        <v>1647.28</v>
      </c>
      <c r="F20" s="9">
        <v>4119.9279999999999</v>
      </c>
      <c r="G20" s="10">
        <v>-883.81500000000005</v>
      </c>
    </row>
    <row r="21" spans="2:7" x14ac:dyDescent="0.2">
      <c r="B21" s="4" t="s">
        <v>14</v>
      </c>
      <c r="D21" s="9">
        <v>272.78100000000001</v>
      </c>
      <c r="E21" s="9">
        <v>2176.9459999999999</v>
      </c>
      <c r="F21" s="9">
        <v>6672.5720000000001</v>
      </c>
      <c r="G21" s="10">
        <v>-1948.58</v>
      </c>
    </row>
    <row r="22" spans="2:7" x14ac:dyDescent="0.2">
      <c r="B22" s="4" t="s">
        <v>15</v>
      </c>
      <c r="D22" s="10">
        <v>-171.46299999999999</v>
      </c>
      <c r="E22" s="9">
        <v>4164.4629999999997</v>
      </c>
      <c r="F22" s="9">
        <v>16072.548000000001</v>
      </c>
      <c r="G22" s="7">
        <v>-2943.8620000000001</v>
      </c>
    </row>
    <row r="23" spans="2:7" x14ac:dyDescent="0.2">
      <c r="D23" s="6"/>
      <c r="E23" s="9"/>
      <c r="F23" s="9"/>
    </row>
    <row r="24" spans="2:7" x14ac:dyDescent="0.2">
      <c r="B24" s="5" t="s">
        <v>12</v>
      </c>
      <c r="D24" s="6"/>
      <c r="E24" s="9"/>
      <c r="F24" s="9"/>
    </row>
    <row r="25" spans="2:7" x14ac:dyDescent="0.2">
      <c r="B25" s="4" t="s">
        <v>13</v>
      </c>
      <c r="D25" s="9">
        <v>520.19299999999998</v>
      </c>
      <c r="E25" s="9">
        <v>2774.7649999999999</v>
      </c>
      <c r="F25" s="9">
        <v>5886.4989999999998</v>
      </c>
      <c r="G25" s="7">
        <v>-1517.72</v>
      </c>
    </row>
    <row r="26" spans="2:7" x14ac:dyDescent="0.2">
      <c r="B26" s="4" t="s">
        <v>14</v>
      </c>
      <c r="D26" s="9">
        <v>464.60899999999998</v>
      </c>
      <c r="E26" s="9">
        <v>3672.529</v>
      </c>
      <c r="F26" s="9">
        <v>9509.9840000000004</v>
      </c>
      <c r="G26" s="10">
        <v>-3357.1669999999999</v>
      </c>
    </row>
    <row r="27" spans="2:7" x14ac:dyDescent="0.2">
      <c r="B27" s="4" t="s">
        <v>15</v>
      </c>
      <c r="D27" s="10">
        <v>-292.61500000000001</v>
      </c>
      <c r="E27" s="9">
        <v>7013.8389999999999</v>
      </c>
      <c r="F27" s="9">
        <v>22568.835999999999</v>
      </c>
      <c r="G27" s="7">
        <v>-5067.0450000000001</v>
      </c>
    </row>
    <row r="29" spans="2:7" x14ac:dyDescent="0.2">
      <c r="B29" s="5" t="s">
        <v>16</v>
      </c>
    </row>
    <row r="30" spans="2:7" x14ac:dyDescent="0.2">
      <c r="B30" s="4" t="s">
        <v>0</v>
      </c>
      <c r="C30">
        <v>0.97</v>
      </c>
      <c r="D30" s="10">
        <v>1</v>
      </c>
      <c r="E30" s="10">
        <v>1</v>
      </c>
      <c r="F30" s="8">
        <v>0.97</v>
      </c>
      <c r="G30" s="7">
        <v>1.03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4F42-0DA7-8A43-9EB1-9319D4103EC7}">
  <dimension ref="B3:I36"/>
  <sheetViews>
    <sheetView tabSelected="1" workbookViewId="0">
      <selection activeCell="H39" sqref="H39"/>
    </sheetView>
  </sheetViews>
  <sheetFormatPr baseColWidth="10" defaultRowHeight="15" x14ac:dyDescent="0.2"/>
  <cols>
    <col min="1" max="1" width="10.83203125" style="11"/>
    <col min="2" max="2" width="18.6640625" style="11" customWidth="1"/>
    <col min="3" max="3" width="14.1640625" style="11" bestFit="1" customWidth="1"/>
    <col min="4" max="4" width="18.1640625" style="11" bestFit="1" customWidth="1"/>
    <col min="5" max="5" width="19.1640625" style="11" hidden="1" customWidth="1"/>
    <col min="6" max="6" width="19.33203125" style="11" hidden="1" customWidth="1"/>
    <col min="7" max="7" width="20.33203125" style="11" bestFit="1" customWidth="1"/>
    <col min="8" max="8" width="22.5" style="11" customWidth="1"/>
    <col min="9" max="9" width="22.33203125" style="11" bestFit="1" customWidth="1"/>
    <col min="10" max="16384" width="10.83203125" style="11"/>
  </cols>
  <sheetData>
    <row r="3" spans="2:9" ht="32" x14ac:dyDescent="0.2">
      <c r="B3" s="13"/>
      <c r="C3" s="14" t="s">
        <v>20</v>
      </c>
      <c r="D3" s="14" t="str">
        <f>"-5% Labor Tax for c1"</f>
        <v>-5% Labor Tax for c1</v>
      </c>
      <c r="E3" s="14" t="str">
        <f>"-10% Labor Tax for c1"</f>
        <v>-10% Labor Tax for c1</v>
      </c>
      <c r="F3" s="14" t="str">
        <f>"-5% Capital Tax for c1"</f>
        <v>-5% Capital Tax for c1</v>
      </c>
      <c r="G3" s="14" t="str">
        <f>"-10% Capital Tax for c1"</f>
        <v>-10% Capital Tax for c1</v>
      </c>
      <c r="H3" s="14" t="str">
        <f>"-5% Labor Tax for c1 AND -10% Capital Tax for c1"</f>
        <v>-5% Labor Tax for c1 AND -10% Capital Tax for c1</v>
      </c>
      <c r="I3" s="15" t="str">
        <f>"-5% Income Tax for h1&amp;2 AND -10% for h3"</f>
        <v>-5% Income Tax for h1&amp;2 AND -10% for h3</v>
      </c>
    </row>
    <row r="4" spans="2:9" x14ac:dyDescent="0.2">
      <c r="B4" s="16" t="s">
        <v>1</v>
      </c>
      <c r="C4" s="13"/>
      <c r="D4" s="13"/>
      <c r="E4" s="13"/>
      <c r="F4" s="13"/>
      <c r="G4" s="13"/>
      <c r="H4" s="13"/>
      <c r="I4" s="13"/>
    </row>
    <row r="5" spans="2:9" x14ac:dyDescent="0.2">
      <c r="B5" s="17" t="s">
        <v>2</v>
      </c>
      <c r="C5" s="18">
        <v>292009.8</v>
      </c>
      <c r="D5" s="19">
        <v>286993.89</v>
      </c>
      <c r="E5" s="20">
        <v>297698.09999999998</v>
      </c>
      <c r="F5" s="21">
        <v>299114.90000000002</v>
      </c>
      <c r="G5" s="20">
        <v>296461.08</v>
      </c>
      <c r="H5" s="22">
        <v>305436.46999999997</v>
      </c>
      <c r="I5" s="19">
        <v>279895.75</v>
      </c>
    </row>
    <row r="6" spans="2:9" x14ac:dyDescent="0.2">
      <c r="B6" s="17" t="s">
        <v>3</v>
      </c>
      <c r="C6" s="23">
        <v>34281.230000000003</v>
      </c>
      <c r="D6" s="19">
        <v>30258.720000000001</v>
      </c>
      <c r="E6" s="20">
        <v>36590.47</v>
      </c>
      <c r="F6" s="21">
        <v>36795.300000000003</v>
      </c>
      <c r="G6" s="20">
        <v>36527.86</v>
      </c>
      <c r="H6" s="22">
        <v>37786.480000000003</v>
      </c>
      <c r="I6" s="19">
        <v>33456.42</v>
      </c>
    </row>
    <row r="7" spans="2:9" x14ac:dyDescent="0.2">
      <c r="B7" s="17" t="s">
        <v>4</v>
      </c>
      <c r="C7" s="23">
        <v>44350.91</v>
      </c>
      <c r="D7" s="19">
        <v>42997.5</v>
      </c>
      <c r="E7" s="20">
        <v>44353.5</v>
      </c>
      <c r="F7" s="21">
        <v>44353.48</v>
      </c>
      <c r="G7" s="20">
        <v>44353.5</v>
      </c>
      <c r="H7" s="22">
        <v>44352.78</v>
      </c>
      <c r="I7" s="19">
        <v>44224.36</v>
      </c>
    </row>
    <row r="8" spans="2:9" x14ac:dyDescent="0.2">
      <c r="B8" s="13"/>
      <c r="C8" s="23"/>
      <c r="D8" s="24"/>
      <c r="E8" s="13"/>
      <c r="F8" s="24"/>
      <c r="G8" s="13"/>
      <c r="H8" s="24"/>
      <c r="I8" s="24"/>
    </row>
    <row r="9" spans="2:9" x14ac:dyDescent="0.2">
      <c r="B9" s="16" t="s">
        <v>5</v>
      </c>
      <c r="C9" s="23"/>
      <c r="D9" s="24"/>
      <c r="E9" s="13"/>
      <c r="F9" s="24"/>
      <c r="G9" s="13"/>
      <c r="H9" s="24"/>
      <c r="I9" s="24"/>
    </row>
    <row r="10" spans="2:9" x14ac:dyDescent="0.2">
      <c r="B10" s="17" t="s">
        <v>6</v>
      </c>
      <c r="C10" s="23">
        <v>452953.73</v>
      </c>
      <c r="D10" s="22">
        <v>456696.82</v>
      </c>
      <c r="E10" s="25">
        <v>451443.96</v>
      </c>
      <c r="F10" s="19">
        <v>451428.37</v>
      </c>
      <c r="G10" s="25">
        <v>451237.7</v>
      </c>
      <c r="H10" s="19">
        <v>451194.61</v>
      </c>
      <c r="I10" s="22">
        <v>453099.9</v>
      </c>
    </row>
    <row r="11" spans="2:9" x14ac:dyDescent="0.2">
      <c r="B11" s="17" t="s">
        <v>4</v>
      </c>
      <c r="C11" s="23">
        <v>452953.73</v>
      </c>
      <c r="D11" s="22">
        <v>454057.6</v>
      </c>
      <c r="E11" s="20">
        <v>459045.7</v>
      </c>
      <c r="F11" s="21">
        <v>459045.91</v>
      </c>
      <c r="G11" s="20">
        <v>459045.7</v>
      </c>
      <c r="H11" s="22">
        <v>459045.28</v>
      </c>
      <c r="I11" s="22">
        <v>453099.9</v>
      </c>
    </row>
    <row r="12" spans="2:9" x14ac:dyDescent="0.2">
      <c r="B12" s="13"/>
      <c r="C12" s="23"/>
      <c r="D12" s="24"/>
      <c r="E12" s="13"/>
      <c r="F12" s="24"/>
      <c r="G12" s="13"/>
      <c r="H12" s="24"/>
      <c r="I12" s="24"/>
    </row>
    <row r="13" spans="2:9" x14ac:dyDescent="0.2">
      <c r="B13" s="16" t="s">
        <v>7</v>
      </c>
      <c r="C13" s="23"/>
      <c r="D13" s="24"/>
      <c r="E13" s="13"/>
      <c r="F13" s="24"/>
      <c r="G13" s="13"/>
      <c r="H13" s="24"/>
      <c r="I13" s="24"/>
    </row>
    <row r="14" spans="2:9" x14ac:dyDescent="0.2">
      <c r="B14" s="17" t="s">
        <v>19</v>
      </c>
      <c r="C14" s="18">
        <v>61142.12</v>
      </c>
      <c r="D14" s="22">
        <v>61166.75</v>
      </c>
      <c r="E14" s="20">
        <v>61265.91</v>
      </c>
      <c r="F14" s="21">
        <f>SUM(34044.23,27427.27)</f>
        <v>61471.5</v>
      </c>
      <c r="G14" s="20">
        <f>SUM(33800.31,27434.61)</f>
        <v>61234.92</v>
      </c>
      <c r="H14" s="22">
        <f>SUM(33913.1,27431.2)</f>
        <v>61344.3</v>
      </c>
      <c r="I14" s="19">
        <f>SUM(29494.4,28648.99)</f>
        <v>58143.39</v>
      </c>
    </row>
    <row r="15" spans="2:9" x14ac:dyDescent="0.2">
      <c r="B15" s="13"/>
      <c r="C15" s="23"/>
      <c r="D15" s="24"/>
      <c r="E15" s="13"/>
      <c r="F15" s="24"/>
      <c r="G15" s="13"/>
      <c r="H15" s="24"/>
      <c r="I15" s="24"/>
    </row>
    <row r="16" spans="2:9" x14ac:dyDescent="0.2">
      <c r="B16" s="16" t="s">
        <v>9</v>
      </c>
      <c r="C16" s="23"/>
      <c r="D16" s="24"/>
      <c r="E16" s="13"/>
      <c r="F16" s="24"/>
      <c r="G16" s="13"/>
      <c r="H16" s="24"/>
      <c r="I16" s="24"/>
    </row>
    <row r="17" spans="2:9" x14ac:dyDescent="0.2">
      <c r="B17" s="17" t="s">
        <v>8</v>
      </c>
      <c r="C17" s="23">
        <v>351220.65</v>
      </c>
      <c r="D17" s="19">
        <v>348309.41</v>
      </c>
      <c r="E17" s="25">
        <v>345428.06</v>
      </c>
      <c r="F17" s="21">
        <v>345272.19</v>
      </c>
      <c r="G17" s="25">
        <v>345428.07</v>
      </c>
      <c r="H17" s="19">
        <v>345356</v>
      </c>
      <c r="I17" s="22">
        <v>365001.16</v>
      </c>
    </row>
    <row r="18" spans="2:9" x14ac:dyDescent="0.2">
      <c r="B18" s="17" t="s">
        <v>10</v>
      </c>
      <c r="C18" s="23">
        <v>58343.55</v>
      </c>
      <c r="D18" s="22">
        <v>58413.62</v>
      </c>
      <c r="E18" s="25">
        <v>58050.45</v>
      </c>
      <c r="F18" s="19">
        <v>58025.38</v>
      </c>
      <c r="G18" s="25">
        <v>58050.45</v>
      </c>
      <c r="H18" s="19">
        <v>58038.73</v>
      </c>
      <c r="I18" s="22">
        <v>60565.18</v>
      </c>
    </row>
    <row r="19" spans="2:9" x14ac:dyDescent="0.2">
      <c r="B19" s="17" t="s">
        <v>18</v>
      </c>
      <c r="C19" s="23">
        <f>SUM(C17:C18)</f>
        <v>409564.2</v>
      </c>
      <c r="D19" s="23">
        <f t="shared" ref="D19:I19" si="0">SUM(D17:D18)</f>
        <v>406723.02999999997</v>
      </c>
      <c r="E19" s="23">
        <f t="shared" si="0"/>
        <v>403478.51</v>
      </c>
      <c r="F19" s="23">
        <f t="shared" si="0"/>
        <v>403297.57</v>
      </c>
      <c r="G19" s="23">
        <f t="shared" si="0"/>
        <v>403478.52</v>
      </c>
      <c r="H19" s="23">
        <f t="shared" si="0"/>
        <v>403394.73</v>
      </c>
      <c r="I19" s="23">
        <f t="shared" si="0"/>
        <v>425566.33999999997</v>
      </c>
    </row>
    <row r="20" spans="2:9" x14ac:dyDescent="0.2">
      <c r="B20" s="17"/>
      <c r="C20" s="23"/>
      <c r="D20" s="22"/>
      <c r="E20" s="25"/>
      <c r="F20" s="19"/>
      <c r="G20" s="25"/>
      <c r="H20" s="19"/>
      <c r="I20" s="24"/>
    </row>
    <row r="21" spans="2:9" x14ac:dyDescent="0.2">
      <c r="B21" s="26" t="s">
        <v>21</v>
      </c>
      <c r="C21" s="23">
        <v>1089186.45</v>
      </c>
      <c r="D21" s="19">
        <v>985680.88</v>
      </c>
      <c r="E21" s="25">
        <v>1088563.5</v>
      </c>
      <c r="F21" s="19">
        <v>1088653.94</v>
      </c>
      <c r="G21" s="25">
        <v>1088652.02</v>
      </c>
      <c r="H21" s="19">
        <v>1088280.53</v>
      </c>
      <c r="I21" s="22">
        <v>1089774.8799999999</v>
      </c>
    </row>
    <row r="22" spans="2:9" x14ac:dyDescent="0.2">
      <c r="B22" s="13"/>
      <c r="C22" s="23"/>
      <c r="D22" s="24"/>
      <c r="E22" s="13"/>
      <c r="F22" s="13"/>
      <c r="G22" s="13"/>
      <c r="H22" s="24"/>
      <c r="I22" s="24"/>
    </row>
    <row r="23" spans="2:9" x14ac:dyDescent="0.2">
      <c r="B23" s="16" t="s">
        <v>11</v>
      </c>
      <c r="C23" s="23"/>
      <c r="D23" s="13"/>
      <c r="E23" s="13"/>
      <c r="F23" s="13"/>
      <c r="G23" s="13"/>
      <c r="H23" s="24"/>
      <c r="I23" s="24"/>
    </row>
    <row r="24" spans="2:9" x14ac:dyDescent="0.2">
      <c r="B24" s="17" t="s">
        <v>13</v>
      </c>
      <c r="C24" s="18"/>
      <c r="D24" s="19">
        <v>-1641.81</v>
      </c>
      <c r="E24" s="19">
        <v>-2960.067</v>
      </c>
      <c r="F24" s="19">
        <v>-3036.547</v>
      </c>
      <c r="G24" s="19">
        <v>-2960.0659999999998</v>
      </c>
      <c r="H24" s="19">
        <v>-2997.5659999999998</v>
      </c>
      <c r="I24" s="22">
        <v>6237.1639999999998</v>
      </c>
    </row>
    <row r="25" spans="2:9" x14ac:dyDescent="0.2">
      <c r="B25" s="17" t="s">
        <v>14</v>
      </c>
      <c r="C25" s="18"/>
      <c r="D25" s="19">
        <v>-2501.0189999999998</v>
      </c>
      <c r="E25" s="19">
        <v>-4484.9049999999997</v>
      </c>
      <c r="F25" s="19">
        <v>-4598.6679999999997</v>
      </c>
      <c r="G25" s="19">
        <v>-4484.9040000000005</v>
      </c>
      <c r="H25" s="19">
        <v>-4540.8100000000004</v>
      </c>
      <c r="I25" s="22">
        <v>9409.3240000000005</v>
      </c>
    </row>
    <row r="26" spans="2:9" x14ac:dyDescent="0.2">
      <c r="B26" s="17" t="s">
        <v>15</v>
      </c>
      <c r="C26" s="18"/>
      <c r="D26" s="19">
        <v>-3474.2890000000002</v>
      </c>
      <c r="E26" s="19">
        <v>-8629.8680000000004</v>
      </c>
      <c r="F26" s="19">
        <v>-8912.3340000000007</v>
      </c>
      <c r="G26" s="19">
        <v>-8629.866</v>
      </c>
      <c r="H26" s="19">
        <v>-8756.2369999999992</v>
      </c>
      <c r="I26" s="22">
        <v>25959.486000000001</v>
      </c>
    </row>
    <row r="27" spans="2:9" x14ac:dyDescent="0.2">
      <c r="B27" s="13"/>
      <c r="C27" s="18"/>
      <c r="D27" s="19"/>
      <c r="E27" s="19"/>
      <c r="F27" s="19"/>
      <c r="G27" s="13"/>
      <c r="H27" s="24"/>
      <c r="I27" s="22"/>
    </row>
    <row r="28" spans="2:9" x14ac:dyDescent="0.2">
      <c r="B28" s="26" t="s">
        <v>12</v>
      </c>
      <c r="C28" s="18"/>
      <c r="D28" s="19"/>
      <c r="E28" s="19"/>
      <c r="F28" s="19"/>
      <c r="G28" s="13"/>
      <c r="H28" s="24"/>
      <c r="I28" s="22"/>
    </row>
    <row r="29" spans="2:9" x14ac:dyDescent="0.2">
      <c r="B29" s="17" t="s">
        <v>13</v>
      </c>
      <c r="C29" s="18"/>
      <c r="D29" s="19">
        <v>-1497.0719999999999</v>
      </c>
      <c r="E29" s="19">
        <v>-2999.127</v>
      </c>
      <c r="F29" s="19">
        <v>-3077.9670000000001</v>
      </c>
      <c r="G29" s="19">
        <v>-2999.37</v>
      </c>
      <c r="H29" s="19">
        <v>-3036.8620000000001</v>
      </c>
      <c r="I29" s="22">
        <v>6066.8270000000002</v>
      </c>
    </row>
    <row r="30" spans="2:9" x14ac:dyDescent="0.2">
      <c r="B30" s="17" t="s">
        <v>14</v>
      </c>
      <c r="C30" s="18"/>
      <c r="D30" s="19">
        <v>-2280.8040000000001</v>
      </c>
      <c r="E30" s="19">
        <v>-4544.7190000000001</v>
      </c>
      <c r="F30" s="19">
        <v>-4662.0320000000002</v>
      </c>
      <c r="G30" s="19">
        <v>-4545.0870000000004</v>
      </c>
      <c r="H30" s="19">
        <v>-4600.9719999999998</v>
      </c>
      <c r="I30" s="22">
        <v>9150.8960000000006</v>
      </c>
    </row>
    <row r="31" spans="2:9" x14ac:dyDescent="0.2">
      <c r="B31" s="17" t="s">
        <v>15</v>
      </c>
      <c r="C31" s="18"/>
      <c r="D31" s="19">
        <v>-3164.3139999999999</v>
      </c>
      <c r="E31" s="19">
        <v>-8763.8070000000007</v>
      </c>
      <c r="F31" s="19">
        <v>-9056.1820000000007</v>
      </c>
      <c r="G31" s="19">
        <v>-8764.518</v>
      </c>
      <c r="H31" s="19">
        <v>-8891.9230000000007</v>
      </c>
      <c r="I31" s="22">
        <v>24791.745999999999</v>
      </c>
    </row>
    <row r="32" spans="2:9" x14ac:dyDescent="0.2">
      <c r="B32" s="13"/>
      <c r="C32" s="23"/>
      <c r="D32" s="13"/>
      <c r="E32" s="13"/>
      <c r="F32" s="13"/>
      <c r="G32" s="13"/>
      <c r="H32" s="13"/>
      <c r="I32" s="22"/>
    </row>
    <row r="33" spans="2:9" x14ac:dyDescent="0.2">
      <c r="B33" s="26" t="s">
        <v>16</v>
      </c>
      <c r="C33" s="23"/>
      <c r="D33" s="13"/>
      <c r="E33" s="13"/>
      <c r="F33" s="13"/>
      <c r="G33" s="13"/>
      <c r="H33" s="13"/>
      <c r="I33" s="24"/>
    </row>
    <row r="34" spans="2:9" x14ac:dyDescent="0.2">
      <c r="B34" s="17" t="s">
        <v>0</v>
      </c>
      <c r="C34" s="18">
        <v>1</v>
      </c>
      <c r="D34" s="25">
        <v>0.99</v>
      </c>
      <c r="E34" s="20">
        <v>1.01</v>
      </c>
      <c r="F34" s="20">
        <v>1.01</v>
      </c>
      <c r="G34" s="19">
        <v>0.99</v>
      </c>
      <c r="H34" s="25">
        <v>0.99</v>
      </c>
      <c r="I34" s="22">
        <v>1</v>
      </c>
    </row>
    <row r="35" spans="2:9" x14ac:dyDescent="0.2">
      <c r="C35" s="12"/>
    </row>
    <row r="36" spans="2:9" x14ac:dyDescent="0.2">
      <c r="C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ImportTariff</vt:lpstr>
      <vt:lpstr>DomesticShock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Dogadin</dc:creator>
  <cp:lastModifiedBy>Roman Dogadin</cp:lastModifiedBy>
  <dcterms:created xsi:type="dcterms:W3CDTF">2021-05-03T21:09:06Z</dcterms:created>
  <dcterms:modified xsi:type="dcterms:W3CDTF">2021-05-04T20:55:42Z</dcterms:modified>
</cp:coreProperties>
</file>