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ggerodoino/Library/CloudStorage/Dropbox/My Mac (Ruggeros-MBP.lan)/Desktop/Reproducible_package_kenya/Data/Final/"/>
    </mc:Choice>
  </mc:AlternateContent>
  <xr:revisionPtr revIDLastSave="0" documentId="13_ncr:1_{761F7C3A-6B49-9F4C-B3CD-6450645A4F06}" xr6:coauthVersionLast="47" xr6:coauthVersionMax="47" xr10:uidLastSave="{00000000-0000-0000-0000-000000000000}"/>
  <bookViews>
    <workbookView xWindow="0" yWindow="500" windowWidth="38400" windowHeight="19060" xr2:uid="{4A325495-F433-45DD-822C-73298D2C562F}"/>
  </bookViews>
  <sheets>
    <sheet name="Tab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1" l="1"/>
  <c r="B31" i="1"/>
  <c r="B26" i="1"/>
  <c r="G22" i="1"/>
  <c r="B18" i="1"/>
  <c r="B17" i="1"/>
  <c r="B15" i="1"/>
  <c r="B14" i="1"/>
  <c r="B12" i="1"/>
  <c r="B11" i="1"/>
  <c r="B10" i="1"/>
  <c r="B8" i="1"/>
  <c r="B5" i="1"/>
  <c r="B3" i="1"/>
</calcChain>
</file>

<file path=xl/sharedStrings.xml><?xml version="1.0" encoding="utf-8"?>
<sst xmlns="http://schemas.openxmlformats.org/spreadsheetml/2006/main" count="68" uniqueCount="65">
  <si>
    <t>Country</t>
  </si>
  <si>
    <t>Proportional</t>
  </si>
  <si>
    <t>Progressive</t>
  </si>
  <si>
    <t>Ethiopia</t>
  </si>
  <si>
    <t>Kenya</t>
  </si>
  <si>
    <t>Madagacar</t>
  </si>
  <si>
    <t>Malawi</t>
  </si>
  <si>
    <t>Mauritius</t>
  </si>
  <si>
    <t>Mozambique</t>
  </si>
  <si>
    <t>Rwanda</t>
  </si>
  <si>
    <t>Seychelles</t>
  </si>
  <si>
    <t>Tanzania</t>
  </si>
  <si>
    <t>Uganda</t>
  </si>
  <si>
    <t>Zambia</t>
  </si>
  <si>
    <t>Zimbabwe</t>
  </si>
  <si>
    <t>Varies by sector</t>
  </si>
  <si>
    <t>Eswatini</t>
  </si>
  <si>
    <t>South Africa</t>
  </si>
  <si>
    <t>Angola</t>
  </si>
  <si>
    <t>Varies based on sector/area</t>
  </si>
  <si>
    <t>Cameroon</t>
  </si>
  <si>
    <t>Varies by import status</t>
  </si>
  <si>
    <t>Chad</t>
  </si>
  <si>
    <t>Gabon</t>
  </si>
  <si>
    <t>São Tomé and Príncipe</t>
  </si>
  <si>
    <t>Benin</t>
  </si>
  <si>
    <t>Burkina Faso</t>
  </si>
  <si>
    <t>Cabo Verde</t>
  </si>
  <si>
    <t>Ivory Coast</t>
  </si>
  <si>
    <t>Ghana</t>
  </si>
  <si>
    <t>Liberia</t>
  </si>
  <si>
    <t>Mali</t>
  </si>
  <si>
    <t>Niger</t>
  </si>
  <si>
    <t>Senegal</t>
  </si>
  <si>
    <t>Sierra Leone</t>
  </si>
  <si>
    <t>Togo</t>
  </si>
  <si>
    <t>2 - 13.5%</t>
  </si>
  <si>
    <t>3.3 - 5.5%</t>
  </si>
  <si>
    <t>20 - 25%</t>
  </si>
  <si>
    <t xml:space="preserve">3 - 10% </t>
  </si>
  <si>
    <t>2 - 5%</t>
  </si>
  <si>
    <t>2.5- 8%</t>
  </si>
  <si>
    <t>Central African Republic</t>
  </si>
  <si>
    <t>3.6 - 33.8</t>
  </si>
  <si>
    <t>96 - 196</t>
  </si>
  <si>
    <t>1174</t>
  </si>
  <si>
    <t>52 - 260</t>
  </si>
  <si>
    <t>16</t>
  </si>
  <si>
    <t>16 - 330</t>
  </si>
  <si>
    <t>Set Fee (USD)</t>
  </si>
  <si>
    <t>1 - 1.42%</t>
  </si>
  <si>
    <t xml:space="preserve">0.4 - 0.7% </t>
  </si>
  <si>
    <t>3 - 3.5%</t>
  </si>
  <si>
    <t>3 - 10%</t>
  </si>
  <si>
    <t>2 - 10%</t>
  </si>
  <si>
    <t>2 - 25%</t>
  </si>
  <si>
    <t>2 - 6%</t>
  </si>
  <si>
    <t>Varies*</t>
  </si>
  <si>
    <t>5 - 397*</t>
  </si>
  <si>
    <t>41 - 186**</t>
  </si>
  <si>
    <t>21 - 242**</t>
  </si>
  <si>
    <t xml:space="preserve">Corporate Tax Rate </t>
  </si>
  <si>
    <t>Minimum Threshold (USD)</t>
  </si>
  <si>
    <t>Differentiated (sector/area)</t>
  </si>
  <si>
    <t>Varies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</si>
</sst>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2" borderId="0" xfId="0" applyFont="1" applyFill="1"/>
    <xf numFmtId="9" fontId="3" fillId="2" borderId="0" xfId="0" applyNumberFormat="1" applyFont="1" applyFill="1"/>
    <xf numFmtId="1" fontId="0" fillId="0" borderId="0" xfId="0" applyNumberFormat="1"/>
    <xf numFmtId="9" fontId="0" fillId="0" borderId="0" xfId="0" applyNumberFormat="1"/>
    <xf numFmtId="10" fontId="0" fillId="0" borderId="0" xfId="0" applyNumberFormat="1"/>
    <xf numFmtId="0" fontId="3" fillId="0" borderId="0" xfId="0" applyFont="1"/>
    <xf numFmtId="10" fontId="3" fillId="2" borderId="0" xfId="0" applyNumberFormat="1" applyFont="1" applyFill="1"/>
    <xf numFmtId="164" fontId="3" fillId="2" borderId="0" xfId="0" applyNumberFormat="1" applyFont="1" applyFill="1"/>
    <xf numFmtId="0" fontId="4" fillId="0" borderId="0" xfId="0" applyFont="1"/>
    <xf numFmtId="1" fontId="5" fillId="0" borderId="0" xfId="0" applyNumberFormat="1" applyFont="1"/>
    <xf numFmtId="0" fontId="3" fillId="2" borderId="0" xfId="0" applyFont="1" applyFill="1"/>
    <xf numFmtId="49" fontId="1" fillId="0" borderId="0" xfId="0" applyNumberFormat="1" applyFont="1"/>
    <xf numFmtId="49" fontId="0" fillId="0" borderId="0" xfId="0" applyNumberFormat="1"/>
    <xf numFmtId="49" fontId="4" fillId="0" borderId="0" xfId="0" applyNumberFormat="1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1BA54-01F8-4FCB-B347-0E02629757E4}">
  <dimension ref="A1:H32"/>
  <sheetViews>
    <sheetView tabSelected="1" zoomScale="132" zoomScaleNormal="132" workbookViewId="0">
      <selection activeCell="F21" sqref="F21"/>
    </sheetView>
  </sheetViews>
  <sheetFormatPr baseColWidth="10" defaultColWidth="8.83203125" defaultRowHeight="15" x14ac:dyDescent="0.2"/>
  <cols>
    <col min="1" max="1" width="21.1640625" bestFit="1" customWidth="1"/>
    <col min="2" max="2" width="21.5" bestFit="1" customWidth="1"/>
    <col min="3" max="3" width="11" bestFit="1" customWidth="1"/>
    <col min="4" max="4" width="30.1640625" bestFit="1" customWidth="1"/>
    <col min="5" max="5" width="10" bestFit="1" customWidth="1"/>
    <col min="6" max="6" width="22.5" style="14" customWidth="1"/>
    <col min="7" max="7" width="15.5" style="12" bestFit="1" customWidth="1"/>
    <col min="8" max="8" width="43.83203125" bestFit="1" customWidth="1"/>
  </cols>
  <sheetData>
    <row r="1" spans="1:8" x14ac:dyDescent="0.2">
      <c r="A1" s="1" t="s">
        <v>0</v>
      </c>
      <c r="B1" s="1" t="s">
        <v>62</v>
      </c>
      <c r="C1" s="1" t="s">
        <v>1</v>
      </c>
      <c r="D1" s="1" t="s">
        <v>63</v>
      </c>
      <c r="E1" s="1" t="s">
        <v>2</v>
      </c>
      <c r="F1" s="13" t="s">
        <v>49</v>
      </c>
      <c r="G1" s="2" t="s">
        <v>61</v>
      </c>
      <c r="H1" s="1"/>
    </row>
    <row r="2" spans="1:8" x14ac:dyDescent="0.2">
      <c r="A2" t="s">
        <v>3</v>
      </c>
      <c r="E2" t="s">
        <v>54</v>
      </c>
      <c r="F2" t="s">
        <v>57</v>
      </c>
      <c r="G2" s="3">
        <v>0.3</v>
      </c>
    </row>
    <row r="3" spans="1:8" x14ac:dyDescent="0.2">
      <c r="A3" t="s">
        <v>4</v>
      </c>
      <c r="B3" s="4">
        <f>1000000*0.006402</f>
        <v>6402</v>
      </c>
      <c r="C3" s="5">
        <v>0.03</v>
      </c>
      <c r="G3" s="3">
        <v>0.3</v>
      </c>
    </row>
    <row r="4" spans="1:8" x14ac:dyDescent="0.2">
      <c r="A4" t="s">
        <v>5</v>
      </c>
      <c r="C4" s="6">
        <v>3.5000000000000003E-2</v>
      </c>
      <c r="F4" s="14" t="s">
        <v>43</v>
      </c>
      <c r="G4" s="3">
        <v>0.2</v>
      </c>
    </row>
    <row r="5" spans="1:8" x14ac:dyDescent="0.2">
      <c r="A5" s="7" t="s">
        <v>6</v>
      </c>
      <c r="B5">
        <f>4000000*0.000589</f>
        <v>2356</v>
      </c>
      <c r="F5" s="14" t="s">
        <v>44</v>
      </c>
      <c r="G5" s="3">
        <v>0.3</v>
      </c>
    </row>
    <row r="6" spans="1:8" x14ac:dyDescent="0.2">
      <c r="A6" s="7" t="s">
        <v>7</v>
      </c>
      <c r="C6" s="5">
        <v>0.01</v>
      </c>
      <c r="G6" s="3">
        <v>0.15</v>
      </c>
    </row>
    <row r="7" spans="1:8" x14ac:dyDescent="0.2">
      <c r="A7" s="7" t="s">
        <v>8</v>
      </c>
      <c r="E7" t="s">
        <v>53</v>
      </c>
      <c r="F7" s="14" t="s">
        <v>45</v>
      </c>
      <c r="G7" s="3">
        <v>0.32</v>
      </c>
    </row>
    <row r="8" spans="1:8" x14ac:dyDescent="0.2">
      <c r="A8" s="7" t="s">
        <v>9</v>
      </c>
      <c r="B8">
        <f>2000000*0.00076</f>
        <v>1520</v>
      </c>
      <c r="C8" s="5">
        <v>0.03</v>
      </c>
      <c r="F8" s="14" t="s">
        <v>46</v>
      </c>
      <c r="G8" s="3">
        <v>0.3</v>
      </c>
    </row>
    <row r="9" spans="1:8" x14ac:dyDescent="0.2">
      <c r="A9" s="7" t="s">
        <v>10</v>
      </c>
      <c r="C9" s="6">
        <v>1.4999999999999999E-2</v>
      </c>
      <c r="G9" s="3">
        <v>0.25</v>
      </c>
    </row>
    <row r="10" spans="1:8" x14ac:dyDescent="0.2">
      <c r="A10" s="7" t="s">
        <v>11</v>
      </c>
      <c r="B10">
        <f>4000000*0.000397</f>
        <v>1588</v>
      </c>
      <c r="E10" t="s">
        <v>52</v>
      </c>
      <c r="F10" s="14" t="s">
        <v>59</v>
      </c>
      <c r="G10" s="3">
        <v>0.3</v>
      </c>
    </row>
    <row r="11" spans="1:8" x14ac:dyDescent="0.2">
      <c r="A11" s="7" t="s">
        <v>12</v>
      </c>
      <c r="B11">
        <f>10000000*0.000265</f>
        <v>2650</v>
      </c>
      <c r="E11" s="5" t="s">
        <v>51</v>
      </c>
      <c r="F11" s="14" t="s">
        <v>60</v>
      </c>
      <c r="G11" s="3">
        <v>0.3</v>
      </c>
    </row>
    <row r="12" spans="1:8" x14ac:dyDescent="0.2">
      <c r="A12" s="7" t="s">
        <v>13</v>
      </c>
      <c r="B12" s="4">
        <f>0.04997*480</f>
        <v>23.985600000000002</v>
      </c>
      <c r="C12" s="5">
        <v>0.04</v>
      </c>
      <c r="G12" s="3">
        <v>0.3</v>
      </c>
    </row>
    <row r="13" spans="1:8" x14ac:dyDescent="0.2">
      <c r="A13" s="7" t="s">
        <v>14</v>
      </c>
      <c r="F13" t="s">
        <v>15</v>
      </c>
      <c r="G13" s="8">
        <v>0.2472</v>
      </c>
    </row>
    <row r="14" spans="1:8" x14ac:dyDescent="0.2">
      <c r="A14" s="7" t="s">
        <v>16</v>
      </c>
      <c r="B14" s="4">
        <f>300000*0.0546627</f>
        <v>16398.810000000001</v>
      </c>
      <c r="C14" s="6">
        <v>1.4999999999999999E-2</v>
      </c>
      <c r="G14" s="9">
        <v>0.27500000000000002</v>
      </c>
    </row>
    <row r="15" spans="1:8" x14ac:dyDescent="0.2">
      <c r="A15" s="7" t="s">
        <v>17</v>
      </c>
      <c r="B15" s="4">
        <f>335000*0.054573</f>
        <v>18281.955000000002</v>
      </c>
      <c r="E15" t="s">
        <v>50</v>
      </c>
      <c r="G15" s="3">
        <v>0.27</v>
      </c>
    </row>
    <row r="16" spans="1:8" x14ac:dyDescent="0.2">
      <c r="A16" s="7" t="s">
        <v>18</v>
      </c>
      <c r="D16" t="s">
        <v>36</v>
      </c>
      <c r="F16" t="s">
        <v>19</v>
      </c>
      <c r="G16" s="3">
        <v>0.25</v>
      </c>
    </row>
    <row r="17" spans="1:7" x14ac:dyDescent="0.2">
      <c r="A17" s="7" t="s">
        <v>20</v>
      </c>
      <c r="B17">
        <f>10000000*0.00165</f>
        <v>16500</v>
      </c>
      <c r="D17" t="s">
        <v>37</v>
      </c>
      <c r="F17" t="s">
        <v>21</v>
      </c>
      <c r="G17" s="9">
        <v>0.308</v>
      </c>
    </row>
    <row r="18" spans="1:7" x14ac:dyDescent="0.2">
      <c r="A18" s="7" t="s">
        <v>42</v>
      </c>
      <c r="B18" s="4">
        <f>0.001654*1850000</f>
        <v>3059.9</v>
      </c>
      <c r="C18" s="6">
        <v>1.8499999999999999E-2</v>
      </c>
      <c r="E18" s="10"/>
      <c r="F18" s="16" t="s">
        <v>64</v>
      </c>
      <c r="G18" s="3">
        <v>0.3</v>
      </c>
    </row>
    <row r="19" spans="1:7" x14ac:dyDescent="0.2">
      <c r="A19" s="7" t="s">
        <v>22</v>
      </c>
      <c r="C19" s="6">
        <v>1.4999999999999999E-2</v>
      </c>
      <c r="F19" s="15"/>
      <c r="G19" s="3">
        <v>0.35</v>
      </c>
    </row>
    <row r="20" spans="1:7" x14ac:dyDescent="0.2">
      <c r="A20" s="7" t="s">
        <v>23</v>
      </c>
      <c r="C20" s="5">
        <v>0.01</v>
      </c>
      <c r="G20" s="3">
        <v>0.3</v>
      </c>
    </row>
    <row r="21" spans="1:7" x14ac:dyDescent="0.2">
      <c r="A21" s="7" t="s">
        <v>24</v>
      </c>
      <c r="D21" s="5" t="s">
        <v>38</v>
      </c>
      <c r="G21" s="3">
        <v>0.26</v>
      </c>
    </row>
    <row r="22" spans="1:7" x14ac:dyDescent="0.2">
      <c r="A22" t="s">
        <v>25</v>
      </c>
      <c r="C22" s="5">
        <v>0.02</v>
      </c>
      <c r="F22" s="14" t="s">
        <v>47</v>
      </c>
      <c r="G22" s="9">
        <f>30%*0.75</f>
        <v>0.22499999999999998</v>
      </c>
    </row>
    <row r="23" spans="1:7" x14ac:dyDescent="0.2">
      <c r="A23" t="s">
        <v>26</v>
      </c>
      <c r="F23" s="14" t="s">
        <v>48</v>
      </c>
      <c r="G23" s="9">
        <v>0.27500000000000002</v>
      </c>
    </row>
    <row r="24" spans="1:7" x14ac:dyDescent="0.2">
      <c r="A24" t="s">
        <v>27</v>
      </c>
      <c r="C24" s="5">
        <v>0.04</v>
      </c>
      <c r="G24" s="3">
        <v>0.2142</v>
      </c>
    </row>
    <row r="25" spans="1:7" x14ac:dyDescent="0.2">
      <c r="A25" t="s">
        <v>28</v>
      </c>
      <c r="E25" t="s">
        <v>55</v>
      </c>
      <c r="G25" s="3">
        <v>0.25</v>
      </c>
    </row>
    <row r="26" spans="1:7" x14ac:dyDescent="0.2">
      <c r="A26" t="s">
        <v>29</v>
      </c>
      <c r="B26" s="11">
        <f>20000*0.083781</f>
        <v>1675.62</v>
      </c>
      <c r="C26" s="5">
        <v>0.03</v>
      </c>
      <c r="G26" s="3">
        <v>0.25</v>
      </c>
    </row>
    <row r="27" spans="1:7" x14ac:dyDescent="0.2">
      <c r="A27" t="s">
        <v>30</v>
      </c>
      <c r="C27" s="5">
        <v>0.04</v>
      </c>
      <c r="G27" s="3">
        <v>0.25</v>
      </c>
    </row>
    <row r="28" spans="1:7" x14ac:dyDescent="0.2">
      <c r="A28" t="s">
        <v>31</v>
      </c>
      <c r="C28" s="5">
        <v>0.03</v>
      </c>
      <c r="G28" s="3">
        <v>0.3</v>
      </c>
    </row>
    <row r="29" spans="1:7" x14ac:dyDescent="0.2">
      <c r="A29" t="s">
        <v>32</v>
      </c>
      <c r="D29" t="s">
        <v>39</v>
      </c>
      <c r="F29" t="s">
        <v>15</v>
      </c>
      <c r="G29" s="3">
        <v>0.3</v>
      </c>
    </row>
    <row r="30" spans="1:7" x14ac:dyDescent="0.2">
      <c r="A30" t="s">
        <v>33</v>
      </c>
      <c r="D30" t="s">
        <v>40</v>
      </c>
      <c r="F30" t="s">
        <v>15</v>
      </c>
      <c r="G30" s="3">
        <v>0.3</v>
      </c>
    </row>
    <row r="31" spans="1:7" x14ac:dyDescent="0.2">
      <c r="A31" t="s">
        <v>34</v>
      </c>
      <c r="B31" s="4">
        <f>10000000*0.0438691/1000</f>
        <v>438.69099999999997</v>
      </c>
      <c r="E31" t="s">
        <v>56</v>
      </c>
      <c r="F31" s="14" t="s">
        <v>58</v>
      </c>
      <c r="G31" s="3">
        <v>0.25</v>
      </c>
    </row>
    <row r="32" spans="1:7" x14ac:dyDescent="0.2">
      <c r="A32" t="s">
        <v>35</v>
      </c>
      <c r="B32">
        <f>20000*0.00165</f>
        <v>33</v>
      </c>
      <c r="D32" t="s">
        <v>41</v>
      </c>
      <c r="F32" t="s">
        <v>15</v>
      </c>
      <c r="G32" s="3">
        <v>0.27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Alexander Hoy</dc:creator>
  <cp:lastModifiedBy>Ruggero Doino</cp:lastModifiedBy>
  <dcterms:created xsi:type="dcterms:W3CDTF">2024-06-26T19:15:05Z</dcterms:created>
  <dcterms:modified xsi:type="dcterms:W3CDTF">2024-06-27T20:04:56Z</dcterms:modified>
</cp:coreProperties>
</file>