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os\UFRGS\Disciplinas\Demográfica\MAT02262\material_de_aula\"/>
    </mc:Choice>
  </mc:AlternateContent>
  <xr:revisionPtr revIDLastSave="0" documentId="8_{4DC7BF6E-CE9E-496D-8F26-14D250463BDA}" xr6:coauthVersionLast="47" xr6:coauthVersionMax="47" xr10:uidLastSave="{00000000-0000-0000-0000-000000000000}"/>
  <bookViews>
    <workbookView xWindow="-108" yWindow="-108" windowWidth="23256" windowHeight="12456" activeTab="1" xr2:uid="{5E0D6CF9-7A7B-40AD-B2E7-ED4625E1C16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D3" i="2"/>
  <c r="C4" i="2" s="1"/>
  <c r="E3" i="2" l="1"/>
  <c r="D4" i="2"/>
  <c r="C5" i="2" s="1"/>
  <c r="D5" i="2" l="1"/>
  <c r="E4" i="2"/>
  <c r="C6" i="2"/>
  <c r="E5" i="2" l="1"/>
  <c r="D6" i="2"/>
  <c r="C7" i="2" s="1"/>
  <c r="E6" i="2" l="1"/>
  <c r="C8" i="2"/>
  <c r="D7" i="2"/>
  <c r="E7" i="2" l="1"/>
  <c r="D8" i="2"/>
  <c r="C9" i="2" s="1"/>
  <c r="E8" i="2" l="1"/>
  <c r="D9" i="2"/>
  <c r="C10" i="2" s="1"/>
  <c r="E9" i="2" l="1"/>
  <c r="D10" i="2"/>
  <c r="C11" i="2" s="1"/>
  <c r="E10" i="2" l="1"/>
  <c r="D11" i="2"/>
  <c r="C12" i="2" s="1"/>
  <c r="E11" i="2" l="1"/>
  <c r="D12" i="2"/>
  <c r="C13" i="2" s="1"/>
  <c r="E12" i="2" l="1"/>
  <c r="D13" i="2"/>
  <c r="C14" i="2" s="1"/>
  <c r="E13" i="2" l="1"/>
  <c r="D14" i="2"/>
  <c r="C15" i="2" s="1"/>
  <c r="E14" i="2" l="1"/>
  <c r="D15" i="2"/>
  <c r="C16" i="2" s="1"/>
  <c r="E15" i="2" l="1"/>
  <c r="D16" i="2"/>
  <c r="C17" i="2" s="1"/>
  <c r="E16" i="2" l="1"/>
  <c r="D17" i="2"/>
  <c r="C18" i="2" s="1"/>
  <c r="E17" i="2" l="1"/>
  <c r="D18" i="2"/>
  <c r="C19" i="2" s="1"/>
  <c r="E18" i="2" l="1"/>
  <c r="D19" i="2"/>
  <c r="C20" i="2" s="1"/>
  <c r="E19" i="2" l="1"/>
  <c r="D20" i="2"/>
  <c r="C21" i="2" s="1"/>
  <c r="E20" i="2" l="1"/>
  <c r="D21" i="2"/>
  <c r="C22" i="2" s="1"/>
  <c r="D22" i="2" l="1"/>
  <c r="F22" i="2" s="1"/>
  <c r="E21" i="2"/>
  <c r="G22" i="2" l="1"/>
  <c r="F21" i="2"/>
  <c r="G21" i="2" l="1"/>
  <c r="F20" i="2"/>
  <c r="F19" i="2" l="1"/>
  <c r="G20" i="2"/>
  <c r="F18" i="2" l="1"/>
  <c r="G19" i="2"/>
  <c r="F17" i="2" l="1"/>
  <c r="G18" i="2"/>
  <c r="F16" i="2" l="1"/>
  <c r="G17" i="2"/>
  <c r="F15" i="2" l="1"/>
  <c r="G16" i="2"/>
  <c r="F14" i="2" l="1"/>
  <c r="G15" i="2"/>
  <c r="F13" i="2" l="1"/>
  <c r="G14" i="2"/>
  <c r="F12" i="2" l="1"/>
  <c r="G13" i="2"/>
  <c r="F11" i="2" l="1"/>
  <c r="G12" i="2"/>
  <c r="F10" i="2" l="1"/>
  <c r="G11" i="2"/>
  <c r="F9" i="2" l="1"/>
  <c r="G10" i="2"/>
  <c r="F8" i="2" l="1"/>
  <c r="G9" i="2"/>
  <c r="F7" i="2" l="1"/>
  <c r="G8" i="2"/>
  <c r="F6" i="2" l="1"/>
  <c r="G7" i="2"/>
  <c r="F5" i="2" l="1"/>
  <c r="G6" i="2"/>
  <c r="F4" i="2" l="1"/>
  <c r="G5" i="2"/>
  <c r="F3" i="2" l="1"/>
  <c r="G3" i="2" s="1"/>
  <c r="G4" i="2"/>
</calcChain>
</file>

<file path=xl/sharedStrings.xml><?xml version="1.0" encoding="utf-8"?>
<sst xmlns="http://schemas.openxmlformats.org/spreadsheetml/2006/main" count="62" uniqueCount="33">
  <si>
    <t>Grupos
quinquenais
de idade</t>
  </si>
  <si>
    <t>População</t>
  </si>
  <si>
    <t>Óbitos</t>
  </si>
  <si>
    <t>M(x,n)</t>
  </si>
  <si>
    <t>x</t>
  </si>
  <si>
    <t>Funções da tábua</t>
  </si>
  <si>
    <t>Q(x,n)</t>
  </si>
  <si>
    <t>l(x)</t>
  </si>
  <si>
    <t>D(x,n)</t>
  </si>
  <si>
    <t>L(x,n)</t>
  </si>
  <si>
    <t>T(x)</t>
  </si>
  <si>
    <t>E(x)</t>
  </si>
  <si>
    <t>Total</t>
  </si>
  <si>
    <t>Menos de 1 ano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</si>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</sst>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00"/>
    <numFmt numFmtId="169" formatCode="General_)"/>
    <numFmt numFmtId="170" formatCode="0.0"/>
    <numFmt numFmtId="171" formatCode="###\ ###\ ###"/>
  </numFmts>
  <fonts count="23" x14ac:knownFonts="1">
    <font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17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sz val="8"/>
      <color indexed="52"/>
      <name val="Arial"/>
      <family val="2"/>
    </font>
    <font>
      <sz val="8"/>
      <color indexed="62"/>
      <name val="Arial"/>
      <family val="2"/>
    </font>
    <font>
      <sz val="8"/>
      <color indexed="20"/>
      <name val="Arial"/>
      <family val="2"/>
    </font>
    <font>
      <sz val="8"/>
      <color indexed="6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1"/>
      <color indexed="8"/>
      <name val="Calibri"/>
      <family val="2"/>
    </font>
    <font>
      <b/>
      <sz val="8"/>
      <color indexed="63"/>
      <name val="Arial"/>
      <family val="2"/>
    </font>
    <font>
      <sz val="8"/>
      <color indexed="10"/>
      <name val="Arial"/>
      <family val="2"/>
    </font>
    <font>
      <i/>
      <sz val="8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8"/>
      <color indexed="8"/>
      <name val="Arial"/>
      <family val="2"/>
    </font>
    <font>
      <sz val="7"/>
      <color indexed="8"/>
      <name val="Univers"/>
      <family val="2"/>
    </font>
    <font>
      <b/>
      <sz val="7"/>
      <color indexed="8"/>
      <name val="Univers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50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0" fillId="0" borderId="0"/>
    <xf numFmtId="169" fontId="11" fillId="0" borderId="0"/>
    <xf numFmtId="169" fontId="11" fillId="0" borderId="0"/>
    <xf numFmtId="0" fontId="10" fillId="0" borderId="0"/>
    <xf numFmtId="0" fontId="12" fillId="0" borderId="0"/>
    <xf numFmtId="0" fontId="12" fillId="0" borderId="0"/>
    <xf numFmtId="0" fontId="1" fillId="23" borderId="4" applyNumberFormat="0" applyFont="0" applyAlignment="0" applyProtection="0"/>
    <xf numFmtId="9" fontId="12" fillId="0" borderId="0" applyFill="0" applyBorder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20">
    <xf numFmtId="0" fontId="0" fillId="0" borderId="0" xfId="0"/>
    <xf numFmtId="0" fontId="21" fillId="0" borderId="11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0" fontId="21" fillId="0" borderId="0" xfId="1" applyFont="1" applyBorder="1"/>
    <xf numFmtId="171" fontId="21" fillId="0" borderId="0" xfId="1" applyNumberFormat="1" applyFont="1" applyBorder="1" applyAlignment="1">
      <alignment horizontal="right"/>
    </xf>
    <xf numFmtId="168" fontId="21" fillId="0" borderId="0" xfId="1" applyNumberFormat="1" applyFont="1" applyBorder="1" applyAlignment="1">
      <alignment horizontal="right"/>
    </xf>
    <xf numFmtId="0" fontId="21" fillId="0" borderId="0" xfId="1" applyFont="1" applyBorder="1" applyAlignment="1">
      <alignment horizontal="center"/>
    </xf>
    <xf numFmtId="171" fontId="21" fillId="0" borderId="0" xfId="1" applyNumberFormat="1" applyFont="1" applyBorder="1" applyAlignment="1">
      <alignment horizontal="right" vertical="center"/>
    </xf>
    <xf numFmtId="171" fontId="21" fillId="0" borderId="0" xfId="1" applyNumberFormat="1" applyFont="1" applyAlignment="1">
      <alignment horizontal="right"/>
    </xf>
    <xf numFmtId="170" fontId="21" fillId="0" borderId="0" xfId="1" applyNumberFormat="1" applyFont="1" applyAlignment="1">
      <alignment horizontal="right"/>
    </xf>
    <xf numFmtId="170" fontId="21" fillId="0" borderId="0" xfId="1" applyNumberFormat="1" applyFont="1" applyBorder="1" applyAlignment="1">
      <alignment horizontal="right"/>
    </xf>
    <xf numFmtId="0" fontId="22" fillId="0" borderId="13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/>
    </xf>
    <xf numFmtId="1" fontId="21" fillId="0" borderId="0" xfId="1" applyNumberFormat="1" applyFont="1" applyBorder="1" applyAlignment="1">
      <alignment horizontal="right" vertical="center"/>
    </xf>
    <xf numFmtId="1" fontId="0" fillId="0" borderId="0" xfId="0" applyNumberFormat="1"/>
    <xf numFmtId="2" fontId="0" fillId="0" borderId="0" xfId="0" applyNumberFormat="1"/>
    <xf numFmtId="0" fontId="21" fillId="0" borderId="0" xfId="1" applyFont="1" applyBorder="1"/>
    <xf numFmtId="171" fontId="21" fillId="0" borderId="0" xfId="1" applyNumberFormat="1" applyFont="1" applyBorder="1" applyAlignment="1">
      <alignment horizontal="right"/>
    </xf>
  </cellXfs>
  <cellStyles count="50">
    <cellStyle name="20% - Ênfase1 2" xfId="2" xr:uid="{1208F87D-C77B-4757-A52D-FCB1B1769A11}"/>
    <cellStyle name="20% - Ênfase2 2" xfId="3" xr:uid="{D13B67CA-28EC-4848-AB28-0641538689B4}"/>
    <cellStyle name="20% - Ênfase3 2" xfId="4" xr:uid="{2E2808DF-2085-4159-9FC0-314AFE4EEEC3}"/>
    <cellStyle name="20% - Ênfase4 2" xfId="5" xr:uid="{BDB4EBB8-5C95-40AB-B525-BE6E15802B6E}"/>
    <cellStyle name="20% - Ênfase5 2" xfId="6" xr:uid="{F30874C3-F7ED-4493-A167-56DF55A6E84E}"/>
    <cellStyle name="20% - Ênfase6 2" xfId="7" xr:uid="{FA1154D0-80DD-4C4E-A324-7F17DBC08B07}"/>
    <cellStyle name="40% - Ênfase1 2" xfId="8" xr:uid="{F7A08F48-BBD8-4540-A897-4DDE27AF36D0}"/>
    <cellStyle name="40% - Ênfase2 2" xfId="9" xr:uid="{BB4C06E8-D480-4050-92A0-3E999A1F3A45}"/>
    <cellStyle name="40% - Ênfase3 2" xfId="10" xr:uid="{E2466108-5763-4FD7-BF7D-C0908E12F20F}"/>
    <cellStyle name="40% - Ênfase4 2" xfId="11" xr:uid="{920FA947-ADAD-4114-80D6-E14303967242}"/>
    <cellStyle name="40% - Ênfase5 2" xfId="12" xr:uid="{5B894250-6751-4D0D-A95A-7FDB45F24E84}"/>
    <cellStyle name="40% - Ênfase6 2" xfId="13" xr:uid="{9CFA2070-6651-4023-B504-119CC281C1FD}"/>
    <cellStyle name="60% - Ênfase1 2" xfId="14" xr:uid="{B46C0AEE-651E-455D-B746-35833B528B1F}"/>
    <cellStyle name="60% - Ênfase2 2" xfId="15" xr:uid="{50354503-4F8B-4453-8757-F12809BA47E0}"/>
    <cellStyle name="60% - Ênfase3 2" xfId="16" xr:uid="{C9F071A6-A698-4BF2-B14A-0313C38C5F01}"/>
    <cellStyle name="60% - Ênfase4 2" xfId="17" xr:uid="{2577C715-3748-4400-9AD1-937EC05B6705}"/>
    <cellStyle name="60% - Ênfase5 2" xfId="18" xr:uid="{E1DA91DD-FB51-4EAC-B55B-7E014A54B914}"/>
    <cellStyle name="60% - Ênfase6 2" xfId="19" xr:uid="{4A4FF5AD-0C9E-4E91-A828-59A836D40DDA}"/>
    <cellStyle name="Bom 2" xfId="20" xr:uid="{F78BD4EE-4072-45D6-8B9F-3592C2161D8D}"/>
    <cellStyle name="Cálculo 2" xfId="21" xr:uid="{42D6C1C5-3575-4B77-898D-344F107FF6EE}"/>
    <cellStyle name="Célula de Verificação 2" xfId="22" xr:uid="{4E34102E-A053-4814-BB44-75348771798C}"/>
    <cellStyle name="Célula Vinculada 2" xfId="23" xr:uid="{951683F6-BFE2-4C86-BCA0-E191DC6C78D0}"/>
    <cellStyle name="Ênfase1 2" xfId="24" xr:uid="{E11A58F4-30DF-48F1-9934-2F8C024DA880}"/>
    <cellStyle name="Ênfase2 2" xfId="25" xr:uid="{EBF89972-EE6C-4BFF-A43D-8A8A32A09084}"/>
    <cellStyle name="Ênfase3 2" xfId="26" xr:uid="{63F07883-DA7B-43A4-BC1E-AA9E50D32D6F}"/>
    <cellStyle name="Ênfase4 2" xfId="27" xr:uid="{9EE35084-A8E7-4075-A993-333433A8C9DF}"/>
    <cellStyle name="Ênfase5 2" xfId="28" xr:uid="{054DC9D0-F644-44E3-9361-E029D1CFB320}"/>
    <cellStyle name="Ênfase6 2" xfId="29" xr:uid="{FDE8B0B8-F40F-42F8-A9E8-735E8F4C0AED}"/>
    <cellStyle name="Entrada 2" xfId="30" xr:uid="{6E75A1B9-9549-48B8-BC27-7AC4010ACA2B}"/>
    <cellStyle name="Incorreto" xfId="31" xr:uid="{4CE99E95-C255-43D5-81F7-1F61E7912E6D}"/>
    <cellStyle name="Neutra" xfId="32" xr:uid="{D498EE7D-D3AA-4FB5-9B11-9FA52BF1CE07}"/>
    <cellStyle name="Normal" xfId="0" builtinId="0"/>
    <cellStyle name="Normal 2" xfId="33" xr:uid="{D6EF026F-690C-4D68-9F2F-FD058A5B8DAB}"/>
    <cellStyle name="Normal 3" xfId="34" xr:uid="{A34E28DA-6E0F-40EB-B6EC-2B6025757839}"/>
    <cellStyle name="Normal 4" xfId="35" xr:uid="{362670FB-772F-4679-A6F5-8E8264E4A454}"/>
    <cellStyle name="Normal 5" xfId="36" xr:uid="{44BCBA95-F27F-4E2D-80DD-52EE98C46B1A}"/>
    <cellStyle name="Normal 6" xfId="37" xr:uid="{32E7190D-FE40-4675-AF12-41C2883CEE5F}"/>
    <cellStyle name="Normal 7" xfId="38" xr:uid="{0E490F0A-DDED-4543-B27A-EF5DAB220B39}"/>
    <cellStyle name="Normal 8" xfId="1" xr:uid="{475A8C48-DCA8-4663-8AAF-D647BA0D0BB3}"/>
    <cellStyle name="Nota 2" xfId="39" xr:uid="{A4A2E3CD-2457-4853-B827-361B4D9DC178}"/>
    <cellStyle name="Porcentagem 2" xfId="40" xr:uid="{7A65A85A-AFB0-4B2E-866E-A73475F7B0D6}"/>
    <cellStyle name="Saída 2" xfId="41" xr:uid="{50E37508-2361-4A36-B824-37233F969AA6}"/>
    <cellStyle name="Texto de Aviso 2" xfId="42" xr:uid="{6030A147-AB1A-4700-812B-7C98A545BC7B}"/>
    <cellStyle name="Texto Explicativo 2" xfId="43" xr:uid="{AED13D78-E7F6-42E9-A61F-FD970576E42F}"/>
    <cellStyle name="Título 1 2" xfId="45" xr:uid="{B8F74BD1-2324-49EB-8A3C-9C0ABCDE6366}"/>
    <cellStyle name="Título 2 2" xfId="46" xr:uid="{88808285-5682-4365-8F33-71352F3E37CF}"/>
    <cellStyle name="Título 3 2" xfId="47" xr:uid="{4FE0F57F-F740-4D95-BABB-7AF35617445D}"/>
    <cellStyle name="Título 4 2" xfId="48" xr:uid="{96F41E29-9B23-4EB0-A959-52A48D96CDD8}"/>
    <cellStyle name="Título 5" xfId="44" xr:uid="{FC017C56-6CC8-453F-9EDA-965095C42EE4}"/>
    <cellStyle name="Total 2" xfId="49" xr:uid="{DB5A5BF8-3A0B-4A05-AC7A-C77D4D7D7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D04A-5A21-43D1-AF16-07EFFA14F13C}">
  <dimension ref="A1:K23"/>
  <sheetViews>
    <sheetView workbookViewId="0">
      <selection activeCell="I6" sqref="I6"/>
    </sheetView>
  </sheetViews>
  <sheetFormatPr defaultRowHeight="14.4" x14ac:dyDescent="0.3"/>
  <sheetData>
    <row r="1" spans="1:1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13"/>
      <c r="I1" s="13"/>
      <c r="J1" s="13"/>
      <c r="K1" s="14"/>
    </row>
    <row r="2" spans="1:11" x14ac:dyDescent="0.3">
      <c r="A2" s="12"/>
      <c r="B2" s="13"/>
      <c r="C2" s="13"/>
      <c r="D2" s="13"/>
      <c r="E2" s="13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</row>
    <row r="3" spans="1:11" x14ac:dyDescent="0.3">
      <c r="A3" s="11" t="s">
        <v>12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3">
      <c r="A4" s="3" t="s">
        <v>13</v>
      </c>
      <c r="B4" s="4">
        <v>2713244</v>
      </c>
      <c r="C4" s="4">
        <v>46115.553052269381</v>
      </c>
      <c r="D4" s="5">
        <v>1.6996463662047857E-2</v>
      </c>
      <c r="E4" s="6">
        <v>0</v>
      </c>
      <c r="F4" s="5">
        <v>1.6740000000000001E-2</v>
      </c>
      <c r="G4" s="7">
        <v>100000</v>
      </c>
      <c r="H4" s="8">
        <v>1674</v>
      </c>
      <c r="I4" s="8">
        <v>98483</v>
      </c>
      <c r="J4" s="8">
        <v>7376466</v>
      </c>
      <c r="K4" s="9">
        <v>73.760000000000005</v>
      </c>
    </row>
    <row r="5" spans="1:11" x14ac:dyDescent="0.3">
      <c r="A5" s="3" t="s">
        <v>14</v>
      </c>
      <c r="B5" s="4">
        <v>11082914</v>
      </c>
      <c r="C5" s="4">
        <v>7576.0126323261729</v>
      </c>
      <c r="D5" s="5">
        <v>6.8357587474974298E-4</v>
      </c>
      <c r="E5" s="6">
        <v>1</v>
      </c>
      <c r="F5" s="5">
        <v>2.7299999999999998E-3</v>
      </c>
      <c r="G5" s="4">
        <v>98326</v>
      </c>
      <c r="H5" s="8">
        <v>268</v>
      </c>
      <c r="I5" s="8">
        <v>392652</v>
      </c>
      <c r="J5" s="8">
        <v>7277983</v>
      </c>
      <c r="K5" s="9">
        <v>74.02</v>
      </c>
    </row>
    <row r="6" spans="1:11" x14ac:dyDescent="0.3">
      <c r="A6" s="3" t="s">
        <v>15</v>
      </c>
      <c r="B6" s="4">
        <v>14969375</v>
      </c>
      <c r="C6" s="4">
        <v>4493.267697822881</v>
      </c>
      <c r="D6" s="5">
        <v>3.0016401471824182E-4</v>
      </c>
      <c r="E6" s="6">
        <v>5</v>
      </c>
      <c r="F6" s="5">
        <v>1.5E-3</v>
      </c>
      <c r="G6" s="4">
        <v>98058</v>
      </c>
      <c r="H6" s="8">
        <v>147</v>
      </c>
      <c r="I6" s="8">
        <v>489921</v>
      </c>
      <c r="J6" s="8">
        <v>6885331</v>
      </c>
      <c r="K6" s="9">
        <v>70.22</v>
      </c>
    </row>
    <row r="7" spans="1:11" x14ac:dyDescent="0.3">
      <c r="A7" s="3" t="s">
        <v>16</v>
      </c>
      <c r="B7" s="4">
        <v>17166761</v>
      </c>
      <c r="C7" s="4">
        <v>6173.9020947521158</v>
      </c>
      <c r="D7" s="5">
        <v>3.5964280592897609E-4</v>
      </c>
      <c r="E7" s="6">
        <v>10</v>
      </c>
      <c r="F7" s="5">
        <v>1.8E-3</v>
      </c>
      <c r="G7" s="4">
        <v>97911</v>
      </c>
      <c r="H7" s="8">
        <v>176</v>
      </c>
      <c r="I7" s="8">
        <v>489114</v>
      </c>
      <c r="J7" s="8">
        <v>6395410</v>
      </c>
      <c r="K7" s="9">
        <v>65.319999999999993</v>
      </c>
    </row>
    <row r="8" spans="1:11" x14ac:dyDescent="0.3">
      <c r="A8" s="3" t="s">
        <v>17</v>
      </c>
      <c r="B8" s="4">
        <v>16990872</v>
      </c>
      <c r="C8" s="4">
        <v>20354.613823654887</v>
      </c>
      <c r="D8" s="5">
        <v>1.1979734662031995E-3</v>
      </c>
      <c r="E8" s="6">
        <v>15</v>
      </c>
      <c r="F8" s="5">
        <v>5.9699999999999996E-3</v>
      </c>
      <c r="G8" s="4">
        <v>97735</v>
      </c>
      <c r="H8" s="8">
        <v>584</v>
      </c>
      <c r="I8" s="8">
        <v>487215</v>
      </c>
      <c r="J8" s="8">
        <v>5906297</v>
      </c>
      <c r="K8" s="9">
        <v>60.43</v>
      </c>
    </row>
    <row r="9" spans="1:11" x14ac:dyDescent="0.3">
      <c r="A9" s="3" t="s">
        <v>18</v>
      </c>
      <c r="B9" s="4">
        <v>17245192</v>
      </c>
      <c r="C9" s="4">
        <v>29867.752588963231</v>
      </c>
      <c r="D9" s="5">
        <v>1.731946654404499E-3</v>
      </c>
      <c r="E9" s="6">
        <v>20</v>
      </c>
      <c r="F9" s="5">
        <v>8.6199999999999992E-3</v>
      </c>
      <c r="G9" s="4">
        <v>97151</v>
      </c>
      <c r="H9" s="8">
        <v>838</v>
      </c>
      <c r="I9" s="8">
        <v>483661</v>
      </c>
      <c r="J9" s="8">
        <v>5419082</v>
      </c>
      <c r="K9" s="9">
        <v>55.78</v>
      </c>
    </row>
    <row r="10" spans="1:11" x14ac:dyDescent="0.3">
      <c r="A10" s="3" t="s">
        <v>19</v>
      </c>
      <c r="B10" s="4">
        <v>17104414</v>
      </c>
      <c r="C10" s="4">
        <v>30904.092995192503</v>
      </c>
      <c r="D10" s="5">
        <v>1.8067905158979725E-3</v>
      </c>
      <c r="E10" s="6">
        <v>25</v>
      </c>
      <c r="F10" s="5">
        <v>8.9899999999999997E-3</v>
      </c>
      <c r="G10" s="4">
        <v>96313</v>
      </c>
      <c r="H10" s="8">
        <v>866</v>
      </c>
      <c r="I10" s="8">
        <v>479402</v>
      </c>
      <c r="J10" s="8">
        <v>4935421</v>
      </c>
      <c r="K10" s="9">
        <v>51.24</v>
      </c>
    </row>
    <row r="11" spans="1:11" x14ac:dyDescent="0.3">
      <c r="A11" s="3" t="s">
        <v>20</v>
      </c>
      <c r="B11" s="4">
        <v>15744512</v>
      </c>
      <c r="C11" s="4">
        <v>32175.279663897356</v>
      </c>
      <c r="D11" s="5">
        <v>2.0435869758235348E-3</v>
      </c>
      <c r="E11" s="6">
        <v>30</v>
      </c>
      <c r="F11" s="5">
        <v>1.017E-2</v>
      </c>
      <c r="G11" s="4">
        <v>95447</v>
      </c>
      <c r="H11" s="8">
        <v>970</v>
      </c>
      <c r="I11" s="8">
        <v>474810</v>
      </c>
      <c r="J11" s="8">
        <v>4456019</v>
      </c>
      <c r="K11" s="9">
        <v>46.69</v>
      </c>
    </row>
    <row r="12" spans="1:11" x14ac:dyDescent="0.3">
      <c r="A12" s="3" t="s">
        <v>21</v>
      </c>
      <c r="B12" s="4">
        <v>13888579</v>
      </c>
      <c r="C12" s="4">
        <v>34541.47603524274</v>
      </c>
      <c r="D12" s="5">
        <v>2.487041765413347E-3</v>
      </c>
      <c r="E12" s="6">
        <v>35</v>
      </c>
      <c r="F12" s="5">
        <v>1.2359999999999999E-2</v>
      </c>
      <c r="G12" s="4">
        <v>94477</v>
      </c>
      <c r="H12" s="8">
        <v>1168</v>
      </c>
      <c r="I12" s="8">
        <v>469466</v>
      </c>
      <c r="J12" s="8">
        <v>3981209</v>
      </c>
      <c r="K12" s="9">
        <v>42.14</v>
      </c>
    </row>
    <row r="13" spans="1:11" x14ac:dyDescent="0.3">
      <c r="A13" s="3" t="s">
        <v>22</v>
      </c>
      <c r="B13" s="4">
        <v>13009364</v>
      </c>
      <c r="C13" s="4">
        <v>43684.177469630078</v>
      </c>
      <c r="D13" s="5">
        <v>3.3579026207299664E-3</v>
      </c>
      <c r="E13" s="6">
        <v>40</v>
      </c>
      <c r="F13" s="5">
        <v>1.6650000000000002E-2</v>
      </c>
      <c r="G13" s="4">
        <v>93309</v>
      </c>
      <c r="H13" s="8">
        <v>1554</v>
      </c>
      <c r="I13" s="8">
        <v>462663</v>
      </c>
      <c r="J13" s="8">
        <v>3511743</v>
      </c>
      <c r="K13" s="9">
        <v>37.64</v>
      </c>
    </row>
    <row r="14" spans="1:11" x14ac:dyDescent="0.3">
      <c r="A14" s="3" t="s">
        <v>23</v>
      </c>
      <c r="B14" s="4">
        <v>11833352</v>
      </c>
      <c r="C14" s="4">
        <v>56984.066992922053</v>
      </c>
      <c r="D14" s="5">
        <v>4.8155473607919422E-3</v>
      </c>
      <c r="E14" s="6">
        <v>45</v>
      </c>
      <c r="F14" s="5">
        <v>2.3789999999999999E-2</v>
      </c>
      <c r="G14" s="4">
        <v>91756</v>
      </c>
      <c r="H14" s="8">
        <v>2183</v>
      </c>
      <c r="I14" s="8">
        <v>453321</v>
      </c>
      <c r="J14" s="8">
        <v>3049080</v>
      </c>
      <c r="K14" s="9">
        <v>33.229999999999997</v>
      </c>
    </row>
    <row r="15" spans="1:11" x14ac:dyDescent="0.3">
      <c r="A15" s="3" t="s">
        <v>24</v>
      </c>
      <c r="B15" s="4">
        <v>10140402</v>
      </c>
      <c r="C15" s="4">
        <v>70610.500935270771</v>
      </c>
      <c r="D15" s="5">
        <v>6.9632841908309718E-3</v>
      </c>
      <c r="E15" s="6">
        <v>50</v>
      </c>
      <c r="F15" s="5">
        <v>3.422E-2</v>
      </c>
      <c r="G15" s="4">
        <v>89573</v>
      </c>
      <c r="H15" s="8">
        <v>3065</v>
      </c>
      <c r="I15" s="8">
        <v>440201</v>
      </c>
      <c r="J15" s="8">
        <v>2595759</v>
      </c>
      <c r="K15" s="9">
        <v>28.98</v>
      </c>
    </row>
    <row r="16" spans="1:11" x14ac:dyDescent="0.3">
      <c r="A16" s="3" t="s">
        <v>25</v>
      </c>
      <c r="B16" s="4">
        <v>8276221</v>
      </c>
      <c r="C16" s="4">
        <v>82244.835454941349</v>
      </c>
      <c r="D16" s="5">
        <v>9.9374866203961135E-3</v>
      </c>
      <c r="E16" s="6">
        <v>55</v>
      </c>
      <c r="F16" s="5">
        <v>4.8480000000000002E-2</v>
      </c>
      <c r="G16" s="4">
        <v>86508</v>
      </c>
      <c r="H16" s="8">
        <v>4194</v>
      </c>
      <c r="I16" s="8">
        <v>422052</v>
      </c>
      <c r="J16" s="8">
        <v>2155558</v>
      </c>
      <c r="K16" s="9">
        <v>24.92</v>
      </c>
    </row>
    <row r="17" spans="1:11" x14ac:dyDescent="0.3">
      <c r="A17" s="3" t="s">
        <v>26</v>
      </c>
      <c r="B17" s="4">
        <v>6509120</v>
      </c>
      <c r="C17" s="4">
        <v>92198.407141085496</v>
      </c>
      <c r="D17" s="5">
        <v>1.4164496451299944E-2</v>
      </c>
      <c r="E17" s="6">
        <v>60</v>
      </c>
      <c r="F17" s="5">
        <v>6.8400000000000002E-2</v>
      </c>
      <c r="G17" s="4">
        <v>82313</v>
      </c>
      <c r="H17" s="8">
        <v>5630</v>
      </c>
      <c r="I17" s="8">
        <v>397491</v>
      </c>
      <c r="J17" s="8">
        <v>1733506</v>
      </c>
      <c r="K17" s="9">
        <v>21.06</v>
      </c>
    </row>
    <row r="18" spans="1:11" x14ac:dyDescent="0.3">
      <c r="A18" s="3" t="s">
        <v>27</v>
      </c>
      <c r="B18" s="4">
        <v>4840810</v>
      </c>
      <c r="C18" s="4">
        <v>102713.15835565227</v>
      </c>
      <c r="D18" s="5">
        <v>2.1218175957257623E-2</v>
      </c>
      <c r="E18" s="6">
        <v>65</v>
      </c>
      <c r="F18" s="5">
        <v>0.10075000000000001</v>
      </c>
      <c r="G18" s="4">
        <v>76683</v>
      </c>
      <c r="H18" s="8">
        <v>7726</v>
      </c>
      <c r="I18" s="8">
        <v>364102</v>
      </c>
      <c r="J18" s="8">
        <v>1336015</v>
      </c>
      <c r="K18" s="9">
        <v>17.420000000000002</v>
      </c>
    </row>
    <row r="19" spans="1:11" x14ac:dyDescent="0.3">
      <c r="A19" s="3" t="s">
        <v>28</v>
      </c>
      <c r="B19" s="4">
        <v>3741636</v>
      </c>
      <c r="C19" s="4">
        <v>121447.61807754473</v>
      </c>
      <c r="D19" s="5">
        <v>3.245842676239611E-2</v>
      </c>
      <c r="E19" s="6">
        <v>70</v>
      </c>
      <c r="F19" s="5">
        <v>0.15010999999999999</v>
      </c>
      <c r="G19" s="4">
        <v>68958</v>
      </c>
      <c r="H19" s="8">
        <v>10351</v>
      </c>
      <c r="I19" s="8">
        <v>318910</v>
      </c>
      <c r="J19" s="8">
        <v>971913</v>
      </c>
      <c r="K19" s="9">
        <v>14.09</v>
      </c>
    </row>
    <row r="20" spans="1:11" x14ac:dyDescent="0.3">
      <c r="A20" s="3" t="s">
        <v>29</v>
      </c>
      <c r="B20" s="4">
        <v>2563447</v>
      </c>
      <c r="C20" s="4">
        <v>128257.40936144788</v>
      </c>
      <c r="D20" s="5">
        <v>5.0033181634513167E-2</v>
      </c>
      <c r="E20" s="6">
        <v>75</v>
      </c>
      <c r="F20" s="5">
        <v>0.22234999999999999</v>
      </c>
      <c r="G20" s="4">
        <v>58606</v>
      </c>
      <c r="H20" s="8">
        <v>13031</v>
      </c>
      <c r="I20" s="8">
        <v>260453</v>
      </c>
      <c r="J20" s="8">
        <v>653003</v>
      </c>
      <c r="K20" s="9">
        <v>11.14</v>
      </c>
    </row>
    <row r="21" spans="1:11" x14ac:dyDescent="0.3">
      <c r="A21" s="3" t="s">
        <v>30</v>
      </c>
      <c r="B21" s="4">
        <v>1666972</v>
      </c>
      <c r="C21" s="4">
        <v>129146.37424065976</v>
      </c>
      <c r="D21" s="5">
        <v>7.747363137512793E-2</v>
      </c>
      <c r="E21" s="6">
        <v>80</v>
      </c>
      <c r="F21" s="5">
        <v>0.32451000000000002</v>
      </c>
      <c r="G21" s="4">
        <v>45575</v>
      </c>
      <c r="H21" s="8">
        <v>14790</v>
      </c>
      <c r="I21" s="8">
        <v>190900</v>
      </c>
      <c r="J21" s="8">
        <v>392550</v>
      </c>
      <c r="K21" s="9">
        <v>8.61</v>
      </c>
    </row>
    <row r="22" spans="1:11" x14ac:dyDescent="0.3">
      <c r="A22" s="3" t="s">
        <v>31</v>
      </c>
      <c r="B22" s="4">
        <v>819483</v>
      </c>
      <c r="C22" s="4">
        <v>98732.371452665873</v>
      </c>
      <c r="D22" s="5">
        <v>0.12048129302580514</v>
      </c>
      <c r="E22" s="6">
        <v>85</v>
      </c>
      <c r="F22" s="5">
        <v>0.46295999999999998</v>
      </c>
      <c r="G22" s="4">
        <v>30785</v>
      </c>
      <c r="H22" s="8">
        <v>14252</v>
      </c>
      <c r="I22" s="8">
        <v>118295</v>
      </c>
      <c r="J22" s="8">
        <v>201650</v>
      </c>
      <c r="K22" s="9">
        <v>6.55</v>
      </c>
    </row>
    <row r="23" spans="1:11" x14ac:dyDescent="0.3">
      <c r="A23" s="3" t="s">
        <v>32</v>
      </c>
      <c r="B23" s="4">
        <v>449129</v>
      </c>
      <c r="C23" s="4">
        <v>89081.746765912889</v>
      </c>
      <c r="D23" s="5">
        <v>0.19834334181474117</v>
      </c>
      <c r="E23" s="6">
        <v>90</v>
      </c>
      <c r="F23" s="5">
        <v>1</v>
      </c>
      <c r="G23" s="4">
        <v>16533</v>
      </c>
      <c r="H23" s="4">
        <v>16533</v>
      </c>
      <c r="I23" s="4">
        <v>83355</v>
      </c>
      <c r="J23" s="4">
        <v>83355</v>
      </c>
      <c r="K23" s="10">
        <v>5.04</v>
      </c>
    </row>
  </sheetData>
  <mergeCells count="7">
    <mergeCell ref="A3:K3"/>
    <mergeCell ref="A1:A2"/>
    <mergeCell ref="B1:B2"/>
    <mergeCell ref="C1:C2"/>
    <mergeCell ref="D1:D2"/>
    <mergeCell ref="E1:E2"/>
    <mergeCell ref="F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D957-E0A5-41EB-9319-CD8CA7958FA3}">
  <dimension ref="A2:L23"/>
  <sheetViews>
    <sheetView tabSelected="1" workbookViewId="0">
      <selection activeCell="K11" sqref="K11"/>
    </sheetView>
  </sheetViews>
  <sheetFormatPr defaultRowHeight="14.4" x14ac:dyDescent="0.3"/>
  <cols>
    <col min="1" max="1" width="10.6640625" bestFit="1" customWidth="1"/>
    <col min="2" max="2" width="5.77734375" bestFit="1" customWidth="1"/>
    <col min="3" max="4" width="6" bestFit="1" customWidth="1"/>
    <col min="5" max="5" width="7" bestFit="1" customWidth="1"/>
    <col min="6" max="6" width="8" bestFit="1" customWidth="1"/>
    <col min="7" max="7" width="5.5546875" bestFit="1" customWidth="1"/>
  </cols>
  <sheetData>
    <row r="2" spans="1:7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11</v>
      </c>
    </row>
    <row r="3" spans="1:7" x14ac:dyDescent="0.3">
      <c r="A3" s="3" t="s">
        <v>13</v>
      </c>
      <c r="B3" s="5">
        <v>1.6740000000000001E-2</v>
      </c>
      <c r="C3" s="15">
        <v>100000</v>
      </c>
      <c r="D3" s="16">
        <f>C3*B3</f>
        <v>1674.0000000000002</v>
      </c>
      <c r="E3" s="16">
        <f>C4+(0.137*D3)</f>
        <v>98555.338000000003</v>
      </c>
      <c r="F3" s="16">
        <f t="shared" ref="F3:F20" si="0">F4+E3</f>
        <v>6057016.8858078727</v>
      </c>
      <c r="G3" s="17">
        <f>F3/C3</f>
        <v>60.570168858078731</v>
      </c>
    </row>
    <row r="4" spans="1:7" x14ac:dyDescent="0.3">
      <c r="A4" s="3" t="s">
        <v>14</v>
      </c>
      <c r="B4" s="5">
        <v>2.7299999999999998E-3</v>
      </c>
      <c r="C4" s="16">
        <f>C3-D3</f>
        <v>98326</v>
      </c>
      <c r="D4" s="16">
        <f>C4*B4</f>
        <v>268.42998</v>
      </c>
      <c r="E4" s="16">
        <f>(4*C5)+(4/2*D4)</f>
        <v>392767.14003999997</v>
      </c>
      <c r="F4" s="16">
        <f t="shared" si="0"/>
        <v>5958461.5478078723</v>
      </c>
      <c r="G4" s="17">
        <f t="shared" ref="G4:G22" si="1">F4/C4</f>
        <v>60.59904346569445</v>
      </c>
    </row>
    <row r="5" spans="1:7" x14ac:dyDescent="0.3">
      <c r="A5" s="3" t="s">
        <v>15</v>
      </c>
      <c r="B5" s="5">
        <v>1.5E-3</v>
      </c>
      <c r="C5" s="16">
        <f>C4-D4</f>
        <v>98057.570019999999</v>
      </c>
      <c r="D5" s="16">
        <f t="shared" ref="D5:D22" si="2">C5*B5</f>
        <v>147.08635502999999</v>
      </c>
      <c r="E5" s="16">
        <f>(4*C6)+(5/2*D5)</f>
        <v>392009.65054745501</v>
      </c>
      <c r="F5" s="16">
        <f t="shared" si="0"/>
        <v>5565694.4077678723</v>
      </c>
      <c r="G5" s="17">
        <f t="shared" si="1"/>
        <v>56.759456782711247</v>
      </c>
    </row>
    <row r="6" spans="1:7" x14ac:dyDescent="0.3">
      <c r="A6" s="3" t="s">
        <v>16</v>
      </c>
      <c r="B6" s="5">
        <v>1.8E-3</v>
      </c>
      <c r="C6" s="16">
        <f t="shared" ref="C6:C22" si="3">C5-D5</f>
        <v>97910.483664970001</v>
      </c>
      <c r="D6" s="16">
        <f t="shared" si="2"/>
        <v>176.23887059694599</v>
      </c>
      <c r="E6" s="16">
        <f t="shared" ref="E6:E22" si="4">(4*C7)+(5/2*D6)</f>
        <v>391377.57635398459</v>
      </c>
      <c r="F6" s="16">
        <f t="shared" si="0"/>
        <v>5173684.7572204173</v>
      </c>
      <c r="G6" s="17">
        <f t="shared" si="1"/>
        <v>52.840968235063848</v>
      </c>
    </row>
    <row r="7" spans="1:7" x14ac:dyDescent="0.3">
      <c r="A7" s="3" t="s">
        <v>17</v>
      </c>
      <c r="B7" s="5">
        <v>5.9699999999999996E-3</v>
      </c>
      <c r="C7" s="16">
        <f t="shared" si="3"/>
        <v>97734.244794373051</v>
      </c>
      <c r="D7" s="16">
        <f t="shared" si="2"/>
        <v>583.47344142240706</v>
      </c>
      <c r="E7" s="16">
        <f t="shared" si="4"/>
        <v>390061.76901535859</v>
      </c>
      <c r="F7" s="16">
        <f t="shared" si="0"/>
        <v>4782307.1808664324</v>
      </c>
      <c r="G7" s="17">
        <f t="shared" si="1"/>
        <v>48.931745376741979</v>
      </c>
    </row>
    <row r="8" spans="1:7" x14ac:dyDescent="0.3">
      <c r="A8" s="3" t="s">
        <v>18</v>
      </c>
      <c r="B8" s="5">
        <v>8.6199999999999992E-3</v>
      </c>
      <c r="C8" s="16">
        <f t="shared" si="3"/>
        <v>97150.771352950644</v>
      </c>
      <c r="D8" s="16">
        <f t="shared" si="2"/>
        <v>837.43964906243446</v>
      </c>
      <c r="E8" s="16">
        <f t="shared" si="4"/>
        <v>387346.92593820894</v>
      </c>
      <c r="F8" s="16">
        <f t="shared" si="0"/>
        <v>4392245.4118510736</v>
      </c>
      <c r="G8" s="17">
        <f t="shared" si="1"/>
        <v>45.210607704739274</v>
      </c>
    </row>
    <row r="9" spans="1:7" x14ac:dyDescent="0.3">
      <c r="A9" s="3" t="s">
        <v>19</v>
      </c>
      <c r="B9" s="5">
        <v>8.9899999999999997E-3</v>
      </c>
      <c r="C9" s="16">
        <f t="shared" si="3"/>
        <v>96313.331703888209</v>
      </c>
      <c r="D9" s="16">
        <f t="shared" si="2"/>
        <v>865.85685201795502</v>
      </c>
      <c r="E9" s="16">
        <f t="shared" si="4"/>
        <v>383954.54153752589</v>
      </c>
      <c r="F9" s="16">
        <f t="shared" si="0"/>
        <v>4004898.4859128646</v>
      </c>
      <c r="G9" s="17">
        <f t="shared" si="1"/>
        <v>41.581974323407039</v>
      </c>
    </row>
    <row r="10" spans="1:7" x14ac:dyDescent="0.3">
      <c r="A10" s="3" t="s">
        <v>20</v>
      </c>
      <c r="B10" s="5">
        <v>1.017E-2</v>
      </c>
      <c r="C10" s="16">
        <f t="shared" si="3"/>
        <v>95447.474851870254</v>
      </c>
      <c r="D10" s="16">
        <f t="shared" si="2"/>
        <v>970.70081924352053</v>
      </c>
      <c r="E10" s="16">
        <f t="shared" si="4"/>
        <v>380333.84817861574</v>
      </c>
      <c r="F10" s="16">
        <f t="shared" si="0"/>
        <v>3620943.9443753385</v>
      </c>
      <c r="G10" s="17">
        <f t="shared" si="1"/>
        <v>37.936508535137925</v>
      </c>
    </row>
    <row r="11" spans="1:7" x14ac:dyDescent="0.3">
      <c r="A11" s="3" t="s">
        <v>21</v>
      </c>
      <c r="B11" s="5">
        <v>1.2359999999999999E-2</v>
      </c>
      <c r="C11" s="16">
        <f t="shared" si="3"/>
        <v>94476.774032626738</v>
      </c>
      <c r="D11" s="16">
        <f t="shared" si="2"/>
        <v>1167.7329270432665</v>
      </c>
      <c r="E11" s="16">
        <f t="shared" si="4"/>
        <v>376155.49673994206</v>
      </c>
      <c r="F11" s="16">
        <f t="shared" si="0"/>
        <v>3240610.0961967227</v>
      </c>
      <c r="G11" s="17">
        <f t="shared" si="1"/>
        <v>34.300600643684191</v>
      </c>
    </row>
    <row r="12" spans="1:7" x14ac:dyDescent="0.3">
      <c r="A12" s="3" t="s">
        <v>22</v>
      </c>
      <c r="B12" s="5">
        <v>1.6650000000000002E-2</v>
      </c>
      <c r="C12" s="16">
        <f t="shared" si="3"/>
        <v>93309.04110558347</v>
      </c>
      <c r="D12" s="16">
        <f t="shared" si="2"/>
        <v>1553.595534407965</v>
      </c>
      <c r="E12" s="16">
        <f t="shared" si="4"/>
        <v>370905.77112072194</v>
      </c>
      <c r="F12" s="16">
        <f t="shared" si="0"/>
        <v>2864454.5994567806</v>
      </c>
      <c r="G12" s="17">
        <f t="shared" si="1"/>
        <v>30.698575031068195</v>
      </c>
    </row>
    <row r="13" spans="1:7" x14ac:dyDescent="0.3">
      <c r="A13" s="3" t="s">
        <v>23</v>
      </c>
      <c r="B13" s="5">
        <v>2.3789999999999999E-2</v>
      </c>
      <c r="C13" s="16">
        <f t="shared" si="3"/>
        <v>91755.4455711755</v>
      </c>
      <c r="D13" s="16">
        <f t="shared" si="2"/>
        <v>2182.8620501382652</v>
      </c>
      <c r="E13" s="16">
        <f t="shared" si="4"/>
        <v>363747.48920949461</v>
      </c>
      <c r="F13" s="16">
        <f t="shared" si="0"/>
        <v>2493548.8283360587</v>
      </c>
      <c r="G13" s="17">
        <f t="shared" si="1"/>
        <v>27.176030946324499</v>
      </c>
    </row>
    <row r="14" spans="1:7" x14ac:dyDescent="0.3">
      <c r="A14" s="3" t="s">
        <v>24</v>
      </c>
      <c r="B14" s="5">
        <v>3.422E-2</v>
      </c>
      <c r="C14" s="16">
        <f t="shared" si="3"/>
        <v>89572.583521037232</v>
      </c>
      <c r="D14" s="16">
        <f t="shared" si="2"/>
        <v>3065.173808089894</v>
      </c>
      <c r="E14" s="16">
        <f t="shared" si="4"/>
        <v>353692.5733720141</v>
      </c>
      <c r="F14" s="16">
        <f t="shared" si="0"/>
        <v>2129801.3391265641</v>
      </c>
      <c r="G14" s="17">
        <f t="shared" si="1"/>
        <v>23.777379812053248</v>
      </c>
    </row>
    <row r="15" spans="1:7" x14ac:dyDescent="0.3">
      <c r="A15" s="3" t="s">
        <v>25</v>
      </c>
      <c r="B15" s="5">
        <v>4.8480000000000002E-2</v>
      </c>
      <c r="C15" s="16">
        <f t="shared" si="3"/>
        <v>86507.409712947338</v>
      </c>
      <c r="D15" s="16">
        <f t="shared" si="2"/>
        <v>4193.8792228836874</v>
      </c>
      <c r="E15" s="16">
        <f t="shared" si="4"/>
        <v>339738.82001746382</v>
      </c>
      <c r="F15" s="16">
        <f t="shared" si="0"/>
        <v>1776108.76575455</v>
      </c>
      <c r="G15" s="17">
        <f t="shared" si="1"/>
        <v>20.531290575548518</v>
      </c>
    </row>
    <row r="16" spans="1:7" x14ac:dyDescent="0.3">
      <c r="A16" s="3" t="s">
        <v>26</v>
      </c>
      <c r="B16" s="5">
        <v>6.8400000000000002E-2</v>
      </c>
      <c r="C16" s="16">
        <f t="shared" si="3"/>
        <v>82313.530490063655</v>
      </c>
      <c r="D16" s="16">
        <f t="shared" si="2"/>
        <v>5630.2454855203541</v>
      </c>
      <c r="E16" s="16">
        <f t="shared" si="4"/>
        <v>320808.75373197411</v>
      </c>
      <c r="F16" s="16">
        <f t="shared" si="0"/>
        <v>1436369.9457370862</v>
      </c>
      <c r="G16" s="17">
        <f t="shared" si="1"/>
        <v>17.449985891571924</v>
      </c>
    </row>
    <row r="17" spans="1:12" x14ac:dyDescent="0.3">
      <c r="A17" s="3" t="s">
        <v>27</v>
      </c>
      <c r="B17" s="5">
        <v>0.10075000000000001</v>
      </c>
      <c r="C17" s="16">
        <f t="shared" si="3"/>
        <v>76683.285004543301</v>
      </c>
      <c r="D17" s="16">
        <f t="shared" si="2"/>
        <v>7725.8409642077377</v>
      </c>
      <c r="E17" s="16">
        <f t="shared" si="4"/>
        <v>295144.3785718616</v>
      </c>
      <c r="F17" s="16">
        <f t="shared" si="0"/>
        <v>1115561.1920051121</v>
      </c>
      <c r="G17" s="17">
        <f t="shared" si="1"/>
        <v>14.547644795590301</v>
      </c>
    </row>
    <row r="18" spans="1:12" x14ac:dyDescent="0.3">
      <c r="A18" s="3" t="s">
        <v>28</v>
      </c>
      <c r="B18" s="5">
        <v>0.15010999999999999</v>
      </c>
      <c r="C18" s="16">
        <f t="shared" si="3"/>
        <v>68957.444040335569</v>
      </c>
      <c r="D18" s="16">
        <f t="shared" si="2"/>
        <v>10351.201924894773</v>
      </c>
      <c r="E18" s="16">
        <f t="shared" si="4"/>
        <v>260302.97327400011</v>
      </c>
      <c r="F18" s="16">
        <f t="shared" si="0"/>
        <v>820416.81343325041</v>
      </c>
      <c r="G18" s="17">
        <f t="shared" si="1"/>
        <v>11.89743652553828</v>
      </c>
    </row>
    <row r="19" spans="1:12" x14ac:dyDescent="0.3">
      <c r="A19" s="3" t="s">
        <v>29</v>
      </c>
      <c r="B19" s="5">
        <v>0.22234999999999999</v>
      </c>
      <c r="C19" s="16">
        <f t="shared" si="3"/>
        <v>58606.242115440793</v>
      </c>
      <c r="D19" s="16">
        <f t="shared" si="2"/>
        <v>13031.097934368259</v>
      </c>
      <c r="E19" s="16">
        <f t="shared" si="4"/>
        <v>214878.32156021078</v>
      </c>
      <c r="F19" s="16">
        <f t="shared" si="0"/>
        <v>560113.84015925031</v>
      </c>
      <c r="G19" s="17">
        <f t="shared" si="1"/>
        <v>9.5572386138656551</v>
      </c>
    </row>
    <row r="20" spans="1:12" x14ac:dyDescent="0.3">
      <c r="A20" s="3" t="s">
        <v>30</v>
      </c>
      <c r="B20" s="5">
        <v>0.32451000000000002</v>
      </c>
      <c r="C20" s="16">
        <f t="shared" si="3"/>
        <v>45575.144181072537</v>
      </c>
      <c r="D20" s="16">
        <f t="shared" si="2"/>
        <v>14789.590038199851</v>
      </c>
      <c r="E20" s="16">
        <f t="shared" si="4"/>
        <v>160116.19166699037</v>
      </c>
      <c r="F20" s="16">
        <f t="shared" si="0"/>
        <v>345235.51859903953</v>
      </c>
      <c r="G20" s="17">
        <f t="shared" si="1"/>
        <v>7.5750834101017857</v>
      </c>
    </row>
    <row r="21" spans="1:12" x14ac:dyDescent="0.3">
      <c r="A21" s="3" t="s">
        <v>31</v>
      </c>
      <c r="B21" s="5">
        <v>0.46295999999999998</v>
      </c>
      <c r="C21" s="16">
        <f t="shared" si="3"/>
        <v>30785.554142872686</v>
      </c>
      <c r="D21" s="16">
        <f t="shared" si="2"/>
        <v>14252.480145984338</v>
      </c>
      <c r="E21" s="16">
        <f t="shared" si="4"/>
        <v>101763.49635251425</v>
      </c>
      <c r="F21" s="16">
        <f>F22+E21</f>
        <v>185119.32693204918</v>
      </c>
      <c r="G21" s="17">
        <f t="shared" si="1"/>
        <v>6.0131880710325643</v>
      </c>
      <c r="K21" s="13" t="s">
        <v>1</v>
      </c>
      <c r="L21" s="13" t="s">
        <v>2</v>
      </c>
    </row>
    <row r="22" spans="1:12" x14ac:dyDescent="0.3">
      <c r="A22" s="3" t="s">
        <v>32</v>
      </c>
      <c r="B22" s="5">
        <v>1</v>
      </c>
      <c r="C22" s="16">
        <f t="shared" si="3"/>
        <v>16533.07399688835</v>
      </c>
      <c r="D22" s="16">
        <f t="shared" si="2"/>
        <v>16533.07399688835</v>
      </c>
      <c r="E22" s="16">
        <f>(D22/L23)*K23</f>
        <v>83355.83057953493</v>
      </c>
      <c r="F22" s="16">
        <f>E22</f>
        <v>83355.83057953493</v>
      </c>
      <c r="G22" s="17">
        <f t="shared" si="1"/>
        <v>5.041762384612996</v>
      </c>
      <c r="K22" s="13"/>
      <c r="L22" s="13"/>
    </row>
    <row r="23" spans="1:12" x14ac:dyDescent="0.3">
      <c r="J23" s="18" t="s">
        <v>32</v>
      </c>
      <c r="K23" s="19">
        <v>449129</v>
      </c>
      <c r="L23" s="19">
        <v>89081.746765912889</v>
      </c>
    </row>
  </sheetData>
  <mergeCells count="2">
    <mergeCell ref="K21:K22"/>
    <mergeCell ref="L21:L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Citton Padilha dos Reis</dc:creator>
  <cp:lastModifiedBy>Rodrigo Citton Padilha dos Reis</cp:lastModifiedBy>
  <dcterms:created xsi:type="dcterms:W3CDTF">2024-08-13T13:03:25Z</dcterms:created>
  <dcterms:modified xsi:type="dcterms:W3CDTF">2024-08-13T13:35:53Z</dcterms:modified>
</cp:coreProperties>
</file>