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 activeTab="2"/>
  </bookViews>
  <sheets>
    <sheet name="Payroll Computation" sheetId="1" r:id="rId1"/>
    <sheet name="Attendance" sheetId="2" r:id="rId2"/>
    <sheet name="Notes" sheetId="4" r:id="rId3"/>
    <sheet name="SSS Cotribution" sheetId="5" r:id="rId4"/>
    <sheet name="HDMF Schedule" sheetId="6" r:id="rId5"/>
  </sheets>
  <calcPr calcId="124519"/>
</workbook>
</file>

<file path=xl/calcChain.xml><?xml version="1.0" encoding="utf-8"?>
<calcChain xmlns="http://schemas.openxmlformats.org/spreadsheetml/2006/main">
  <c r="D14" i="6"/>
  <c r="D13"/>
  <c r="B13"/>
  <c r="Q37" i="5"/>
  <c r="P37"/>
  <c r="O37"/>
  <c r="K37"/>
  <c r="J37"/>
  <c r="L37" s="1"/>
  <c r="H37"/>
  <c r="Q36"/>
  <c r="P36"/>
  <c r="O36"/>
  <c r="K36"/>
  <c r="J36"/>
  <c r="L36" s="1"/>
  <c r="H36"/>
  <c r="Q35"/>
  <c r="P35"/>
  <c r="O35"/>
  <c r="K35"/>
  <c r="J35"/>
  <c r="L35" s="1"/>
  <c r="H35"/>
  <c r="Q34"/>
  <c r="P34"/>
  <c r="O34"/>
  <c r="K34"/>
  <c r="J34"/>
  <c r="L34" s="1"/>
  <c r="H34"/>
  <c r="Q33"/>
  <c r="P33"/>
  <c r="O33"/>
  <c r="K33"/>
  <c r="J33"/>
  <c r="L33" s="1"/>
  <c r="H33"/>
  <c r="Q32"/>
  <c r="P32"/>
  <c r="O32"/>
  <c r="K32"/>
  <c r="J32"/>
  <c r="L32" s="1"/>
  <c r="H32"/>
  <c r="Q31"/>
  <c r="P31"/>
  <c r="O31"/>
  <c r="K31"/>
  <c r="J31"/>
  <c r="L31" s="1"/>
  <c r="H31"/>
  <c r="Q30"/>
  <c r="P30"/>
  <c r="O30"/>
  <c r="K30"/>
  <c r="J30"/>
  <c r="L30" s="1"/>
  <c r="H30"/>
  <c r="Q29"/>
  <c r="P29"/>
  <c r="O29"/>
  <c r="K29"/>
  <c r="J29"/>
  <c r="L29" s="1"/>
  <c r="H29"/>
  <c r="Q28"/>
  <c r="P28"/>
  <c r="O28"/>
  <c r="K28"/>
  <c r="J28"/>
  <c r="L28" s="1"/>
  <c r="H28"/>
  <c r="Q27"/>
  <c r="P27"/>
  <c r="O27"/>
  <c r="K27"/>
  <c r="J27"/>
  <c r="L27" s="1"/>
  <c r="H27"/>
  <c r="Q26"/>
  <c r="P26"/>
  <c r="O26"/>
  <c r="K26"/>
  <c r="J26"/>
  <c r="L26" s="1"/>
  <c r="H26"/>
  <c r="Q25"/>
  <c r="P25"/>
  <c r="O25"/>
  <c r="K25"/>
  <c r="J25"/>
  <c r="L25" s="1"/>
  <c r="H25"/>
  <c r="Q24"/>
  <c r="P24"/>
  <c r="O24"/>
  <c r="K24"/>
  <c r="J24"/>
  <c r="L24" s="1"/>
  <c r="H24"/>
  <c r="Q23"/>
  <c r="P23"/>
  <c r="O23"/>
  <c r="K23"/>
  <c r="J23"/>
  <c r="L23" s="1"/>
  <c r="H23"/>
  <c r="Q22"/>
  <c r="P22"/>
  <c r="O22"/>
  <c r="K22"/>
  <c r="J22"/>
  <c r="L22" s="1"/>
  <c r="H22"/>
  <c r="Q21"/>
  <c r="P21"/>
  <c r="O21"/>
  <c r="K21"/>
  <c r="J21"/>
  <c r="L21" s="1"/>
  <c r="H21"/>
  <c r="Q20"/>
  <c r="P20"/>
  <c r="O20"/>
  <c r="K20"/>
  <c r="J20"/>
  <c r="L20" s="1"/>
  <c r="H20"/>
  <c r="Q19"/>
  <c r="P19"/>
  <c r="O19"/>
  <c r="K19"/>
  <c r="J19"/>
  <c r="L19" s="1"/>
  <c r="H19"/>
  <c r="Q18"/>
  <c r="P18"/>
  <c r="O18"/>
  <c r="K18"/>
  <c r="J18"/>
  <c r="L18" s="1"/>
  <c r="H18"/>
  <c r="Q17"/>
  <c r="P17"/>
  <c r="O17"/>
  <c r="K17"/>
  <c r="J17"/>
  <c r="L17" s="1"/>
  <c r="H17"/>
  <c r="Q16"/>
  <c r="P16"/>
  <c r="O16"/>
  <c r="K16"/>
  <c r="J16"/>
  <c r="L16" s="1"/>
  <c r="H16"/>
  <c r="Q15"/>
  <c r="P15"/>
  <c r="O15"/>
  <c r="K15"/>
  <c r="J15"/>
  <c r="L15" s="1"/>
  <c r="H15"/>
  <c r="Q14"/>
  <c r="P14"/>
  <c r="O14"/>
  <c r="K14"/>
  <c r="J14"/>
  <c r="L14" s="1"/>
  <c r="H14"/>
  <c r="Q13"/>
  <c r="P13"/>
  <c r="O13"/>
  <c r="K13"/>
  <c r="J13"/>
  <c r="L13" s="1"/>
  <c r="H13"/>
  <c r="Q12"/>
  <c r="P12"/>
  <c r="O12"/>
  <c r="K12"/>
  <c r="J12"/>
  <c r="L12" s="1"/>
  <c r="H12"/>
  <c r="Q11"/>
  <c r="P11"/>
  <c r="O11"/>
  <c r="K11"/>
  <c r="J11"/>
  <c r="L11" s="1"/>
  <c r="H11"/>
  <c r="Q10"/>
  <c r="P10"/>
  <c r="O10"/>
  <c r="K10"/>
  <c r="J10"/>
  <c r="L10" s="1"/>
  <c r="H10"/>
  <c r="Q9"/>
  <c r="P9"/>
  <c r="O9"/>
  <c r="K9"/>
  <c r="J9"/>
  <c r="L9" s="1"/>
  <c r="H9"/>
  <c r="Q8"/>
  <c r="P8"/>
  <c r="O8"/>
  <c r="K8"/>
  <c r="J8"/>
  <c r="L8" s="1"/>
  <c r="H8"/>
  <c r="E8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Q7"/>
  <c r="P7"/>
  <c r="O7"/>
  <c r="K7"/>
  <c r="J7"/>
  <c r="L7" s="1"/>
  <c r="H7"/>
  <c r="R8" l="1"/>
  <c r="M8"/>
  <c r="R9"/>
  <c r="M9"/>
  <c r="R10"/>
  <c r="M10"/>
  <c r="R11"/>
  <c r="M11"/>
  <c r="R12"/>
  <c r="M12"/>
  <c r="R13"/>
  <c r="M13"/>
  <c r="R14"/>
  <c r="M14"/>
  <c r="R15"/>
  <c r="M15"/>
  <c r="R16"/>
  <c r="M16"/>
  <c r="R17"/>
  <c r="M17"/>
  <c r="R18"/>
  <c r="M18"/>
  <c r="R19"/>
  <c r="M19"/>
  <c r="M20"/>
  <c r="R20"/>
  <c r="R21"/>
  <c r="M21"/>
  <c r="R22"/>
  <c r="M22"/>
  <c r="R23"/>
  <c r="M23"/>
  <c r="R24"/>
  <c r="M24"/>
  <c r="R25"/>
  <c r="M25"/>
  <c r="R26"/>
  <c r="M26"/>
  <c r="R27"/>
  <c r="M27"/>
  <c r="R28"/>
  <c r="M28"/>
  <c r="R29"/>
  <c r="M29"/>
  <c r="R30"/>
  <c r="M30"/>
  <c r="R31"/>
  <c r="M31"/>
  <c r="R32"/>
  <c r="M32"/>
  <c r="R33"/>
  <c r="M33"/>
  <c r="R34"/>
  <c r="M34"/>
  <c r="R35"/>
  <c r="M35"/>
  <c r="R36"/>
  <c r="M36"/>
  <c r="R37"/>
  <c r="M37"/>
  <c r="R7"/>
  <c r="M7"/>
  <c r="Y47" i="2" l="1"/>
  <c r="X46"/>
  <c r="X39"/>
  <c r="W15"/>
  <c r="X16"/>
  <c r="X32"/>
  <c r="X24"/>
  <c r="J6" i="1"/>
  <c r="CC10"/>
  <c r="BS10"/>
  <c r="BR10"/>
  <c r="BP10"/>
  <c r="BO10"/>
  <c r="BM10"/>
  <c r="BL10"/>
  <c r="BK10"/>
  <c r="AY10"/>
  <c r="AQ10"/>
  <c r="AL10"/>
  <c r="AE10"/>
  <c r="BQ10" s="1"/>
  <c r="AB10"/>
  <c r="BN10" s="1"/>
  <c r="K10"/>
  <c r="AS10" s="1"/>
  <c r="J10"/>
  <c r="AP10" s="1"/>
  <c r="H10"/>
  <c r="F10"/>
  <c r="CC9"/>
  <c r="BS9"/>
  <c r="BR9"/>
  <c r="BP9"/>
  <c r="BO9"/>
  <c r="BN9"/>
  <c r="BM9"/>
  <c r="BL9"/>
  <c r="BK9"/>
  <c r="AY9"/>
  <c r="AP9"/>
  <c r="AE9"/>
  <c r="BQ9" s="1"/>
  <c r="K9"/>
  <c r="AS9" s="1"/>
  <c r="J9"/>
  <c r="AQ9" s="1"/>
  <c r="H9"/>
  <c r="F9"/>
  <c r="CC8"/>
  <c r="BS8"/>
  <c r="BR8"/>
  <c r="BP8"/>
  <c r="BO8"/>
  <c r="BN8"/>
  <c r="BM8"/>
  <c r="BL8"/>
  <c r="BK8"/>
  <c r="AY8"/>
  <c r="AP8"/>
  <c r="AE8"/>
  <c r="BQ8" s="1"/>
  <c r="K8"/>
  <c r="AS8" s="1"/>
  <c r="J8"/>
  <c r="AQ8" s="1"/>
  <c r="H8"/>
  <c r="F8"/>
  <c r="CC7"/>
  <c r="BS7"/>
  <c r="BR7"/>
  <c r="BQ7"/>
  <c r="BP7"/>
  <c r="BO7"/>
  <c r="BN7"/>
  <c r="BM7"/>
  <c r="BL7"/>
  <c r="BK7"/>
  <c r="AY7"/>
  <c r="AQ7"/>
  <c r="AP7"/>
  <c r="AL7"/>
  <c r="K7"/>
  <c r="AR7" s="1"/>
  <c r="J7"/>
  <c r="H7"/>
  <c r="F7"/>
  <c r="CC6"/>
  <c r="BS6"/>
  <c r="BR6"/>
  <c r="BQ6"/>
  <c r="BP6"/>
  <c r="BO6"/>
  <c r="BN6"/>
  <c r="BM6"/>
  <c r="BL6"/>
  <c r="BK6"/>
  <c r="AY6"/>
  <c r="AQ6"/>
  <c r="AP6"/>
  <c r="AL6"/>
  <c r="K6"/>
  <c r="AR6" s="1"/>
  <c r="H6"/>
  <c r="F6"/>
  <c r="AK8" l="1"/>
  <c r="AU8" s="1"/>
  <c r="BE8" s="1"/>
  <c r="BW8" s="1"/>
  <c r="BZ8" s="1"/>
  <c r="AM8"/>
  <c r="AR8"/>
  <c r="AK9"/>
  <c r="AM9"/>
  <c r="AR9"/>
  <c r="AN10"/>
  <c r="AL8"/>
  <c r="AN8"/>
  <c r="AL9"/>
  <c r="AN9"/>
  <c r="AK10"/>
  <c r="AU10" s="1"/>
  <c r="BE10" s="1"/>
  <c r="BW10" s="1"/>
  <c r="BZ10" s="1"/>
  <c r="AM10"/>
  <c r="AR10"/>
  <c r="AN6"/>
  <c r="AS6"/>
  <c r="AN7"/>
  <c r="AS7"/>
  <c r="AK6"/>
  <c r="AU6" s="1"/>
  <c r="BE6" s="1"/>
  <c r="AM6"/>
  <c r="AK7"/>
  <c r="AU7" s="1"/>
  <c r="BE7" s="1"/>
  <c r="AM7"/>
  <c r="AU9" l="1"/>
  <c r="BE9" s="1"/>
  <c r="BW9" s="1"/>
  <c r="BZ9" s="1"/>
  <c r="BW7"/>
  <c r="BZ7" s="1"/>
  <c r="BH7"/>
  <c r="BH6"/>
  <c r="BW6" s="1"/>
  <c r="BZ6" s="1"/>
</calcChain>
</file>

<file path=xl/sharedStrings.xml><?xml version="1.0" encoding="utf-8"?>
<sst xmlns="http://schemas.openxmlformats.org/spreadsheetml/2006/main" count="303" uniqueCount="201">
  <si>
    <t>No.</t>
  </si>
  <si>
    <t>EMPLOYEE</t>
  </si>
  <si>
    <t>Position</t>
  </si>
  <si>
    <t>Monthly Salary</t>
  </si>
  <si>
    <t>Basic Pay (Semi-Monthly)</t>
  </si>
  <si>
    <t xml:space="preserve">Special Holiday </t>
  </si>
  <si>
    <t>Basic Pay</t>
  </si>
  <si>
    <t>No. of Days - DAY OFF</t>
  </si>
  <si>
    <t>DAILY RATE</t>
  </si>
  <si>
    <t>Rate per hour</t>
  </si>
  <si>
    <t>Absent w/o pay</t>
  </si>
  <si>
    <t>Vacation Leave w/ Pay</t>
  </si>
  <si>
    <t>Undertime(Minutes)</t>
  </si>
  <si>
    <t>Late       (Minute/s)</t>
  </si>
  <si>
    <t>Over time ( Minutes)</t>
  </si>
  <si>
    <t>Sick Leave w/ pay (per day)</t>
  </si>
  <si>
    <t>Holiday Pay (per hour)</t>
  </si>
  <si>
    <t>Special Holiday (per hour)</t>
  </si>
  <si>
    <t>Rice Subsidy</t>
  </si>
  <si>
    <t>Nominal Transfer Fee</t>
  </si>
  <si>
    <t>Laundry Allowance   (PHP)</t>
  </si>
  <si>
    <t>Teaching Allowance (PHP)</t>
  </si>
  <si>
    <t>Team Leader Allowance (PHP)</t>
  </si>
  <si>
    <t>Trainer Allowance (PHP)</t>
  </si>
  <si>
    <t xml:space="preserve">Perfect Attendance Allowances (PHP)                          </t>
  </si>
  <si>
    <t>Booking Incentives (PHP)</t>
  </si>
  <si>
    <t>Night Duty Allowance</t>
  </si>
  <si>
    <r>
      <t xml:space="preserve">Night Diff  </t>
    </r>
    <r>
      <rPr>
        <b/>
        <sz val="10"/>
        <color theme="1"/>
        <rFont val="ＭＳ Ｐゴシック"/>
        <family val="3"/>
        <charset val="128"/>
      </rPr>
      <t>(Minutes)</t>
    </r>
  </si>
  <si>
    <t>REMARKS:</t>
  </si>
  <si>
    <t>Holiday Pay</t>
    <phoneticPr fontId="0"/>
  </si>
  <si>
    <t>Premium Pay</t>
    <phoneticPr fontId="0"/>
  </si>
  <si>
    <t>Overtime</t>
    <phoneticPr fontId="0"/>
  </si>
  <si>
    <r>
      <t xml:space="preserve">Night </t>
    </r>
    <r>
      <rPr>
        <b/>
        <sz val="7"/>
        <rFont val="Times New Roman"/>
        <family val="1"/>
      </rPr>
      <t>Premium</t>
    </r>
  </si>
  <si>
    <r>
      <t xml:space="preserve">Salary </t>
    </r>
    <r>
      <rPr>
        <b/>
        <sz val="6"/>
        <rFont val="Times New Roman"/>
        <family val="1"/>
      </rPr>
      <t>Adjustment</t>
    </r>
  </si>
  <si>
    <t>Leave with Pay</t>
  </si>
  <si>
    <t>DEDUCTIONS:</t>
  </si>
  <si>
    <t>GROSS PAY</t>
  </si>
  <si>
    <t>GOVT. CONTRIBUTIONS</t>
  </si>
  <si>
    <t>Salary Loan</t>
  </si>
  <si>
    <t>Laundry Allowance</t>
  </si>
  <si>
    <t>Teaching Allowance</t>
  </si>
  <si>
    <t>Team Leader Allowance</t>
  </si>
  <si>
    <t>Trainer Allowance</t>
  </si>
  <si>
    <t>Perfect Attendance Bonus</t>
  </si>
  <si>
    <t>Booking Incentives</t>
  </si>
  <si>
    <t>Incentive Adj. (Addition)</t>
  </si>
  <si>
    <t>Incentive Adj. (Deduction)</t>
  </si>
  <si>
    <t>Cash Advance</t>
  </si>
  <si>
    <t>Net Pay</t>
  </si>
  <si>
    <t>Salary Adjustment (Addition)</t>
  </si>
  <si>
    <t>Salary Adjustment (Deduction)</t>
  </si>
  <si>
    <t>Net Pay after Adjustment</t>
  </si>
  <si>
    <t>Remarks</t>
  </si>
  <si>
    <t>DATE:</t>
  </si>
  <si>
    <t>(NO WORK, NO PAY)</t>
  </si>
  <si>
    <t>Regular</t>
  </si>
  <si>
    <t>Rest Day</t>
  </si>
  <si>
    <t>Regular Holiday</t>
  </si>
  <si>
    <t>Special Holiday</t>
  </si>
  <si>
    <t>Absences</t>
  </si>
  <si>
    <t>Undertime</t>
  </si>
  <si>
    <t>Late</t>
  </si>
  <si>
    <t>Adjustment</t>
  </si>
  <si>
    <t>SSS</t>
  </si>
  <si>
    <t>ER</t>
  </si>
  <si>
    <t>EC</t>
  </si>
  <si>
    <t>TOTAL</t>
  </si>
  <si>
    <t>PHIC</t>
  </si>
  <si>
    <t>HDMF</t>
  </si>
  <si>
    <t>ADJ</t>
  </si>
  <si>
    <t>Net Pay Before Tax</t>
  </si>
  <si>
    <t>EXEMTION</t>
  </si>
  <si>
    <t>W/tax</t>
    <phoneticPr fontId="0"/>
  </si>
  <si>
    <t>S</t>
  </si>
  <si>
    <t>ME2</t>
  </si>
  <si>
    <t>MWE</t>
  </si>
  <si>
    <t>3</t>
  </si>
  <si>
    <t>SUNDAY</t>
  </si>
  <si>
    <t>8;00</t>
  </si>
  <si>
    <t>12;55</t>
  </si>
  <si>
    <t>1;34</t>
  </si>
  <si>
    <t>7;34</t>
  </si>
  <si>
    <t>7;14</t>
  </si>
  <si>
    <t>7;02</t>
  </si>
  <si>
    <t>MONDAY</t>
  </si>
  <si>
    <t>5;00</t>
  </si>
  <si>
    <t>11;05</t>
  </si>
  <si>
    <t>5;02</t>
  </si>
  <si>
    <t>5;08</t>
  </si>
  <si>
    <t>2 DAYS OFF</t>
  </si>
  <si>
    <t>TARDINESS</t>
  </si>
  <si>
    <t xml:space="preserve">(prev. WED. </t>
  </si>
  <si>
    <t>UNDERTIME</t>
  </si>
  <si>
    <t>NSD</t>
  </si>
  <si>
    <t>&amp; THU.)</t>
  </si>
  <si>
    <t>OT</t>
  </si>
  <si>
    <t>4</t>
  </si>
  <si>
    <t>TUESDAY</t>
  </si>
  <si>
    <t>8;55</t>
  </si>
  <si>
    <t>7;55</t>
  </si>
  <si>
    <t>7;57</t>
  </si>
  <si>
    <t>1;55</t>
  </si>
  <si>
    <t>1;50</t>
  </si>
  <si>
    <t>75;4</t>
  </si>
  <si>
    <t>7;53</t>
  </si>
  <si>
    <t>WEDNESDAY</t>
  </si>
  <si>
    <t>5;55</t>
  </si>
  <si>
    <t>10;55</t>
  </si>
  <si>
    <t>5;17</t>
  </si>
  <si>
    <t>5;05</t>
  </si>
  <si>
    <t>11;10</t>
  </si>
  <si>
    <t>11;09</t>
  </si>
  <si>
    <t>5;29</t>
  </si>
  <si>
    <t>SUNDAY</t>
    <phoneticPr fontId="2"/>
  </si>
  <si>
    <t>MONDAY</t>
    <phoneticPr fontId="2"/>
  </si>
  <si>
    <t>2 DAYS OFF</t>
    <phoneticPr fontId="2"/>
  </si>
  <si>
    <t>BTCH</t>
  </si>
  <si>
    <t>DAY-OFF / REST DAY</t>
  </si>
  <si>
    <t>WED</t>
  </si>
  <si>
    <t>SICK LEAVE WITH PAY</t>
  </si>
  <si>
    <t>SPECIAL HOLIDAY - NO WORK NO PAY</t>
  </si>
  <si>
    <t>SWAPPED DAY-OFF</t>
  </si>
  <si>
    <t>VACATION LEAVE WITH PAY</t>
  </si>
  <si>
    <t>LEGAL HOLIDAY - NO WORK WITH PAY</t>
  </si>
  <si>
    <t>FOR CLARIFICATION</t>
  </si>
  <si>
    <t>WORKED ON LEGAL HOLIDAY ( double pay )</t>
  </si>
  <si>
    <t>WORKED ON LEGAL HOLIDAY ( 1 hr pay Onwards)</t>
  </si>
  <si>
    <t>SPECIAL HOLIDAY WORKED</t>
  </si>
  <si>
    <t xml:space="preserve">ABSENT </t>
  </si>
  <si>
    <t>SICK BUT NO PAY</t>
  </si>
  <si>
    <t>Night</t>
  </si>
  <si>
    <t>THU</t>
    <phoneticPr fontId="2"/>
  </si>
  <si>
    <t>FRI</t>
    <phoneticPr fontId="2"/>
  </si>
  <si>
    <t>SAT</t>
    <phoneticPr fontId="2"/>
  </si>
  <si>
    <t>SUN</t>
    <phoneticPr fontId="2"/>
  </si>
  <si>
    <t>MON</t>
    <phoneticPr fontId="2"/>
  </si>
  <si>
    <t>TUE</t>
    <phoneticPr fontId="2"/>
  </si>
  <si>
    <t>WED</t>
    <phoneticPr fontId="2"/>
  </si>
  <si>
    <t>THU</t>
    <phoneticPr fontId="2"/>
  </si>
  <si>
    <t>LATE</t>
  </si>
  <si>
    <t>ABSENT</t>
  </si>
  <si>
    <t>UT</t>
  </si>
  <si>
    <t>VL</t>
  </si>
  <si>
    <t>SL</t>
  </si>
  <si>
    <t>Premium</t>
  </si>
  <si>
    <t>seq.</t>
  </si>
  <si>
    <t>NAMES OF EMPLOYEES:</t>
  </si>
  <si>
    <t xml:space="preserve">DAY OFF </t>
  </si>
  <si>
    <t xml:space="preserve">TIME </t>
  </si>
  <si>
    <t>REMARKS</t>
  </si>
  <si>
    <t>WED</t>
    <phoneticPr fontId="2"/>
  </si>
  <si>
    <t>(prev. MON</t>
    <phoneticPr fontId="2"/>
  </si>
  <si>
    <t>&amp; TUE)</t>
    <phoneticPr fontId="2"/>
  </si>
  <si>
    <t>Attendance</t>
  </si>
  <si>
    <t>Per Contract</t>
  </si>
  <si>
    <t>Per Contract and Attendance</t>
  </si>
  <si>
    <t xml:space="preserve">Depends if employee can  avail VL </t>
  </si>
  <si>
    <t>Based on government schedule</t>
  </si>
  <si>
    <t>based on wtax sched</t>
  </si>
  <si>
    <t>Important details</t>
  </si>
  <si>
    <t>Employee (EE) working hours</t>
  </si>
  <si>
    <t>EE day-offs</t>
  </si>
  <si>
    <t>SSS Contribution Schedule</t>
  </si>
  <si>
    <t>Range of Compensation</t>
  </si>
  <si>
    <t>Monthly Salary Credit</t>
  </si>
  <si>
    <t>Employer - Employee</t>
  </si>
  <si>
    <t>SE / VM / OFW</t>
  </si>
  <si>
    <t>SOCIAL SECURITY</t>
  </si>
  <si>
    <t>Total Contribution</t>
  </si>
  <si>
    <t>EE</t>
  </si>
  <si>
    <t>Total</t>
  </si>
  <si>
    <t>-</t>
  </si>
  <si>
    <t>over</t>
  </si>
  <si>
    <t>SSS Contribution Table is brought to you by SSSContributionTable.Com</t>
  </si>
  <si>
    <t>This new and updated SSS Contribution Table will be effective on January 2014.For now, the old SSS Contribution is still applicable.</t>
  </si>
  <si>
    <t>HDMF Contribution</t>
  </si>
  <si>
    <t xml:space="preserve">2% of Basic Pay </t>
  </si>
  <si>
    <t>or</t>
  </si>
  <si>
    <t>EE Contribution</t>
  </si>
  <si>
    <t>ER Contribution</t>
  </si>
  <si>
    <t>Depends on company policy</t>
  </si>
  <si>
    <t>Example</t>
  </si>
  <si>
    <t>Isearch na kng and PHIC shedule og withholding tax schedule (annual, semi-monthly and monthly)</t>
  </si>
  <si>
    <t>Full Name</t>
  </si>
  <si>
    <t>Birthdate</t>
  </si>
  <si>
    <t>Gender</t>
  </si>
  <si>
    <t>Tax Status</t>
  </si>
  <si>
    <t>Address</t>
  </si>
  <si>
    <t>Allowances to employees</t>
  </si>
  <si>
    <t>Cut-off Period for payroll computation</t>
  </si>
  <si>
    <t>Company Policy (CP) if employees are paid weekly or semi-montly</t>
  </si>
  <si>
    <t>CP for lates (eg. Per minute, after 3 lates it will be converted to 1 day absence, 1 late is equivalent to 30 minutes, etc)</t>
  </si>
  <si>
    <t>Basic Pay ( fixed monthly rate or daily rate)</t>
  </si>
  <si>
    <t xml:space="preserve">   sample ( 15,000 per month or 353.00 X working days )</t>
  </si>
  <si>
    <t xml:space="preserve">Night shift diffential </t>
  </si>
  <si>
    <t xml:space="preserve">    - additional 10% or more (depends on CP) for work done from 10 pm to 6 am</t>
  </si>
  <si>
    <t>SSS Number  (if none, No SSS deduction kay madamay tanan employee na dle nuon mareportan sa SSS)</t>
  </si>
  <si>
    <t>PHIC Number (if none, No PHIC deduction)</t>
  </si>
  <si>
    <t>HDMF Number (if none, No PHIC deduction)</t>
  </si>
  <si>
    <t>Maximum days for VL and SL with pay per CP (I think minimum of 5 days, not sure)</t>
  </si>
  <si>
    <t>Tax Identification Number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</si>
</sst>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m/d;@"/>
    <numFmt numFmtId="167" formatCode="h:mm;@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11"/>
      <color indexed="8"/>
      <name val="Calibri"/>
      <family val="2"/>
    </font>
    <font>
      <b/>
      <sz val="10"/>
      <color theme="1"/>
      <name val="ＭＳ Ｐゴシック"/>
      <family val="3"/>
      <charset val="128"/>
    </font>
    <font>
      <b/>
      <sz val="11"/>
      <color rgb="FFFF0000"/>
      <name val="Calibri"/>
      <family val="2"/>
    </font>
    <font>
      <b/>
      <sz val="7"/>
      <name val="Times New Roman"/>
      <family val="1"/>
    </font>
    <font>
      <b/>
      <sz val="6"/>
      <name val="Times New Roman"/>
      <family val="1"/>
    </font>
    <font>
      <b/>
      <sz val="10.5"/>
      <name val="Times New Roman"/>
      <family val="1"/>
    </font>
    <font>
      <b/>
      <sz val="8"/>
      <color rgb="FF002060"/>
      <name val="Times New Roman"/>
      <family val="1"/>
    </font>
    <font>
      <b/>
      <sz val="8"/>
      <color theme="1"/>
      <name val="Times New Roman"/>
      <family val="1"/>
    </font>
    <font>
      <b/>
      <sz val="8"/>
      <name val="Arial Narrow"/>
      <family val="2"/>
    </font>
    <font>
      <b/>
      <sz val="8"/>
      <color rgb="FFFF0000"/>
      <name val="Times New Roman"/>
      <family val="1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 Narrow"/>
      <family val="2"/>
    </font>
    <font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sz val="11"/>
      <color theme="1"/>
      <name val="Calibri"/>
      <family val="3"/>
      <charset val="128"/>
      <scheme val="minor"/>
    </font>
    <font>
      <b/>
      <sz val="12"/>
      <color theme="1"/>
      <name val="Arial Narrow"/>
      <family val="2"/>
    </font>
    <font>
      <b/>
      <i/>
      <sz val="12"/>
      <color rgb="FFFF0000"/>
      <name val="Calibri"/>
      <family val="2"/>
      <scheme val="minor"/>
    </font>
    <font>
      <b/>
      <sz val="12"/>
      <color rgb="FFFF0000"/>
      <name val="Arial Narrow"/>
      <family val="2"/>
    </font>
    <font>
      <b/>
      <sz val="12"/>
      <name val="Arial"/>
      <family val="2"/>
    </font>
    <font>
      <sz val="9"/>
      <color theme="1"/>
      <name val="Alba Super"/>
    </font>
    <font>
      <sz val="24"/>
      <name val="Trebuchet MS"/>
      <family val="2"/>
    </font>
    <font>
      <sz val="9"/>
      <name val="Alba Super"/>
    </font>
    <font>
      <b/>
      <sz val="9"/>
      <name val="Trebuchet MS"/>
      <family val="2"/>
    </font>
    <font>
      <b/>
      <sz val="9"/>
      <name val="Alba Super"/>
    </font>
    <font>
      <sz val="9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</font>
    <font>
      <sz val="11"/>
      <name val="Segoe UI"/>
      <family val="2"/>
    </font>
    <font>
      <i/>
      <sz val="8"/>
      <color theme="1"/>
      <name val="Calibri"/>
      <scheme val="minor"/>
    </font>
    <font>
      <b/>
      <i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F75"/>
        <bgColor indexed="64"/>
      </patternFill>
    </fill>
    <fill>
      <patternFill patternType="solid">
        <fgColor rgb="FF9BC1FF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6" fillId="0" borderId="0">
      <alignment vertical="center"/>
    </xf>
    <xf numFmtId="0" fontId="38" fillId="0" borderId="0" applyNumberFormat="0" applyFill="0" applyBorder="0" applyAlignment="0" applyProtection="0">
      <alignment vertical="top"/>
      <protection locked="0"/>
    </xf>
  </cellStyleXfs>
  <cellXfs count="399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64" fontId="3" fillId="0" borderId="3" xfId="0" quotePrefix="1" applyNumberFormat="1" applyFont="1" applyFill="1" applyBorder="1" applyAlignment="1">
      <alignment horizontal="center" vertical="center" wrapText="1"/>
    </xf>
    <xf numFmtId="164" fontId="3" fillId="0" borderId="5" xfId="0" quotePrefix="1" applyNumberFormat="1" applyFont="1" applyFill="1" applyBorder="1" applyAlignment="1">
      <alignment horizontal="center" vertical="center" wrapText="1"/>
    </xf>
    <xf numFmtId="164" fontId="3" fillId="0" borderId="2" xfId="0" quotePrefix="1" applyNumberFormat="1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164" fontId="3" fillId="5" borderId="2" xfId="0" quotePrefix="1" applyNumberFormat="1" applyFont="1" applyFill="1" applyBorder="1" applyAlignment="1">
      <alignment horizontal="center" vertical="center" wrapText="1"/>
    </xf>
    <xf numFmtId="164" fontId="9" fillId="0" borderId="2" xfId="0" quotePrefix="1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/>
    <xf numFmtId="0" fontId="3" fillId="0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5" fontId="3" fillId="2" borderId="7" xfId="1" applyNumberFormat="1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64" fontId="3" fillId="0" borderId="8" xfId="1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64" fontId="3" fillId="0" borderId="7" xfId="0" quotePrefix="1" applyNumberFormat="1" applyFont="1" applyFill="1" applyBorder="1" applyAlignment="1">
      <alignment horizontal="center" vertical="center" wrapText="1"/>
    </xf>
    <xf numFmtId="164" fontId="3" fillId="0" borderId="7" xfId="0" quotePrefix="1" applyNumberFormat="1" applyFont="1" applyFill="1" applyBorder="1" applyAlignment="1">
      <alignment horizontal="center" vertical="center" wrapText="1"/>
    </xf>
    <xf numFmtId="0" fontId="3" fillId="0" borderId="7" xfId="0" quotePrefix="1" applyFont="1" applyFill="1" applyBorder="1" applyAlignment="1">
      <alignment horizontal="center" vertical="center" wrapText="1"/>
    </xf>
    <xf numFmtId="164" fontId="3" fillId="5" borderId="7" xfId="0" quotePrefix="1" applyNumberFormat="1" applyFont="1" applyFill="1" applyBorder="1" applyAlignment="1">
      <alignment horizontal="center" vertical="center" wrapText="1"/>
    </xf>
    <xf numFmtId="164" fontId="9" fillId="0" borderId="9" xfId="0" quotePrefix="1" applyNumberFormat="1" applyFont="1" applyFill="1" applyBorder="1" applyAlignment="1">
      <alignment horizontal="center" vertical="center" wrapText="1"/>
    </xf>
    <xf numFmtId="164" fontId="3" fillId="0" borderId="10" xfId="1" applyNumberFormat="1" applyFont="1" applyFill="1" applyBorder="1" applyAlignment="1">
      <alignment horizontal="right" vertical="center" wrapText="1"/>
    </xf>
    <xf numFmtId="164" fontId="10" fillId="2" borderId="10" xfId="1" applyNumberFormat="1" applyFont="1" applyFill="1" applyBorder="1" applyAlignment="1">
      <alignment horizontal="center" vertical="center" wrapText="1"/>
    </xf>
    <xf numFmtId="164" fontId="10" fillId="6" borderId="11" xfId="0" applyNumberFormat="1" applyFont="1" applyFill="1" applyBorder="1" applyAlignment="1">
      <alignment horizontal="center"/>
    </xf>
    <xf numFmtId="164" fontId="12" fillId="0" borderId="12" xfId="0" applyNumberFormat="1" applyFont="1" applyFill="1" applyBorder="1"/>
    <xf numFmtId="164" fontId="12" fillId="0" borderId="13" xfId="0" applyNumberFormat="1" applyFont="1" applyFill="1" applyBorder="1"/>
    <xf numFmtId="164" fontId="12" fillId="0" borderId="11" xfId="0" applyNumberFormat="1" applyFont="1" applyFill="1" applyBorder="1"/>
    <xf numFmtId="164" fontId="3" fillId="0" borderId="14" xfId="1" applyNumberFormat="1" applyFont="1" applyFill="1" applyBorder="1" applyAlignment="1">
      <alignment horizontal="center" vertical="center"/>
    </xf>
    <xf numFmtId="164" fontId="3" fillId="0" borderId="15" xfId="1" applyNumberFormat="1" applyFont="1" applyFill="1" applyBorder="1" applyAlignment="1">
      <alignment horizontal="center" vertical="center"/>
    </xf>
    <xf numFmtId="164" fontId="3" fillId="7" borderId="16" xfId="1" applyNumberFormat="1" applyFont="1" applyFill="1" applyBorder="1" applyAlignment="1">
      <alignment horizontal="right" vertical="center"/>
    </xf>
    <xf numFmtId="164" fontId="3" fillId="0" borderId="16" xfId="1" applyNumberFormat="1" applyFont="1" applyFill="1" applyBorder="1" applyAlignment="1">
      <alignment horizontal="right" vertical="center"/>
    </xf>
    <xf numFmtId="164" fontId="3" fillId="0" borderId="17" xfId="0" applyNumberFormat="1" applyFont="1" applyFill="1" applyBorder="1" applyAlignment="1">
      <alignment horizontal="right" vertical="center"/>
    </xf>
    <xf numFmtId="164" fontId="3" fillId="0" borderId="14" xfId="0" quotePrefix="1" applyNumberFormat="1" applyFont="1" applyFill="1" applyBorder="1" applyAlignment="1">
      <alignment horizontal="center" vertical="center" wrapText="1"/>
    </xf>
    <xf numFmtId="164" fontId="3" fillId="0" borderId="11" xfId="0" quotePrefix="1" applyNumberFormat="1" applyFont="1" applyFill="1" applyBorder="1" applyAlignment="1">
      <alignment wrapText="1"/>
    </xf>
    <xf numFmtId="164" fontId="3" fillId="0" borderId="12" xfId="0" quotePrefix="1" applyNumberFormat="1" applyFont="1" applyFill="1" applyBorder="1" applyAlignment="1">
      <alignment wrapText="1"/>
    </xf>
    <xf numFmtId="164" fontId="11" fillId="0" borderId="14" xfId="0" quotePrefix="1" applyNumberFormat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164" fontId="3" fillId="0" borderId="18" xfId="1" applyNumberFormat="1" applyFont="1" applyFill="1" applyBorder="1" applyAlignment="1">
      <alignment horizontal="right" vertical="center" wrapText="1"/>
    </xf>
    <xf numFmtId="164" fontId="3" fillId="0" borderId="11" xfId="1" applyNumberFormat="1" applyFont="1" applyFill="1" applyBorder="1" applyAlignment="1">
      <alignment horizontal="right" vertical="center" wrapText="1"/>
    </xf>
    <xf numFmtId="164" fontId="3" fillId="2" borderId="10" xfId="1" applyNumberFormat="1" applyFont="1" applyFill="1" applyBorder="1" applyAlignment="1">
      <alignment horizontal="right" vertical="center" wrapText="1"/>
    </xf>
    <xf numFmtId="165" fontId="3" fillId="2" borderId="10" xfId="1" applyNumberFormat="1" applyFont="1" applyFill="1" applyBorder="1" applyAlignment="1">
      <alignment horizontal="center" wrapText="1"/>
    </xf>
    <xf numFmtId="164" fontId="13" fillId="2" borderId="10" xfId="0" applyNumberFormat="1" applyFont="1" applyFill="1" applyBorder="1" applyAlignment="1">
      <alignment horizontal="center"/>
    </xf>
    <xf numFmtId="164" fontId="3" fillId="0" borderId="16" xfId="1" applyNumberFormat="1" applyFont="1" applyFill="1" applyBorder="1" applyAlignment="1">
      <alignment horizontal="center" vertical="center" wrapText="1"/>
    </xf>
    <xf numFmtId="164" fontId="3" fillId="0" borderId="19" xfId="1" applyNumberFormat="1" applyFont="1" applyFill="1" applyBorder="1" applyAlignment="1">
      <alignment horizontal="right" vertical="center"/>
    </xf>
    <xf numFmtId="164" fontId="3" fillId="0" borderId="12" xfId="1" applyNumberFormat="1" applyFont="1" applyFill="1" applyBorder="1" applyAlignment="1">
      <alignment horizontal="right" vertical="center"/>
    </xf>
    <xf numFmtId="164" fontId="3" fillId="6" borderId="12" xfId="1" applyNumberFormat="1" applyFont="1" applyFill="1" applyBorder="1" applyAlignment="1">
      <alignment horizontal="right" vertical="center"/>
    </xf>
    <xf numFmtId="164" fontId="3" fillId="7" borderId="12" xfId="1" applyNumberFormat="1" applyFont="1" applyFill="1" applyBorder="1" applyAlignment="1">
      <alignment horizontal="right" vertical="center"/>
    </xf>
    <xf numFmtId="164" fontId="3" fillId="0" borderId="20" xfId="1" applyNumberFormat="1" applyFont="1" applyFill="1" applyBorder="1" applyAlignment="1">
      <alignment horizontal="center" vertical="center"/>
    </xf>
    <xf numFmtId="164" fontId="3" fillId="0" borderId="20" xfId="1" applyNumberFormat="1" applyFont="1" applyFill="1" applyBorder="1" applyAlignment="1">
      <alignment horizontal="right" vertical="center"/>
    </xf>
    <xf numFmtId="164" fontId="3" fillId="0" borderId="21" xfId="0" quotePrefix="1" applyNumberFormat="1" applyFont="1" applyFill="1" applyBorder="1" applyAlignment="1">
      <alignment horizontal="center" vertical="center" wrapText="1"/>
    </xf>
    <xf numFmtId="164" fontId="3" fillId="0" borderId="22" xfId="0" quotePrefix="1" applyNumberFormat="1" applyFont="1" applyFill="1" applyBorder="1" applyAlignment="1">
      <alignment horizontal="center" vertical="center" wrapText="1"/>
    </xf>
    <xf numFmtId="164" fontId="11" fillId="5" borderId="15" xfId="0" quotePrefix="1" applyNumberFormat="1" applyFont="1" applyFill="1" applyBorder="1" applyAlignment="1">
      <alignment horizontal="center" vertical="center" wrapText="1"/>
    </xf>
    <xf numFmtId="0" fontId="3" fillId="0" borderId="18" xfId="0" applyFont="1" applyFill="1" applyBorder="1"/>
    <xf numFmtId="0" fontId="3" fillId="0" borderId="23" xfId="0" applyFont="1" applyFill="1" applyBorder="1"/>
    <xf numFmtId="0" fontId="3" fillId="0" borderId="18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/>
    </xf>
    <xf numFmtId="0" fontId="12" fillId="0" borderId="18" xfId="0" applyNumberFormat="1" applyFont="1" applyFill="1" applyBorder="1" applyAlignment="1">
      <alignment horizontal="left"/>
    </xf>
    <xf numFmtId="164" fontId="13" fillId="0" borderId="0" xfId="0" applyNumberFormat="1" applyFont="1" applyFill="1"/>
    <xf numFmtId="164" fontId="13" fillId="0" borderId="13" xfId="0" applyNumberFormat="1" applyFont="1" applyFill="1" applyBorder="1"/>
    <xf numFmtId="164" fontId="13" fillId="2" borderId="11" xfId="0" applyNumberFormat="1" applyFont="1" applyFill="1" applyBorder="1"/>
    <xf numFmtId="165" fontId="13" fillId="2" borderId="11" xfId="1" applyNumberFormat="1" applyFont="1" applyFill="1" applyBorder="1" applyAlignment="1">
      <alignment horizontal="center"/>
    </xf>
    <xf numFmtId="164" fontId="10" fillId="2" borderId="11" xfId="0" applyNumberFormat="1" applyFont="1" applyFill="1" applyBorder="1" applyAlignment="1">
      <alignment horizontal="center"/>
    </xf>
    <xf numFmtId="164" fontId="13" fillId="2" borderId="11" xfId="0" applyNumberFormat="1" applyFont="1" applyFill="1" applyBorder="1" applyAlignment="1">
      <alignment horizontal="center"/>
    </xf>
    <xf numFmtId="164" fontId="11" fillId="2" borderId="11" xfId="0" applyNumberFormat="1" applyFont="1" applyFill="1" applyBorder="1" applyAlignment="1">
      <alignment horizontal="center"/>
    </xf>
    <xf numFmtId="164" fontId="14" fillId="0" borderId="24" xfId="1" applyNumberFormat="1" applyFont="1" applyFill="1" applyBorder="1" applyAlignment="1">
      <alignment horizontal="center"/>
    </xf>
    <xf numFmtId="164" fontId="12" fillId="0" borderId="20" xfId="0" applyNumberFormat="1" applyFont="1" applyFill="1" applyBorder="1"/>
    <xf numFmtId="164" fontId="12" fillId="0" borderId="14" xfId="0" applyNumberFormat="1" applyFont="1" applyFill="1" applyBorder="1"/>
    <xf numFmtId="164" fontId="12" fillId="0" borderId="20" xfId="0" applyNumberFormat="1" applyFont="1" applyFill="1" applyBorder="1" applyAlignment="1">
      <alignment horizontal="center"/>
    </xf>
    <xf numFmtId="164" fontId="12" fillId="0" borderId="18" xfId="1" applyNumberFormat="1" applyFont="1" applyFill="1" applyBorder="1"/>
    <xf numFmtId="164" fontId="12" fillId="0" borderId="23" xfId="0" applyNumberFormat="1" applyFont="1" applyFill="1" applyBorder="1"/>
    <xf numFmtId="0" fontId="12" fillId="0" borderId="0" xfId="0" applyFont="1" applyFill="1"/>
    <xf numFmtId="164" fontId="13" fillId="2" borderId="25" xfId="0" applyNumberFormat="1" applyFont="1" applyFill="1" applyBorder="1" applyAlignment="1">
      <alignment horizontal="center"/>
    </xf>
    <xf numFmtId="164" fontId="12" fillId="0" borderId="17" xfId="0" applyNumberFormat="1" applyFont="1" applyFill="1" applyBorder="1"/>
    <xf numFmtId="164" fontId="12" fillId="0" borderId="0" xfId="1" applyNumberFormat="1" applyFont="1" applyFill="1"/>
    <xf numFmtId="49" fontId="15" fillId="0" borderId="2" xfId="0" quotePrefix="1" applyNumberFormat="1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 wrapText="1"/>
    </xf>
    <xf numFmtId="166" fontId="17" fillId="0" borderId="26" xfId="0" applyNumberFormat="1" applyFont="1" applyFill="1" applyBorder="1" applyAlignment="1">
      <alignment horizontal="center" vertical="center"/>
    </xf>
    <xf numFmtId="20" fontId="17" fillId="0" borderId="27" xfId="0" applyNumberFormat="1" applyFont="1" applyFill="1" applyBorder="1" applyAlignment="1">
      <alignment horizontal="center"/>
    </xf>
    <xf numFmtId="167" fontId="18" fillId="0" borderId="28" xfId="0" applyNumberFormat="1" applyFont="1" applyFill="1" applyBorder="1" applyAlignment="1">
      <alignment horizontal="left" vertical="center"/>
    </xf>
    <xf numFmtId="20" fontId="19" fillId="0" borderId="28" xfId="0" applyNumberFormat="1" applyFont="1" applyFill="1" applyBorder="1" applyAlignment="1">
      <alignment horizontal="center"/>
    </xf>
    <xf numFmtId="167" fontId="19" fillId="8" borderId="0" xfId="0" applyNumberFormat="1" applyFont="1" applyFill="1"/>
    <xf numFmtId="167" fontId="19" fillId="0" borderId="28" xfId="0" applyNumberFormat="1" applyFont="1" applyFill="1" applyBorder="1"/>
    <xf numFmtId="166" fontId="18" fillId="0" borderId="26" xfId="0" applyNumberFormat="1" applyFont="1" applyFill="1" applyBorder="1" applyAlignment="1">
      <alignment horizontal="left" vertical="center"/>
    </xf>
    <xf numFmtId="167" fontId="19" fillId="9" borderId="29" xfId="0" applyNumberFormat="1" applyFont="1" applyFill="1" applyBorder="1" applyAlignment="1">
      <alignment horizontal="center" vertical="center"/>
    </xf>
    <xf numFmtId="0" fontId="19" fillId="10" borderId="30" xfId="0" applyFont="1" applyFill="1" applyBorder="1" applyAlignment="1">
      <alignment horizontal="center"/>
    </xf>
    <xf numFmtId="49" fontId="20" fillId="0" borderId="30" xfId="0" quotePrefix="1" applyNumberFormat="1" applyFont="1" applyFill="1" applyBorder="1" applyAlignment="1">
      <alignment horizontal="center" vertical="center"/>
    </xf>
    <xf numFmtId="164" fontId="15" fillId="11" borderId="30" xfId="1" applyNumberFormat="1" applyFont="1" applyFill="1" applyBorder="1" applyAlignment="1">
      <alignment horizontal="center"/>
    </xf>
    <xf numFmtId="0" fontId="21" fillId="12" borderId="30" xfId="0" applyFont="1" applyFill="1" applyBorder="1" applyAlignment="1">
      <alignment horizontal="center"/>
    </xf>
    <xf numFmtId="20" fontId="15" fillId="2" borderId="30" xfId="1" applyNumberFormat="1" applyFont="1" applyFill="1" applyBorder="1" applyAlignment="1">
      <alignment horizontal="center"/>
    </xf>
    <xf numFmtId="164" fontId="22" fillId="0" borderId="30" xfId="1" applyNumberFormat="1" applyFont="1" applyFill="1" applyBorder="1" applyAlignment="1">
      <alignment horizontal="center"/>
    </xf>
    <xf numFmtId="166" fontId="18" fillId="0" borderId="0" xfId="0" applyNumberFormat="1" applyFont="1" applyFill="1" applyBorder="1" applyAlignment="1">
      <alignment horizontal="left" vertical="center"/>
    </xf>
    <xf numFmtId="166" fontId="18" fillId="0" borderId="27" xfId="0" applyNumberFormat="1" applyFont="1" applyFill="1" applyBorder="1" applyAlignment="1">
      <alignment horizontal="left" vertical="center"/>
    </xf>
    <xf numFmtId="49" fontId="15" fillId="0" borderId="9" xfId="0" quotePrefix="1" applyNumberFormat="1" applyFont="1" applyFill="1" applyBorder="1" applyAlignment="1">
      <alignment horizontal="center" vertical="center"/>
    </xf>
    <xf numFmtId="167" fontId="15" fillId="0" borderId="31" xfId="0" applyNumberFormat="1" applyFont="1" applyFill="1" applyBorder="1" applyAlignment="1">
      <alignment horizontal="center" vertical="center"/>
    </xf>
    <xf numFmtId="166" fontId="17" fillId="0" borderId="28" xfId="0" applyNumberFormat="1" applyFont="1" applyFill="1" applyBorder="1" applyAlignment="1">
      <alignment horizontal="center" vertical="center"/>
    </xf>
    <xf numFmtId="20" fontId="17" fillId="0" borderId="32" xfId="0" applyNumberFormat="1" applyFont="1" applyFill="1" applyBorder="1" applyAlignment="1">
      <alignment horizontal="center"/>
    </xf>
    <xf numFmtId="167" fontId="19" fillId="0" borderId="28" xfId="0" applyNumberFormat="1" applyFont="1" applyFill="1" applyBorder="1" applyAlignment="1">
      <alignment horizontal="center"/>
    </xf>
    <xf numFmtId="166" fontId="18" fillId="0" borderId="33" xfId="0" applyNumberFormat="1" applyFont="1" applyFill="1" applyBorder="1" applyAlignment="1">
      <alignment horizontal="left" vertical="center"/>
    </xf>
    <xf numFmtId="20" fontId="19" fillId="9" borderId="29" xfId="0" applyNumberFormat="1" applyFont="1" applyFill="1" applyBorder="1" applyAlignment="1">
      <alignment horizontal="center" vertical="center"/>
    </xf>
    <xf numFmtId="49" fontId="20" fillId="0" borderId="30" xfId="0" applyNumberFormat="1" applyFont="1" applyFill="1" applyBorder="1" applyAlignment="1">
      <alignment horizontal="center" vertical="center"/>
    </xf>
    <xf numFmtId="164" fontId="15" fillId="2" borderId="30" xfId="1" applyNumberFormat="1" applyFont="1" applyFill="1" applyBorder="1" applyAlignment="1">
      <alignment horizontal="center"/>
    </xf>
    <xf numFmtId="166" fontId="18" fillId="0" borderId="34" xfId="0" applyNumberFormat="1" applyFont="1" applyFill="1" applyBorder="1" applyAlignment="1">
      <alignment horizontal="left" vertical="center"/>
    </xf>
    <xf numFmtId="166" fontId="17" fillId="0" borderId="32" xfId="0" applyNumberFormat="1" applyFont="1" applyFill="1" applyBorder="1" applyAlignment="1">
      <alignment horizontal="center" vertical="center"/>
    </xf>
    <xf numFmtId="166" fontId="18" fillId="0" borderId="28" xfId="0" applyNumberFormat="1" applyFont="1" applyFill="1" applyBorder="1" applyAlignment="1">
      <alignment horizontal="left" vertical="center"/>
    </xf>
    <xf numFmtId="0" fontId="19" fillId="0" borderId="28" xfId="0" applyFont="1" applyFill="1" applyBorder="1" applyAlignment="1">
      <alignment horizontal="center"/>
    </xf>
    <xf numFmtId="0" fontId="19" fillId="8" borderId="0" xfId="0" applyFont="1" applyFill="1"/>
    <xf numFmtId="0" fontId="19" fillId="0" borderId="28" xfId="0" applyFont="1" applyFill="1" applyBorder="1"/>
    <xf numFmtId="166" fontId="18" fillId="0" borderId="35" xfId="0" applyNumberFormat="1" applyFont="1" applyFill="1" applyBorder="1" applyAlignment="1">
      <alignment horizontal="left" vertical="center"/>
    </xf>
    <xf numFmtId="1" fontId="19" fillId="9" borderId="29" xfId="0" applyNumberFormat="1" applyFont="1" applyFill="1" applyBorder="1" applyAlignment="1">
      <alignment horizontal="center" vertical="center"/>
    </xf>
    <xf numFmtId="166" fontId="18" fillId="0" borderId="36" xfId="0" applyNumberFormat="1" applyFont="1" applyFill="1" applyBorder="1" applyAlignment="1">
      <alignment horizontal="left" vertical="center"/>
    </xf>
    <xf numFmtId="166" fontId="23" fillId="0" borderId="28" xfId="0" applyNumberFormat="1" applyFont="1" applyFill="1" applyBorder="1" applyAlignment="1">
      <alignment horizontal="left" vertical="center"/>
    </xf>
    <xf numFmtId="0" fontId="19" fillId="9" borderId="29" xfId="0" applyFont="1" applyFill="1" applyBorder="1" applyAlignment="1">
      <alignment horizontal="center"/>
    </xf>
    <xf numFmtId="49" fontId="15" fillId="0" borderId="7" xfId="0" quotePrefix="1" applyNumberFormat="1" applyFont="1" applyFill="1" applyBorder="1" applyAlignment="1">
      <alignment horizontal="center" vertical="center"/>
    </xf>
    <xf numFmtId="167" fontId="15" fillId="0" borderId="37" xfId="0" applyNumberFormat="1" applyFont="1" applyFill="1" applyBorder="1" applyAlignment="1">
      <alignment horizontal="center" vertical="center"/>
    </xf>
    <xf numFmtId="166" fontId="17" fillId="0" borderId="33" xfId="0" applyNumberFormat="1" applyFont="1" applyFill="1" applyBorder="1" applyAlignment="1">
      <alignment horizontal="center" vertical="center"/>
    </xf>
    <xf numFmtId="166" fontId="17" fillId="0" borderId="34" xfId="0" applyNumberFormat="1" applyFon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/>
    </xf>
    <xf numFmtId="0" fontId="21" fillId="8" borderId="0" xfId="0" applyFont="1" applyFill="1"/>
    <xf numFmtId="166" fontId="18" fillId="0" borderId="38" xfId="0" quotePrefix="1" applyNumberFormat="1" applyFont="1" applyFill="1" applyBorder="1" applyAlignment="1">
      <alignment vertical="center"/>
    </xf>
    <xf numFmtId="166" fontId="18" fillId="0" borderId="35" xfId="0" applyNumberFormat="1" applyFont="1" applyFill="1" applyBorder="1" applyAlignment="1">
      <alignment horizontal="center" vertical="center"/>
    </xf>
    <xf numFmtId="166" fontId="18" fillId="0" borderId="0" xfId="0" quotePrefix="1" applyNumberFormat="1" applyFont="1" applyFill="1" applyBorder="1" applyAlignment="1">
      <alignment vertical="center"/>
    </xf>
    <xf numFmtId="166" fontId="24" fillId="0" borderId="0" xfId="0" quotePrefix="1" applyNumberFormat="1" applyFont="1" applyFill="1" applyBorder="1" applyAlignment="1">
      <alignment horizontal="center" vertical="center"/>
    </xf>
    <xf numFmtId="166" fontId="24" fillId="9" borderId="30" xfId="0" quotePrefix="1" applyNumberFormat="1" applyFont="1" applyFill="1" applyBorder="1" applyAlignment="1">
      <alignment horizontal="center" vertical="center"/>
    </xf>
    <xf numFmtId="49" fontId="25" fillId="0" borderId="30" xfId="0" quotePrefix="1" applyNumberFormat="1" applyFont="1" applyFill="1" applyBorder="1" applyAlignment="1">
      <alignment horizontal="center" vertical="center"/>
    </xf>
    <xf numFmtId="164" fontId="23" fillId="11" borderId="30" xfId="1" quotePrefix="1" applyNumberFormat="1" applyFont="1" applyFill="1" applyBorder="1" applyAlignment="1">
      <alignment horizontal="center" vertical="center"/>
    </xf>
    <xf numFmtId="164" fontId="18" fillId="0" borderId="30" xfId="1" quotePrefix="1" applyNumberFormat="1" applyFont="1" applyFill="1" applyBorder="1" applyAlignment="1">
      <alignment horizontal="center" vertical="center"/>
    </xf>
    <xf numFmtId="166" fontId="17" fillId="0" borderId="39" xfId="0" applyNumberFormat="1" applyFont="1" applyFill="1" applyBorder="1" applyAlignment="1">
      <alignment horizontal="center" vertical="center"/>
    </xf>
    <xf numFmtId="20" fontId="17" fillId="0" borderId="40" xfId="0" applyNumberFormat="1" applyFont="1" applyFill="1" applyBorder="1" applyAlignment="1">
      <alignment horizontal="center"/>
    </xf>
    <xf numFmtId="20" fontId="19" fillId="9" borderId="30" xfId="0" applyNumberFormat="1" applyFont="1" applyFill="1" applyBorder="1" applyAlignment="1">
      <alignment horizontal="center" vertical="center"/>
    </xf>
    <xf numFmtId="49" fontId="20" fillId="0" borderId="30" xfId="1" quotePrefix="1" applyNumberFormat="1" applyFont="1" applyFill="1" applyBorder="1" applyAlignment="1">
      <alignment horizontal="center" vertical="center"/>
    </xf>
    <xf numFmtId="166" fontId="15" fillId="0" borderId="9" xfId="0" applyNumberFormat="1" applyFont="1" applyFill="1" applyBorder="1" applyAlignment="1">
      <alignment horizontal="center" vertical="center"/>
    </xf>
    <xf numFmtId="166" fontId="17" fillId="0" borderId="38" xfId="0" applyNumberFormat="1" applyFont="1" applyFill="1" applyBorder="1" applyAlignment="1">
      <alignment horizontal="center" vertical="center"/>
    </xf>
    <xf numFmtId="20" fontId="17" fillId="0" borderId="41" xfId="0" applyNumberFormat="1" applyFont="1" applyFill="1" applyBorder="1" applyAlignment="1">
      <alignment horizontal="center"/>
    </xf>
    <xf numFmtId="167" fontId="19" fillId="8" borderId="42" xfId="0" applyNumberFormat="1" applyFont="1" applyFill="1" applyBorder="1"/>
    <xf numFmtId="49" fontId="20" fillId="0" borderId="30" xfId="1" applyNumberFormat="1" applyFont="1" applyFill="1" applyBorder="1" applyAlignment="1">
      <alignment horizontal="center" vertical="center"/>
    </xf>
    <xf numFmtId="166" fontId="17" fillId="0" borderId="43" xfId="0" applyNumberFormat="1" applyFont="1" applyFill="1" applyBorder="1" applyAlignment="1">
      <alignment horizontal="center" vertical="center"/>
    </xf>
    <xf numFmtId="3" fontId="19" fillId="9" borderId="30" xfId="0" applyNumberFormat="1" applyFont="1" applyFill="1" applyBorder="1" applyAlignment="1">
      <alignment horizontal="center" vertical="center"/>
    </xf>
    <xf numFmtId="166" fontId="18" fillId="0" borderId="44" xfId="0" applyNumberFormat="1" applyFont="1" applyFill="1" applyBorder="1" applyAlignment="1">
      <alignment horizontal="left" vertical="center"/>
    </xf>
    <xf numFmtId="0" fontId="19" fillId="0" borderId="28" xfId="0" applyNumberFormat="1" applyFont="1" applyFill="1" applyBorder="1" applyAlignment="1">
      <alignment horizontal="center"/>
    </xf>
    <xf numFmtId="166" fontId="15" fillId="0" borderId="7" xfId="0" applyNumberFormat="1" applyFont="1" applyFill="1" applyBorder="1" applyAlignment="1">
      <alignment horizontal="center" vertical="center"/>
    </xf>
    <xf numFmtId="166" fontId="17" fillId="0" borderId="45" xfId="0" applyNumberFormat="1" applyFont="1" applyFill="1" applyBorder="1" applyAlignment="1">
      <alignment horizontal="center" vertical="center"/>
    </xf>
    <xf numFmtId="3" fontId="19" fillId="9" borderId="46" xfId="0" applyNumberFormat="1" applyFont="1" applyFill="1" applyBorder="1" applyAlignment="1">
      <alignment horizontal="center" vertical="center"/>
    </xf>
    <xf numFmtId="0" fontId="19" fillId="10" borderId="46" xfId="0" applyFont="1" applyFill="1" applyBorder="1" applyAlignment="1">
      <alignment horizontal="center"/>
    </xf>
    <xf numFmtId="49" fontId="20" fillId="0" borderId="46" xfId="1" applyNumberFormat="1" applyFont="1" applyFill="1" applyBorder="1" applyAlignment="1">
      <alignment horizontal="center" vertical="center"/>
    </xf>
    <xf numFmtId="164" fontId="15" fillId="11" borderId="46" xfId="1" applyNumberFormat="1" applyFont="1" applyFill="1" applyBorder="1" applyAlignment="1">
      <alignment horizontal="center"/>
    </xf>
    <xf numFmtId="0" fontId="21" fillId="12" borderId="46" xfId="0" applyFont="1" applyFill="1" applyBorder="1" applyAlignment="1">
      <alignment horizontal="center"/>
    </xf>
    <xf numFmtId="49" fontId="15" fillId="2" borderId="46" xfId="1" applyNumberFormat="1" applyFont="1" applyFill="1" applyBorder="1" applyAlignment="1">
      <alignment horizontal="center"/>
    </xf>
    <xf numFmtId="164" fontId="22" fillId="0" borderId="46" xfId="1" applyNumberFormat="1" applyFont="1" applyFill="1" applyBorder="1" applyAlignment="1">
      <alignment horizontal="center"/>
    </xf>
    <xf numFmtId="166" fontId="18" fillId="0" borderId="0" xfId="0" quotePrefix="1" applyNumberFormat="1" applyFont="1" applyFill="1" applyBorder="1" applyAlignment="1">
      <alignment horizontal="center" vertical="center"/>
    </xf>
    <xf numFmtId="166" fontId="18" fillId="0" borderId="4" xfId="0" quotePrefix="1" applyNumberFormat="1" applyFont="1" applyFill="1" applyBorder="1" applyAlignment="1">
      <alignment vertical="center"/>
    </xf>
    <xf numFmtId="166" fontId="24" fillId="0" borderId="47" xfId="0" quotePrefix="1" applyNumberFormat="1" applyFont="1" applyFill="1" applyBorder="1" applyAlignment="1">
      <alignment horizontal="center" vertical="center"/>
    </xf>
    <xf numFmtId="166" fontId="24" fillId="0" borderId="48" xfId="0" quotePrefix="1" applyNumberFormat="1" applyFont="1" applyFill="1" applyBorder="1" applyAlignment="1">
      <alignment horizontal="center" vertical="center"/>
    </xf>
    <xf numFmtId="166" fontId="24" fillId="9" borderId="8" xfId="0" quotePrefix="1" applyNumberFormat="1" applyFont="1" applyFill="1" applyBorder="1" applyAlignment="1">
      <alignment horizontal="center" vertical="center"/>
    </xf>
    <xf numFmtId="0" fontId="19" fillId="10" borderId="8" xfId="0" applyFont="1" applyFill="1" applyBorder="1" applyAlignment="1">
      <alignment horizontal="center"/>
    </xf>
    <xf numFmtId="49" fontId="25" fillId="0" borderId="8" xfId="0" quotePrefix="1" applyNumberFormat="1" applyFont="1" applyFill="1" applyBorder="1" applyAlignment="1">
      <alignment horizontal="center" vertical="center"/>
    </xf>
    <xf numFmtId="164" fontId="23" fillId="11" borderId="8" xfId="1" quotePrefix="1" applyNumberFormat="1" applyFont="1" applyFill="1" applyBorder="1" applyAlignment="1">
      <alignment horizontal="center" vertical="center"/>
    </xf>
    <xf numFmtId="0" fontId="21" fillId="12" borderId="8" xfId="0" applyFont="1" applyFill="1" applyBorder="1" applyAlignment="1">
      <alignment horizontal="center"/>
    </xf>
    <xf numFmtId="164" fontId="15" fillId="2" borderId="8" xfId="1" applyNumberFormat="1" applyFont="1" applyFill="1" applyBorder="1" applyAlignment="1">
      <alignment horizontal="center"/>
    </xf>
    <xf numFmtId="164" fontId="18" fillId="0" borderId="8" xfId="1" quotePrefix="1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46" xfId="2" applyFont="1" applyBorder="1" applyAlignment="1">
      <alignment horizontal="center"/>
    </xf>
    <xf numFmtId="0" fontId="17" fillId="0" borderId="38" xfId="0" applyFont="1" applyFill="1" applyBorder="1" applyAlignment="1">
      <alignment horizontal="center" vertical="center"/>
    </xf>
    <xf numFmtId="167" fontId="17" fillId="0" borderId="49" xfId="0" applyNumberFormat="1" applyFont="1" applyFill="1" applyBorder="1" applyAlignment="1">
      <alignment horizontal="center"/>
    </xf>
    <xf numFmtId="18" fontId="0" fillId="0" borderId="0" xfId="0" applyNumberFormat="1" applyAlignment="1">
      <alignment vertical="center"/>
    </xf>
    <xf numFmtId="167" fontId="19" fillId="9" borderId="50" xfId="0" applyNumberFormat="1" applyFont="1" applyFill="1" applyBorder="1" applyAlignment="1">
      <alignment horizontal="center"/>
    </xf>
    <xf numFmtId="0" fontId="19" fillId="10" borderId="50" xfId="0" applyFont="1" applyFill="1" applyBorder="1" applyAlignment="1">
      <alignment horizontal="center"/>
    </xf>
    <xf numFmtId="49" fontId="20" fillId="0" borderId="50" xfId="0" applyNumberFormat="1" applyFont="1" applyFill="1" applyBorder="1" applyAlignment="1">
      <alignment horizontal="center" vertical="center"/>
    </xf>
    <xf numFmtId="164" fontId="15" fillId="11" borderId="50" xfId="1" applyNumberFormat="1" applyFont="1" applyFill="1" applyBorder="1" applyAlignment="1">
      <alignment horizontal="center"/>
    </xf>
    <xf numFmtId="0" fontId="21" fillId="12" borderId="50" xfId="0" applyFont="1" applyFill="1" applyBorder="1" applyAlignment="1">
      <alignment horizontal="center"/>
    </xf>
    <xf numFmtId="164" fontId="15" fillId="2" borderId="50" xfId="1" applyNumberFormat="1" applyFont="1" applyFill="1" applyBorder="1" applyAlignment="1">
      <alignment horizontal="center"/>
    </xf>
    <xf numFmtId="164" fontId="15" fillId="0" borderId="50" xfId="1" applyNumberFormat="1" applyFont="1" applyFill="1" applyBorder="1" applyAlignment="1">
      <alignment horizontal="center"/>
    </xf>
    <xf numFmtId="0" fontId="22" fillId="0" borderId="0" xfId="0" applyFont="1" applyFill="1" applyBorder="1"/>
    <xf numFmtId="0" fontId="22" fillId="0" borderId="0" xfId="0" applyFont="1" applyFill="1"/>
    <xf numFmtId="0" fontId="15" fillId="0" borderId="9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center"/>
    </xf>
    <xf numFmtId="167" fontId="17" fillId="0" borderId="28" xfId="0" applyNumberFormat="1" applyFont="1" applyFill="1" applyBorder="1" applyAlignment="1">
      <alignment horizontal="center"/>
    </xf>
    <xf numFmtId="167" fontId="19" fillId="9" borderId="30" xfId="0" applyNumberFormat="1" applyFont="1" applyFill="1" applyBorder="1" applyAlignment="1">
      <alignment horizontal="center"/>
    </xf>
    <xf numFmtId="164" fontId="28" fillId="0" borderId="30" xfId="1" applyNumberFormat="1" applyFont="1" applyFill="1" applyBorder="1" applyAlignment="1">
      <alignment horizontal="center"/>
    </xf>
    <xf numFmtId="20" fontId="17" fillId="0" borderId="38" xfId="0" applyNumberFormat="1" applyFont="1" applyFill="1" applyBorder="1" applyAlignment="1">
      <alignment horizontal="center"/>
    </xf>
    <xf numFmtId="0" fontId="22" fillId="0" borderId="28" xfId="0" applyFont="1" applyFill="1" applyBorder="1"/>
    <xf numFmtId="20" fontId="21" fillId="0" borderId="28" xfId="0" applyNumberFormat="1" applyFont="1" applyFill="1" applyBorder="1" applyAlignment="1">
      <alignment vertical="center"/>
    </xf>
    <xf numFmtId="0" fontId="19" fillId="0" borderId="0" xfId="0" applyFont="1" applyFill="1"/>
    <xf numFmtId="0" fontId="19" fillId="0" borderId="0" xfId="0" applyFont="1" applyFill="1" applyAlignment="1">
      <alignment horizontal="center"/>
    </xf>
    <xf numFmtId="49" fontId="19" fillId="9" borderId="30" xfId="0" applyNumberFormat="1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 vertical="center"/>
    </xf>
    <xf numFmtId="0" fontId="27" fillId="0" borderId="51" xfId="0" applyFont="1" applyFill="1" applyBorder="1" applyAlignment="1">
      <alignment horizontal="center"/>
    </xf>
    <xf numFmtId="0" fontId="17" fillId="0" borderId="45" xfId="0" applyFont="1" applyFill="1" applyBorder="1" applyAlignment="1">
      <alignment horizontal="center" vertical="center"/>
    </xf>
    <xf numFmtId="20" fontId="17" fillId="0" borderId="45" xfId="0" applyNumberFormat="1" applyFont="1" applyFill="1" applyBorder="1" applyAlignment="1">
      <alignment horizontal="center"/>
    </xf>
    <xf numFmtId="20" fontId="21" fillId="0" borderId="33" xfId="0" applyNumberFormat="1" applyFont="1" applyFill="1" applyBorder="1" applyAlignment="1">
      <alignment vertical="center"/>
    </xf>
    <xf numFmtId="0" fontId="19" fillId="8" borderId="52" xfId="0" applyFont="1" applyFill="1" applyBorder="1"/>
    <xf numFmtId="0" fontId="19" fillId="0" borderId="48" xfId="0" applyFont="1" applyFill="1" applyBorder="1"/>
    <xf numFmtId="0" fontId="22" fillId="0" borderId="48" xfId="0" applyFont="1" applyFill="1" applyBorder="1"/>
    <xf numFmtId="0" fontId="19" fillId="0" borderId="52" xfId="0" applyFont="1" applyFill="1" applyBorder="1"/>
    <xf numFmtId="167" fontId="19" fillId="9" borderId="46" xfId="0" applyNumberFormat="1" applyFont="1" applyFill="1" applyBorder="1" applyAlignment="1">
      <alignment horizontal="center"/>
    </xf>
    <xf numFmtId="49" fontId="20" fillId="0" borderId="46" xfId="0" applyNumberFormat="1" applyFont="1" applyFill="1" applyBorder="1" applyAlignment="1">
      <alignment horizontal="center" vertical="center"/>
    </xf>
    <xf numFmtId="164" fontId="15" fillId="2" borderId="53" xfId="1" applyNumberFormat="1" applyFont="1" applyFill="1" applyBorder="1" applyAlignment="1">
      <alignment horizontal="center"/>
    </xf>
    <xf numFmtId="164" fontId="28" fillId="0" borderId="53" xfId="1" applyNumberFormat="1" applyFont="1" applyFill="1" applyBorder="1" applyAlignment="1">
      <alignment horizontal="center"/>
    </xf>
    <xf numFmtId="0" fontId="15" fillId="0" borderId="0" xfId="0" applyFont="1"/>
    <xf numFmtId="0" fontId="21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9" fillId="12" borderId="0" xfId="0" applyFont="1" applyFill="1" applyAlignment="1">
      <alignment horizontal="center"/>
    </xf>
    <xf numFmtId="0" fontId="19" fillId="0" borderId="0" xfId="0" applyFont="1" applyFill="1" applyAlignment="1"/>
    <xf numFmtId="0" fontId="21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9" borderId="0" xfId="0" applyFont="1" applyFill="1" applyAlignment="1">
      <alignment horizontal="center"/>
    </xf>
    <xf numFmtId="49" fontId="15" fillId="0" borderId="0" xfId="0" applyNumberFormat="1" applyFont="1" applyFill="1"/>
    <xf numFmtId="49" fontId="21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19" fillId="13" borderId="0" xfId="0" applyFont="1" applyFill="1"/>
    <xf numFmtId="0" fontId="19" fillId="11" borderId="0" xfId="0" applyFont="1" applyFill="1" applyAlignment="1">
      <alignment horizontal="center"/>
    </xf>
    <xf numFmtId="0" fontId="19" fillId="0" borderId="0" xfId="0" applyFont="1" applyFill="1" applyAlignment="1">
      <alignment horizontal="left"/>
    </xf>
    <xf numFmtId="0" fontId="19" fillId="14" borderId="0" xfId="0" applyFont="1" applyFill="1" applyAlignment="1">
      <alignment horizontal="center"/>
    </xf>
    <xf numFmtId="49" fontId="20" fillId="0" borderId="0" xfId="1" applyNumberFormat="1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/>
    </xf>
    <xf numFmtId="0" fontId="19" fillId="15" borderId="0" xfId="0" applyFont="1" applyFill="1"/>
    <xf numFmtId="0" fontId="19" fillId="16" borderId="0" xfId="0" applyFont="1" applyFill="1" applyAlignment="1">
      <alignment horizontal="center"/>
    </xf>
    <xf numFmtId="0" fontId="22" fillId="4" borderId="0" xfId="0" applyFont="1" applyFill="1" applyAlignment="1">
      <alignment horizontal="center"/>
    </xf>
    <xf numFmtId="0" fontId="19" fillId="10" borderId="0" xfId="0" applyFont="1" applyFill="1" applyAlignment="1">
      <alignment horizontal="center"/>
    </xf>
    <xf numFmtId="0" fontId="21" fillId="0" borderId="0" xfId="0" applyFont="1" applyAlignment="1">
      <alignment horizontal="left"/>
    </xf>
    <xf numFmtId="0" fontId="22" fillId="0" borderId="0" xfId="0" applyFont="1"/>
    <xf numFmtId="164" fontId="19" fillId="17" borderId="0" xfId="1" applyNumberFormat="1" applyFont="1" applyFill="1" applyAlignment="1">
      <alignment horizontal="center"/>
    </xf>
    <xf numFmtId="0" fontId="22" fillId="9" borderId="0" xfId="0" applyFont="1" applyFill="1"/>
    <xf numFmtId="49" fontId="15" fillId="0" borderId="0" xfId="0" applyNumberFormat="1" applyFont="1" applyFill="1" applyAlignment="1">
      <alignment horizontal="center"/>
    </xf>
    <xf numFmtId="0" fontId="15" fillId="0" borderId="0" xfId="0" applyFont="1" applyFill="1"/>
    <xf numFmtId="1" fontId="19" fillId="9" borderId="28" xfId="0" applyNumberFormat="1" applyFont="1" applyFill="1" applyBorder="1" applyAlignment="1">
      <alignment horizontal="center"/>
    </xf>
    <xf numFmtId="0" fontId="21" fillId="0" borderId="0" xfId="0" applyFont="1" applyFill="1" applyAlignment="1">
      <alignment horizontal="left"/>
    </xf>
    <xf numFmtId="164" fontId="19" fillId="0" borderId="0" xfId="1" applyNumberFormat="1" applyFont="1" applyFill="1" applyAlignment="1">
      <alignment horizontal="center"/>
    </xf>
    <xf numFmtId="0" fontId="21" fillId="0" borderId="0" xfId="0" applyNumberFormat="1" applyFont="1" applyFill="1" applyAlignment="1">
      <alignment horizontal="center"/>
    </xf>
    <xf numFmtId="0" fontId="21" fillId="9" borderId="0" xfId="0" applyFont="1" applyFill="1" applyAlignment="1">
      <alignment horizontal="center"/>
    </xf>
    <xf numFmtId="49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/>
    </xf>
    <xf numFmtId="164" fontId="15" fillId="2" borderId="0" xfId="1" applyNumberFormat="1" applyFont="1" applyFill="1" applyAlignment="1">
      <alignment horizontal="center"/>
    </xf>
    <xf numFmtId="164" fontId="15" fillId="0" borderId="0" xfId="1" applyNumberFormat="1" applyFont="1" applyFill="1" applyAlignment="1">
      <alignment horizontal="center"/>
    </xf>
    <xf numFmtId="0" fontId="15" fillId="0" borderId="0" xfId="0" applyFont="1" applyFill="1" applyBorder="1" applyAlignment="1">
      <alignment horizontal="center"/>
    </xf>
    <xf numFmtId="166" fontId="23" fillId="0" borderId="8" xfId="0" applyNumberFormat="1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166" fontId="30" fillId="0" borderId="54" xfId="0" applyNumberFormat="1" applyFont="1" applyFill="1" applyBorder="1" applyAlignment="1">
      <alignment horizontal="center" vertical="center"/>
    </xf>
    <xf numFmtId="166" fontId="30" fillId="9" borderId="54" xfId="0" applyNumberFormat="1" applyFont="1" applyFill="1" applyBorder="1" applyAlignment="1">
      <alignment horizontal="center" vertical="center"/>
    </xf>
    <xf numFmtId="166" fontId="18" fillId="0" borderId="49" xfId="0" applyNumberFormat="1" applyFont="1" applyFill="1" applyBorder="1" applyAlignment="1">
      <alignment horizontal="left" vertical="center"/>
    </xf>
    <xf numFmtId="166" fontId="18" fillId="0" borderId="55" xfId="0" applyNumberFormat="1" applyFont="1" applyFill="1" applyBorder="1" applyAlignment="1">
      <alignment horizontal="left" vertical="center"/>
    </xf>
    <xf numFmtId="0" fontId="15" fillId="0" borderId="56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/>
    </xf>
    <xf numFmtId="0" fontId="17" fillId="0" borderId="57" xfId="0" applyFont="1" applyFill="1" applyBorder="1" applyAlignment="1">
      <alignment horizontal="center"/>
    </xf>
    <xf numFmtId="20" fontId="19" fillId="9" borderId="50" xfId="0" applyNumberFormat="1" applyFont="1" applyFill="1" applyBorder="1" applyAlignment="1">
      <alignment horizontal="center" vertical="center"/>
    </xf>
    <xf numFmtId="49" fontId="20" fillId="0" borderId="50" xfId="1" quotePrefix="1" applyNumberFormat="1" applyFont="1" applyFill="1" applyBorder="1" applyAlignment="1">
      <alignment horizontal="center" vertical="center"/>
    </xf>
    <xf numFmtId="164" fontId="22" fillId="0" borderId="50" xfId="1" applyNumberFormat="1" applyFont="1" applyFill="1" applyBorder="1" applyAlignment="1">
      <alignment horizontal="center"/>
    </xf>
    <xf numFmtId="0" fontId="22" fillId="0" borderId="26" xfId="0" applyFont="1" applyFill="1" applyBorder="1"/>
    <xf numFmtId="0" fontId="22" fillId="0" borderId="27" xfId="0" applyFont="1" applyFill="1" applyBorder="1"/>
    <xf numFmtId="0" fontId="15" fillId="0" borderId="24" xfId="0" applyFont="1" applyFill="1" applyBorder="1" applyAlignment="1">
      <alignment horizontal="center" vertical="center"/>
    </xf>
    <xf numFmtId="0" fontId="27" fillId="0" borderId="9" xfId="0" applyFont="1" applyFill="1" applyBorder="1" applyAlignment="1">
      <alignment horizontal="center"/>
    </xf>
    <xf numFmtId="0" fontId="17" fillId="0" borderId="38" xfId="0" applyFont="1" applyFill="1" applyBorder="1" applyAlignment="1">
      <alignment horizontal="center"/>
    </xf>
    <xf numFmtId="20" fontId="19" fillId="8" borderId="0" xfId="0" applyNumberFormat="1" applyFont="1" applyFill="1"/>
    <xf numFmtId="0" fontId="22" fillId="0" borderId="33" xfId="0" applyFont="1" applyFill="1" applyBorder="1"/>
    <xf numFmtId="0" fontId="22" fillId="0" borderId="34" xfId="0" applyFont="1" applyFill="1" applyBorder="1"/>
    <xf numFmtId="0" fontId="20" fillId="0" borderId="43" xfId="0" applyFont="1" applyFill="1" applyBorder="1" applyAlignment="1">
      <alignment horizontal="center"/>
    </xf>
    <xf numFmtId="0" fontId="22" fillId="0" borderId="35" xfId="0" applyFont="1" applyFill="1" applyBorder="1"/>
    <xf numFmtId="1" fontId="19" fillId="0" borderId="28" xfId="0" applyNumberFormat="1" applyFont="1" applyFill="1" applyBorder="1" applyAlignment="1">
      <alignment horizontal="center"/>
    </xf>
    <xf numFmtId="1" fontId="19" fillId="9" borderId="30" xfId="0" applyNumberFormat="1" applyFont="1" applyFill="1" applyBorder="1" applyAlignment="1">
      <alignment horizontal="center"/>
    </xf>
    <xf numFmtId="0" fontId="22" fillId="0" borderId="36" xfId="0" applyFont="1" applyFill="1" applyBorder="1"/>
    <xf numFmtId="1" fontId="19" fillId="10" borderId="30" xfId="0" applyNumberFormat="1" applyFont="1" applyFill="1" applyBorder="1" applyAlignment="1">
      <alignment horizontal="center"/>
    </xf>
    <xf numFmtId="0" fontId="15" fillId="0" borderId="51" xfId="0" applyFont="1" applyFill="1" applyBorder="1" applyAlignment="1">
      <alignment horizontal="center" vertical="center"/>
    </xf>
    <xf numFmtId="0" fontId="27" fillId="0" borderId="7" xfId="0" applyFont="1" applyFill="1" applyBorder="1" applyAlignment="1">
      <alignment horizontal="center"/>
    </xf>
    <xf numFmtId="0" fontId="17" fillId="0" borderId="45" xfId="0" applyFont="1" applyFill="1" applyBorder="1" applyAlignment="1">
      <alignment horizontal="center"/>
    </xf>
    <xf numFmtId="0" fontId="17" fillId="0" borderId="58" xfId="0" applyFont="1" applyFill="1" applyBorder="1" applyAlignment="1">
      <alignment horizontal="center"/>
    </xf>
    <xf numFmtId="0" fontId="19" fillId="0" borderId="33" xfId="0" applyFont="1" applyFill="1" applyBorder="1" applyAlignment="1">
      <alignment horizontal="center"/>
    </xf>
    <xf numFmtId="1" fontId="19" fillId="0" borderId="33" xfId="0" applyNumberFormat="1" applyFont="1" applyFill="1" applyBorder="1" applyAlignment="1">
      <alignment horizontal="center"/>
    </xf>
    <xf numFmtId="1" fontId="19" fillId="9" borderId="46" xfId="0" applyNumberFormat="1" applyFont="1" applyFill="1" applyBorder="1" applyAlignment="1">
      <alignment horizontal="center"/>
    </xf>
    <xf numFmtId="164" fontId="15" fillId="2" borderId="46" xfId="1" applyNumberFormat="1" applyFont="1" applyFill="1" applyBorder="1" applyAlignment="1">
      <alignment horizontal="center"/>
    </xf>
    <xf numFmtId="0" fontId="22" fillId="0" borderId="3" xfId="0" applyFont="1" applyFill="1" applyBorder="1" applyAlignment="1"/>
    <xf numFmtId="0" fontId="22" fillId="0" borderId="5" xfId="0" applyFont="1" applyFill="1" applyBorder="1" applyAlignment="1">
      <alignment horizontal="center"/>
    </xf>
    <xf numFmtId="0" fontId="22" fillId="0" borderId="38" xfId="0" applyFont="1" applyFill="1" applyBorder="1" applyAlignment="1"/>
    <xf numFmtId="0" fontId="22" fillId="0" borderId="48" xfId="0" applyFont="1" applyFill="1" applyBorder="1" applyAlignment="1"/>
    <xf numFmtId="0" fontId="19" fillId="0" borderId="47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54" xfId="0" applyFont="1" applyFill="1" applyBorder="1" applyAlignment="1">
      <alignment horizontal="center"/>
    </xf>
    <xf numFmtId="0" fontId="19" fillId="0" borderId="59" xfId="0" applyFont="1" applyFill="1" applyBorder="1" applyAlignment="1">
      <alignment horizontal="center"/>
    </xf>
    <xf numFmtId="0" fontId="19" fillId="9" borderId="54" xfId="0" applyFont="1" applyFill="1" applyBorder="1" applyAlignment="1">
      <alignment horizontal="center"/>
    </xf>
    <xf numFmtId="0" fontId="19" fillId="10" borderId="54" xfId="0" applyFont="1" applyFill="1" applyBorder="1" applyAlignment="1">
      <alignment horizontal="center"/>
    </xf>
    <xf numFmtId="49" fontId="20" fillId="0" borderId="54" xfId="0" applyNumberFormat="1" applyFont="1" applyFill="1" applyBorder="1" applyAlignment="1">
      <alignment horizontal="center" vertical="center"/>
    </xf>
    <xf numFmtId="164" fontId="15" fillId="11" borderId="54" xfId="1" applyNumberFormat="1" applyFont="1" applyFill="1" applyBorder="1" applyAlignment="1">
      <alignment horizontal="center"/>
    </xf>
    <xf numFmtId="0" fontId="21" fillId="12" borderId="54" xfId="0" applyFont="1" applyFill="1" applyBorder="1" applyAlignment="1">
      <alignment horizontal="center"/>
    </xf>
    <xf numFmtId="164" fontId="15" fillId="2" borderId="54" xfId="1" applyNumberFormat="1" applyFont="1" applyFill="1" applyBorder="1" applyAlignment="1">
      <alignment horizontal="center"/>
    </xf>
    <xf numFmtId="164" fontId="22" fillId="0" borderId="54" xfId="1" applyNumberFormat="1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9" fillId="8" borderId="0" xfId="0" applyFont="1" applyFill="1" applyAlignment="1">
      <alignment horizontal="center"/>
    </xf>
    <xf numFmtId="18" fontId="0" fillId="13" borderId="0" xfId="0" applyNumberFormat="1" applyFill="1" applyAlignment="1">
      <alignment vertical="center"/>
    </xf>
    <xf numFmtId="20" fontId="19" fillId="9" borderId="60" xfId="0" applyNumberFormat="1" applyFont="1" applyFill="1" applyBorder="1" applyAlignment="1">
      <alignment horizontal="center"/>
    </xf>
    <xf numFmtId="49" fontId="20" fillId="0" borderId="50" xfId="0" quotePrefix="1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/>
    </xf>
    <xf numFmtId="20" fontId="19" fillId="9" borderId="29" xfId="0" applyNumberFormat="1" applyFont="1" applyFill="1" applyBorder="1" applyAlignment="1">
      <alignment horizontal="center"/>
    </xf>
    <xf numFmtId="20" fontId="17" fillId="0" borderId="43" xfId="0" applyNumberFormat="1" applyFont="1" applyFill="1" applyBorder="1" applyAlignment="1">
      <alignment horizontal="center"/>
    </xf>
    <xf numFmtId="1" fontId="19" fillId="0" borderId="61" xfId="0" applyNumberFormat="1" applyFont="1" applyFill="1" applyBorder="1" applyAlignment="1">
      <alignment horizontal="center"/>
    </xf>
    <xf numFmtId="0" fontId="19" fillId="0" borderId="62" xfId="0" applyFont="1" applyFill="1" applyBorder="1"/>
    <xf numFmtId="1" fontId="19" fillId="9" borderId="29" xfId="0" applyNumberFormat="1" applyFont="1" applyFill="1" applyBorder="1" applyAlignment="1">
      <alignment horizontal="center"/>
    </xf>
    <xf numFmtId="0" fontId="19" fillId="13" borderId="28" xfId="0" applyFont="1" applyFill="1" applyBorder="1"/>
    <xf numFmtId="0" fontId="19" fillId="0" borderId="63" xfId="0" applyFont="1" applyFill="1" applyBorder="1"/>
    <xf numFmtId="1" fontId="19" fillId="9" borderId="64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18" borderId="2" xfId="0" applyFont="1" applyFill="1" applyBorder="1" applyAlignment="1">
      <alignment horizontal="center" vertical="center" wrapText="1"/>
    </xf>
    <xf numFmtId="0" fontId="4" fillId="18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31" fillId="19" borderId="0" xfId="0" applyFont="1" applyFill="1" applyAlignment="1" applyProtection="1">
      <alignment horizontal="center" vertical="center"/>
      <protection locked="0"/>
    </xf>
    <xf numFmtId="164" fontId="32" fillId="19" borderId="0" xfId="1" applyNumberFormat="1" applyFont="1" applyFill="1" applyBorder="1" applyAlignment="1" applyProtection="1">
      <alignment horizontal="center" vertical="center"/>
      <protection locked="0"/>
    </xf>
    <xf numFmtId="164" fontId="33" fillId="19" borderId="0" xfId="1" applyNumberFormat="1" applyFont="1" applyFill="1" applyBorder="1" applyAlignment="1" applyProtection="1">
      <alignment horizontal="center" vertical="center"/>
      <protection locked="0"/>
    </xf>
    <xf numFmtId="164" fontId="34" fillId="20" borderId="65" xfId="1" applyNumberFormat="1" applyFont="1" applyFill="1" applyBorder="1" applyAlignment="1" applyProtection="1">
      <alignment horizontal="center" vertical="center" wrapText="1"/>
      <protection locked="0"/>
    </xf>
    <xf numFmtId="164" fontId="34" fillId="20" borderId="26" xfId="1" applyNumberFormat="1" applyFont="1" applyFill="1" applyBorder="1" applyAlignment="1" applyProtection="1">
      <alignment horizontal="center" vertical="center" wrapText="1"/>
      <protection locked="0"/>
    </xf>
    <xf numFmtId="164" fontId="35" fillId="20" borderId="26" xfId="1" applyNumberFormat="1" applyFont="1" applyFill="1" applyBorder="1" applyAlignment="1" applyProtection="1">
      <alignment horizontal="center" vertical="center"/>
      <protection locked="0"/>
    </xf>
    <xf numFmtId="164" fontId="35" fillId="20" borderId="66" xfId="1" applyNumberFormat="1" applyFont="1" applyFill="1" applyBorder="1" applyAlignment="1" applyProtection="1">
      <alignment horizontal="center" vertical="center"/>
      <protection locked="0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6" fillId="19" borderId="0" xfId="0" applyFont="1" applyFill="1" applyAlignment="1" applyProtection="1">
      <alignment horizontal="center" vertical="center"/>
      <protection locked="0"/>
    </xf>
    <xf numFmtId="164" fontId="34" fillId="20" borderId="67" xfId="1" applyNumberFormat="1" applyFont="1" applyFill="1" applyBorder="1" applyAlignment="1" applyProtection="1">
      <alignment horizontal="center" vertical="center" wrapText="1"/>
      <protection locked="0"/>
    </xf>
    <xf numFmtId="164" fontId="34" fillId="20" borderId="28" xfId="1" applyNumberFormat="1" applyFont="1" applyFill="1" applyBorder="1" applyAlignment="1" applyProtection="1">
      <alignment horizontal="center" vertical="center" wrapText="1"/>
      <protection locked="0"/>
    </xf>
    <xf numFmtId="164" fontId="34" fillId="20" borderId="28" xfId="1" applyNumberFormat="1" applyFont="1" applyFill="1" applyBorder="1" applyAlignment="1" applyProtection="1">
      <alignment horizontal="center" vertical="center"/>
      <protection locked="0"/>
    </xf>
    <xf numFmtId="164" fontId="34" fillId="20" borderId="28" xfId="1" applyNumberFormat="1" applyFont="1" applyFill="1" applyBorder="1" applyAlignment="1" applyProtection="1">
      <alignment horizontal="center" vertical="center"/>
      <protection locked="0"/>
    </xf>
    <xf numFmtId="164" fontId="34" fillId="20" borderId="68" xfId="1" applyNumberFormat="1" applyFont="1" applyFill="1" applyBorder="1" applyAlignment="1" applyProtection="1">
      <alignment horizontal="center" vertical="center"/>
      <protection locked="0"/>
    </xf>
    <xf numFmtId="164" fontId="34" fillId="20" borderId="49" xfId="1" applyNumberFormat="1" applyFont="1" applyFill="1" applyBorder="1" applyAlignment="1" applyProtection="1">
      <alignment horizontal="center" vertical="center"/>
      <protection locked="0"/>
    </xf>
    <xf numFmtId="164" fontId="34" fillId="20" borderId="49" xfId="1" applyNumberFormat="1" applyFont="1" applyFill="1" applyBorder="1" applyAlignment="1" applyProtection="1">
      <alignment horizontal="center" vertical="center"/>
      <protection locked="0"/>
    </xf>
    <xf numFmtId="164" fontId="34" fillId="20" borderId="28" xfId="1" applyNumberFormat="1" applyFont="1" applyFill="1" applyBorder="1" applyAlignment="1" applyProtection="1">
      <alignment horizontal="center" vertical="center" wrapText="1"/>
      <protection locked="0"/>
    </xf>
    <xf numFmtId="164" fontId="37" fillId="0" borderId="67" xfId="0" applyNumberFormat="1" applyFont="1" applyBorder="1" applyAlignment="1" applyProtection="1">
      <alignment horizontal="center" vertical="center"/>
      <protection locked="0"/>
    </xf>
    <xf numFmtId="164" fontId="37" fillId="0" borderId="28" xfId="0" applyNumberFormat="1" applyFont="1" applyBorder="1" applyAlignment="1" applyProtection="1">
      <alignment horizontal="center" vertical="center"/>
      <protection locked="0"/>
    </xf>
    <xf numFmtId="164" fontId="37" fillId="21" borderId="28" xfId="1" applyNumberFormat="1" applyFont="1" applyFill="1" applyBorder="1" applyAlignment="1" applyProtection="1">
      <alignment horizontal="center" vertical="center"/>
      <protection locked="0"/>
    </xf>
    <xf numFmtId="164" fontId="37" fillId="0" borderId="28" xfId="1" applyNumberFormat="1" applyFont="1" applyFill="1" applyBorder="1" applyAlignment="1" applyProtection="1">
      <alignment horizontal="center" vertical="center"/>
      <protection locked="0"/>
    </xf>
    <xf numFmtId="164" fontId="37" fillId="21" borderId="68" xfId="1" applyNumberFormat="1" applyFont="1" applyFill="1" applyBorder="1" applyAlignment="1" applyProtection="1">
      <alignment horizontal="center" vertical="center"/>
      <protection locked="0"/>
    </xf>
    <xf numFmtId="164" fontId="37" fillId="0" borderId="69" xfId="1" applyNumberFormat="1" applyFont="1" applyFill="1" applyBorder="1" applyAlignment="1" applyProtection="1">
      <alignment horizontal="center" vertical="center"/>
      <protection locked="0"/>
    </xf>
    <xf numFmtId="164" fontId="37" fillId="0" borderId="33" xfId="0" applyNumberFormat="1" applyFont="1" applyBorder="1" applyAlignment="1" applyProtection="1">
      <alignment horizontal="center" vertical="center"/>
      <protection locked="0"/>
    </xf>
    <xf numFmtId="164" fontId="37" fillId="0" borderId="33" xfId="1" applyNumberFormat="1" applyFont="1" applyFill="1" applyBorder="1" applyAlignment="1" applyProtection="1">
      <alignment horizontal="center" vertical="center"/>
      <protection locked="0"/>
    </xf>
    <xf numFmtId="164" fontId="37" fillId="20" borderId="33" xfId="0" applyNumberFormat="1" applyFont="1" applyFill="1" applyBorder="1" applyAlignment="1" applyProtection="1">
      <alignment horizontal="center" vertical="center"/>
      <protection locked="0"/>
    </xf>
    <xf numFmtId="164" fontId="37" fillId="21" borderId="33" xfId="1" applyNumberFormat="1" applyFont="1" applyFill="1" applyBorder="1" applyAlignment="1" applyProtection="1">
      <alignment horizontal="center" vertical="center"/>
      <protection locked="0"/>
    </xf>
    <xf numFmtId="164" fontId="37" fillId="20" borderId="70" xfId="1" applyNumberFormat="1" applyFont="1" applyFill="1" applyBorder="1" applyAlignment="1" applyProtection="1">
      <alignment horizontal="center" vertical="center"/>
      <protection locked="0"/>
    </xf>
    <xf numFmtId="164" fontId="37" fillId="0" borderId="71" xfId="1" applyNumberFormat="1" applyFont="1" applyFill="1" applyBorder="1" applyAlignment="1" applyProtection="1">
      <alignment horizontal="center" vertical="center"/>
      <protection locked="0"/>
    </xf>
    <xf numFmtId="164" fontId="37" fillId="0" borderId="49" xfId="0" applyNumberFormat="1" applyFont="1" applyBorder="1" applyAlignment="1" applyProtection="1">
      <alignment horizontal="center" vertical="center"/>
      <protection locked="0"/>
    </xf>
    <xf numFmtId="164" fontId="37" fillId="0" borderId="49" xfId="1" applyNumberFormat="1" applyFont="1" applyFill="1" applyBorder="1" applyAlignment="1" applyProtection="1">
      <alignment horizontal="center" vertical="center"/>
      <protection locked="0"/>
    </xf>
    <xf numFmtId="164" fontId="37" fillId="20" borderId="49" xfId="0" applyNumberFormat="1" applyFont="1" applyFill="1" applyBorder="1" applyAlignment="1" applyProtection="1">
      <alignment horizontal="center" vertical="center"/>
      <protection locked="0"/>
    </xf>
    <xf numFmtId="164" fontId="37" fillId="21" borderId="49" xfId="1" applyNumberFormat="1" applyFont="1" applyFill="1" applyBorder="1" applyAlignment="1" applyProtection="1">
      <alignment horizontal="center" vertical="center"/>
      <protection locked="0"/>
    </xf>
    <xf numFmtId="164" fontId="37" fillId="20" borderId="72" xfId="1" applyNumberFormat="1" applyFont="1" applyFill="1" applyBorder="1" applyAlignment="1" applyProtection="1">
      <alignment horizontal="center" vertical="center"/>
      <protection locked="0"/>
    </xf>
    <xf numFmtId="164" fontId="37" fillId="0" borderId="67" xfId="1" applyNumberFormat="1" applyFont="1" applyFill="1" applyBorder="1" applyAlignment="1" applyProtection="1">
      <alignment horizontal="center" vertical="center"/>
      <protection locked="0"/>
    </xf>
    <xf numFmtId="164" fontId="37" fillId="20" borderId="28" xfId="0" applyNumberFormat="1" applyFont="1" applyFill="1" applyBorder="1" applyAlignment="1" applyProtection="1">
      <alignment horizontal="center" vertical="center"/>
      <protection locked="0"/>
    </xf>
    <xf numFmtId="164" fontId="37" fillId="20" borderId="68" xfId="1" applyNumberFormat="1" applyFont="1" applyFill="1" applyBorder="1" applyAlignment="1" applyProtection="1">
      <alignment horizontal="center" vertical="center"/>
      <protection locked="0"/>
    </xf>
    <xf numFmtId="164" fontId="37" fillId="0" borderId="73" xfId="1" applyNumberFormat="1" applyFont="1" applyFill="1" applyBorder="1" applyAlignment="1" applyProtection="1">
      <alignment horizontal="center" vertical="center"/>
      <protection locked="0"/>
    </xf>
    <xf numFmtId="164" fontId="37" fillId="0" borderId="61" xfId="0" applyNumberFormat="1" applyFont="1" applyBorder="1" applyAlignment="1" applyProtection="1">
      <alignment horizontal="center" vertical="center"/>
      <protection locked="0"/>
    </xf>
    <xf numFmtId="164" fontId="37" fillId="0" borderId="61" xfId="1" applyNumberFormat="1" applyFont="1" applyFill="1" applyBorder="1" applyAlignment="1" applyProtection="1">
      <alignment horizontal="center" vertical="center"/>
      <protection locked="0"/>
    </xf>
    <xf numFmtId="164" fontId="37" fillId="20" borderId="61" xfId="0" applyNumberFormat="1" applyFont="1" applyFill="1" applyBorder="1" applyAlignment="1" applyProtection="1">
      <alignment horizontal="center" vertical="center"/>
      <protection locked="0"/>
    </xf>
    <xf numFmtId="164" fontId="37" fillId="21" borderId="61" xfId="1" applyNumberFormat="1" applyFont="1" applyFill="1" applyBorder="1" applyAlignment="1" applyProtection="1">
      <alignment horizontal="center" vertical="center"/>
      <protection locked="0"/>
    </xf>
    <xf numFmtId="164" fontId="37" fillId="20" borderId="74" xfId="1" applyNumberFormat="1" applyFont="1" applyFill="1" applyBorder="1" applyAlignment="1" applyProtection="1">
      <alignment horizontal="center" vertical="center"/>
      <protection locked="0"/>
    </xf>
    <xf numFmtId="0" fontId="39" fillId="19" borderId="0" xfId="3" applyFont="1" applyFill="1" applyAlignment="1" applyProtection="1">
      <alignment horizontal="center" vertical="center"/>
    </xf>
    <xf numFmtId="0" fontId="36" fillId="19" borderId="0" xfId="0" applyFont="1" applyFill="1" applyAlignment="1" applyProtection="1">
      <alignment horizontal="center" vertical="center"/>
    </xf>
    <xf numFmtId="0" fontId="40" fillId="19" borderId="0" xfId="0" applyFont="1" applyFill="1" applyAlignment="1" applyProtection="1">
      <alignment horizontal="center" vertical="center"/>
    </xf>
    <xf numFmtId="43" fontId="0" fillId="0" borderId="0" xfId="1" applyFont="1"/>
    <xf numFmtId="0" fontId="0" fillId="0" borderId="57" xfId="0" applyBorder="1"/>
    <xf numFmtId="0" fontId="0" fillId="0" borderId="56" xfId="0" applyBorder="1"/>
    <xf numFmtId="0" fontId="0" fillId="0" borderId="38" xfId="0" applyBorder="1"/>
    <xf numFmtId="0" fontId="0" fillId="0" borderId="24" xfId="0" applyBorder="1"/>
    <xf numFmtId="43" fontId="0" fillId="0" borderId="45" xfId="1" applyFont="1" applyBorder="1"/>
    <xf numFmtId="43" fontId="0" fillId="0" borderId="51" xfId="1" applyFont="1" applyBorder="1"/>
    <xf numFmtId="0" fontId="2" fillId="0" borderId="0" xfId="0" applyFont="1"/>
    <xf numFmtId="43" fontId="0" fillId="0" borderId="0" xfId="0" applyNumberFormat="1"/>
    <xf numFmtId="43" fontId="2" fillId="0" borderId="0" xfId="0" applyNumberFormat="1" applyFont="1"/>
    <xf numFmtId="0" fontId="41" fillId="0" borderId="0" xfId="0" applyFont="1"/>
  </cellXfs>
  <cellStyles count="4">
    <cellStyle name="Comma" xfId="1" builtinId="3"/>
    <cellStyle name="Hyperlink" xfId="3" builtinId="8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sscontributiontable.com/" TargetMode="External"/><Relationship Id="rId1" Type="http://schemas.openxmlformats.org/officeDocument/2006/relationships/hyperlink" Target="http://www.bendaggers.blogspo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10"/>
  <sheetViews>
    <sheetView zoomScale="69" zoomScaleNormal="69" workbookViewId="0">
      <selection activeCell="F22" sqref="F22"/>
    </sheetView>
  </sheetViews>
  <sheetFormatPr defaultRowHeight="15"/>
  <cols>
    <col min="1" max="1" width="5.140625" customWidth="1"/>
    <col min="7" max="7" width="2.85546875" customWidth="1"/>
    <col min="31" max="31" width="18" customWidth="1"/>
    <col min="34" max="34" width="1.7109375" customWidth="1"/>
  </cols>
  <sheetData>
    <row r="1" spans="1:91" ht="15.75" thickBot="1"/>
    <row r="2" spans="1:91" ht="15.75" customHeight="1">
      <c r="L2" s="331" t="s">
        <v>153</v>
      </c>
      <c r="M2" s="324" t="s">
        <v>156</v>
      </c>
      <c r="N2" s="335" t="s">
        <v>153</v>
      </c>
      <c r="O2" s="336"/>
      <c r="P2" s="336"/>
      <c r="Q2" s="336"/>
      <c r="R2" s="336"/>
      <c r="S2" s="337"/>
      <c r="T2" s="324" t="s">
        <v>156</v>
      </c>
      <c r="U2" s="335" t="s">
        <v>153</v>
      </c>
      <c r="V2" s="336"/>
      <c r="W2" s="336"/>
      <c r="X2" s="337"/>
      <c r="Y2" s="328" t="s">
        <v>154</v>
      </c>
      <c r="Z2" s="339"/>
      <c r="AA2" s="339"/>
      <c r="AB2" s="339"/>
      <c r="AC2" s="339"/>
      <c r="AD2" s="329"/>
      <c r="AE2" s="324" t="s">
        <v>155</v>
      </c>
      <c r="AF2" s="328" t="s">
        <v>154</v>
      </c>
      <c r="AG2" s="329"/>
      <c r="AI2" s="331" t="s">
        <v>153</v>
      </c>
      <c r="AV2" s="328" t="s">
        <v>157</v>
      </c>
      <c r="AW2" s="339"/>
      <c r="AX2" s="339"/>
      <c r="AY2" s="339"/>
      <c r="AZ2" s="339"/>
      <c r="BA2" s="339"/>
      <c r="BB2" s="339"/>
      <c r="BC2" s="329"/>
      <c r="BH2" s="324" t="s">
        <v>158</v>
      </c>
    </row>
    <row r="3" spans="1:91" ht="15.75" thickBot="1">
      <c r="L3" s="332"/>
      <c r="M3" s="325"/>
      <c r="N3" s="333"/>
      <c r="O3" s="334"/>
      <c r="P3" s="334"/>
      <c r="Q3" s="334"/>
      <c r="R3" s="334"/>
      <c r="S3" s="338"/>
      <c r="T3" s="325"/>
      <c r="U3" s="333"/>
      <c r="V3" s="334"/>
      <c r="W3" s="334"/>
      <c r="X3" s="338"/>
      <c r="Y3" s="326"/>
      <c r="Z3" s="327"/>
      <c r="AA3" s="327"/>
      <c r="AB3" s="327"/>
      <c r="AC3" s="327"/>
      <c r="AD3" s="330"/>
      <c r="AE3" s="325"/>
      <c r="AF3" s="326"/>
      <c r="AG3" s="330"/>
      <c r="AI3" s="332"/>
      <c r="AV3" s="326"/>
      <c r="AW3" s="327"/>
      <c r="AX3" s="327"/>
      <c r="AY3" s="327"/>
      <c r="AZ3" s="327"/>
      <c r="BA3" s="327"/>
      <c r="BB3" s="327"/>
      <c r="BC3" s="330"/>
      <c r="BH3" s="325"/>
    </row>
    <row r="4" spans="1:91" s="1" customFormat="1" ht="21.75" customHeight="1" thickBo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  <c r="H4" s="2" t="s">
        <v>6</v>
      </c>
      <c r="I4" s="4" t="s">
        <v>7</v>
      </c>
      <c r="J4" s="5" t="s">
        <v>8</v>
      </c>
      <c r="K4" s="5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P4" s="7" t="s">
        <v>14</v>
      </c>
      <c r="Q4" s="8"/>
      <c r="R4" s="8"/>
      <c r="S4" s="9"/>
      <c r="T4" s="10" t="s">
        <v>15</v>
      </c>
      <c r="U4" s="7" t="s">
        <v>16</v>
      </c>
      <c r="V4" s="9"/>
      <c r="W4" s="7" t="s">
        <v>17</v>
      </c>
      <c r="X4" s="9"/>
      <c r="Y4" s="322" t="s">
        <v>18</v>
      </c>
      <c r="Z4" s="322" t="s">
        <v>19</v>
      </c>
      <c r="AA4" s="322" t="s">
        <v>20</v>
      </c>
      <c r="AB4" s="322" t="s">
        <v>21</v>
      </c>
      <c r="AC4" s="322" t="s">
        <v>22</v>
      </c>
      <c r="AD4" s="322" t="s">
        <v>23</v>
      </c>
      <c r="AE4" s="6" t="s">
        <v>24</v>
      </c>
      <c r="AF4" s="322" t="s">
        <v>25</v>
      </c>
      <c r="AG4" s="322" t="s">
        <v>26</v>
      </c>
      <c r="AH4" s="6"/>
      <c r="AI4" s="6" t="s">
        <v>27</v>
      </c>
      <c r="AJ4" s="11" t="s">
        <v>28</v>
      </c>
      <c r="AK4" s="12" t="s">
        <v>29</v>
      </c>
      <c r="AL4" s="12" t="s">
        <v>30</v>
      </c>
      <c r="AM4" s="12" t="s">
        <v>31</v>
      </c>
      <c r="AN4" s="12" t="s">
        <v>32</v>
      </c>
      <c r="AO4" s="12" t="s">
        <v>33</v>
      </c>
      <c r="AP4" s="12" t="s">
        <v>34</v>
      </c>
      <c r="AQ4" s="13" t="s">
        <v>35</v>
      </c>
      <c r="AR4" s="14"/>
      <c r="AS4" s="14"/>
      <c r="AT4" s="14"/>
      <c r="AU4" s="12" t="s">
        <v>36</v>
      </c>
      <c r="AV4" s="13" t="s">
        <v>37</v>
      </c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5"/>
      <c r="BI4" s="16" t="s">
        <v>38</v>
      </c>
      <c r="BJ4" s="17"/>
      <c r="BK4" s="18" t="s">
        <v>18</v>
      </c>
      <c r="BL4" s="18" t="s">
        <v>19</v>
      </c>
      <c r="BM4" s="18" t="s">
        <v>39</v>
      </c>
      <c r="BN4" s="19" t="s">
        <v>40</v>
      </c>
      <c r="BO4" s="19" t="s">
        <v>41</v>
      </c>
      <c r="BP4" s="19" t="s">
        <v>42</v>
      </c>
      <c r="BQ4" s="12" t="s">
        <v>43</v>
      </c>
      <c r="BR4" s="12" t="s">
        <v>44</v>
      </c>
      <c r="BS4" s="19" t="s">
        <v>26</v>
      </c>
      <c r="BT4" s="19" t="s">
        <v>45</v>
      </c>
      <c r="BU4" s="19" t="s">
        <v>46</v>
      </c>
      <c r="BV4" s="18" t="s">
        <v>47</v>
      </c>
      <c r="BW4" s="18" t="s">
        <v>48</v>
      </c>
      <c r="BX4" s="18" t="s">
        <v>49</v>
      </c>
      <c r="BY4" s="18" t="s">
        <v>50</v>
      </c>
      <c r="BZ4" s="20" t="s">
        <v>51</v>
      </c>
      <c r="CA4" s="21" t="s">
        <v>52</v>
      </c>
      <c r="CB4" s="21" t="s">
        <v>53</v>
      </c>
      <c r="CC4" s="2" t="s">
        <v>0</v>
      </c>
      <c r="CK4" s="22"/>
      <c r="CM4" s="22"/>
    </row>
    <row r="5" spans="1:91" s="1" customFormat="1" ht="28.5" customHeight="1" thickBot="1">
      <c r="B5" s="23"/>
      <c r="C5" s="23"/>
      <c r="D5" s="23"/>
      <c r="E5" s="23"/>
      <c r="F5" s="23"/>
      <c r="G5" s="24" t="s">
        <v>54</v>
      </c>
      <c r="H5" s="23"/>
      <c r="I5" s="25"/>
      <c r="J5" s="26"/>
      <c r="K5" s="26"/>
      <c r="L5" s="27"/>
      <c r="M5" s="27"/>
      <c r="N5" s="27" t="s">
        <v>12</v>
      </c>
      <c r="O5" s="27"/>
      <c r="P5" s="28" t="s">
        <v>55</v>
      </c>
      <c r="Q5" s="29" t="s">
        <v>56</v>
      </c>
      <c r="R5" s="28" t="s">
        <v>57</v>
      </c>
      <c r="S5" s="29" t="s">
        <v>58</v>
      </c>
      <c r="T5" s="30"/>
      <c r="U5" s="28" t="s">
        <v>55</v>
      </c>
      <c r="V5" s="29" t="s">
        <v>56</v>
      </c>
      <c r="W5" s="28" t="s">
        <v>55</v>
      </c>
      <c r="X5" s="29" t="s">
        <v>56</v>
      </c>
      <c r="Y5" s="323"/>
      <c r="Z5" s="323" t="s">
        <v>19</v>
      </c>
      <c r="AA5" s="323"/>
      <c r="AB5" s="323"/>
      <c r="AC5" s="323"/>
      <c r="AD5" s="323"/>
      <c r="AE5" s="27"/>
      <c r="AF5" s="323"/>
      <c r="AG5" s="323"/>
      <c r="AH5" s="27"/>
      <c r="AI5" s="27"/>
      <c r="AJ5" s="31"/>
      <c r="AK5" s="32"/>
      <c r="AL5" s="32"/>
      <c r="AM5" s="32"/>
      <c r="AN5" s="32"/>
      <c r="AO5" s="32"/>
      <c r="AP5" s="32"/>
      <c r="AQ5" s="33" t="s">
        <v>59</v>
      </c>
      <c r="AR5" s="33" t="s">
        <v>60</v>
      </c>
      <c r="AS5" s="33" t="s">
        <v>61</v>
      </c>
      <c r="AT5" s="34" t="s">
        <v>62</v>
      </c>
      <c r="AU5" s="32"/>
      <c r="AV5" s="35" t="s">
        <v>63</v>
      </c>
      <c r="AW5" s="35" t="s">
        <v>64</v>
      </c>
      <c r="AX5" s="35" t="s">
        <v>65</v>
      </c>
      <c r="AY5" s="35" t="s">
        <v>66</v>
      </c>
      <c r="AZ5" s="35" t="s">
        <v>67</v>
      </c>
      <c r="BA5" s="35" t="s">
        <v>64</v>
      </c>
      <c r="BB5" s="35" t="s">
        <v>68</v>
      </c>
      <c r="BC5" s="36" t="s">
        <v>64</v>
      </c>
      <c r="BD5" s="36" t="s">
        <v>69</v>
      </c>
      <c r="BE5" s="36" t="s">
        <v>70</v>
      </c>
      <c r="BF5" s="36" t="s">
        <v>71</v>
      </c>
      <c r="BG5" s="36"/>
      <c r="BH5" s="36" t="s">
        <v>72</v>
      </c>
      <c r="BI5" s="37" t="s">
        <v>63</v>
      </c>
      <c r="BJ5" s="37" t="s">
        <v>68</v>
      </c>
      <c r="BK5" s="38"/>
      <c r="BL5" s="38"/>
      <c r="BM5" s="38"/>
      <c r="BN5" s="39"/>
      <c r="BO5" s="39"/>
      <c r="BP5" s="39"/>
      <c r="BQ5" s="32"/>
      <c r="BR5" s="32"/>
      <c r="BS5" s="39"/>
      <c r="BT5" s="39"/>
      <c r="BU5" s="39"/>
      <c r="BV5" s="38"/>
      <c r="BW5" s="38"/>
      <c r="BX5" s="38"/>
      <c r="BY5" s="38"/>
      <c r="BZ5" s="40"/>
      <c r="CA5" s="41"/>
      <c r="CB5" s="41"/>
      <c r="CC5" s="23"/>
      <c r="CK5" s="22"/>
      <c r="CM5" s="22"/>
    </row>
    <row r="6" spans="1:91" s="1" customFormat="1" ht="24" customHeight="1">
      <c r="B6" s="57">
        <v>1</v>
      </c>
      <c r="C6" s="76">
        <v>1</v>
      </c>
      <c r="D6" s="57"/>
      <c r="E6" s="58">
        <v>27000</v>
      </c>
      <c r="F6" s="59">
        <f t="shared" ref="F6:F10" si="0">E6/2</f>
        <v>13500</v>
      </c>
      <c r="G6" s="60"/>
      <c r="H6" s="42">
        <f t="shared" ref="H6:H10" si="1">F6-G6</f>
        <v>13500</v>
      </c>
      <c r="I6" s="61">
        <v>2</v>
      </c>
      <c r="J6" s="43">
        <f>E6*12/261</f>
        <v>1241.3793103448277</v>
      </c>
      <c r="K6" s="43">
        <f t="shared" ref="K6:K10" si="2">J6/8</f>
        <v>155.17241379310346</v>
      </c>
      <c r="L6" s="43"/>
      <c r="M6" s="43"/>
      <c r="N6" s="43">
        <v>240</v>
      </c>
      <c r="O6" s="43"/>
      <c r="P6" s="43"/>
      <c r="Q6" s="43"/>
      <c r="R6" s="43"/>
      <c r="S6" s="43"/>
      <c r="T6" s="43"/>
      <c r="U6" s="62"/>
      <c r="V6" s="43"/>
      <c r="W6" s="43"/>
      <c r="X6" s="43"/>
      <c r="Y6" s="43">
        <v>500</v>
      </c>
      <c r="Z6" s="43"/>
      <c r="AA6" s="43"/>
      <c r="AB6" s="43"/>
      <c r="AC6" s="43"/>
      <c r="AD6" s="43"/>
      <c r="AE6" s="44"/>
      <c r="AF6" s="43"/>
      <c r="AG6" s="43"/>
      <c r="AH6" s="43"/>
      <c r="AI6" s="43">
        <v>220</v>
      </c>
      <c r="AJ6" s="43"/>
      <c r="AK6" s="45">
        <f t="shared" ref="AK6:AK10" si="3">(K6*U6)+(K6*2*V6)</f>
        <v>0</v>
      </c>
      <c r="AL6" s="45">
        <f t="shared" ref="AL6:AL10" si="4">(W6*J6*0.3)+(J6*X6*1.5)</f>
        <v>0</v>
      </c>
      <c r="AM6" s="45">
        <f t="shared" ref="AM6:AM10" si="5">((((P6/60)*K6*1.25)+(Q6/60)*K6*1.3)+(R6/60)*K6*2.6)+(R6/60)*K6*1.3*1.3</f>
        <v>0</v>
      </c>
      <c r="AN6" s="45">
        <f t="shared" ref="AN6:AN10" si="6">(AI6/60)*K6*0.1+(J6/8/60*AJ6*0.1)</f>
        <v>56.896551724137936</v>
      </c>
      <c r="AO6" s="63"/>
      <c r="AP6" s="46">
        <f t="shared" ref="AP6:AP10" si="7">IF(T6+M6=0,0,(T6+M6)*J6)</f>
        <v>0</v>
      </c>
      <c r="AQ6" s="46">
        <f t="shared" ref="AQ6:AQ10" si="8">(L6+T6+M6)*J6</f>
        <v>0</v>
      </c>
      <c r="AR6" s="47">
        <f t="shared" ref="AR6:AR10" si="9">(N6/60)*K6</f>
        <v>620.68965517241384</v>
      </c>
      <c r="AS6" s="47">
        <f t="shared" ref="AS6:AS10" si="10">(O6/60)*K6</f>
        <v>0</v>
      </c>
      <c r="AT6" s="48"/>
      <c r="AU6" s="49">
        <f t="shared" ref="AU6:AU10" si="11">H6+AK6+AL6+AM6+AN6+AO6+AP6-AQ6-AR6-AS6-AT6</f>
        <v>12936.206896551725</v>
      </c>
      <c r="AV6" s="64">
        <v>290.64999999999998</v>
      </c>
      <c r="AW6" s="65">
        <v>589.35</v>
      </c>
      <c r="AX6" s="65">
        <v>15</v>
      </c>
      <c r="AY6" s="65">
        <f t="shared" ref="AY6:AY10" si="12">SUM(AV6:AX6)</f>
        <v>895</v>
      </c>
      <c r="AZ6" s="65">
        <v>168.75</v>
      </c>
      <c r="BA6" s="65">
        <v>168.75</v>
      </c>
      <c r="BB6" s="66"/>
      <c r="BC6" s="67"/>
      <c r="BD6" s="50"/>
      <c r="BE6" s="51">
        <f t="shared" ref="BE6:BE10" si="13">AU6-AV6-AZ6-BB6-BD6</f>
        <v>12476.806896551725</v>
      </c>
      <c r="BF6" s="68" t="s">
        <v>74</v>
      </c>
      <c r="BG6" s="69"/>
      <c r="BH6" s="52">
        <f>((BE6-10000)*0.25)+(937.5)</f>
        <v>1556.7017241379313</v>
      </c>
      <c r="BI6" s="70"/>
      <c r="BJ6" s="71"/>
      <c r="BK6" s="53">
        <f t="shared" ref="BK6:BS10" si="14">Y6</f>
        <v>500</v>
      </c>
      <c r="BL6" s="53">
        <f t="shared" si="14"/>
        <v>0</v>
      </c>
      <c r="BM6" s="54">
        <f t="shared" si="14"/>
        <v>0</v>
      </c>
      <c r="BN6" s="54">
        <f t="shared" si="14"/>
        <v>0</v>
      </c>
      <c r="BO6" s="55">
        <f t="shared" si="14"/>
        <v>0</v>
      </c>
      <c r="BP6" s="55">
        <f t="shared" si="14"/>
        <v>0</v>
      </c>
      <c r="BQ6" s="45">
        <f t="shared" si="14"/>
        <v>0</v>
      </c>
      <c r="BR6" s="55">
        <f t="shared" si="14"/>
        <v>0</v>
      </c>
      <c r="BS6" s="55">
        <f t="shared" si="14"/>
        <v>0</v>
      </c>
      <c r="BT6" s="53"/>
      <c r="BU6" s="53"/>
      <c r="BV6" s="53"/>
      <c r="BW6" s="56">
        <f t="shared" ref="BW6:BW10" si="15">(BE6-BH6-BI6-BJ6)+SUM(BK6:BT6)-BV6-BU6</f>
        <v>11420.105172413794</v>
      </c>
      <c r="BX6" s="53"/>
      <c r="BY6" s="71"/>
      <c r="BZ6" s="72">
        <f t="shared" ref="BZ6:BZ10" si="16">BW6+BX6-BY6</f>
        <v>11420.105172413794</v>
      </c>
      <c r="CA6" s="73"/>
      <c r="CB6" s="74"/>
      <c r="CC6" s="75">
        <f t="shared" ref="CC6:CC10" si="17">B6</f>
        <v>1</v>
      </c>
      <c r="CK6" s="22"/>
      <c r="CM6" s="22"/>
    </row>
    <row r="7" spans="1:91" s="1" customFormat="1" ht="24" customHeight="1">
      <c r="B7" s="57">
        <v>2</v>
      </c>
      <c r="C7" s="76">
        <v>2</v>
      </c>
      <c r="D7" s="57"/>
      <c r="E7" s="58">
        <v>50000</v>
      </c>
      <c r="F7" s="59">
        <f t="shared" si="0"/>
        <v>25000</v>
      </c>
      <c r="G7" s="60"/>
      <c r="H7" s="42">
        <f t="shared" si="1"/>
        <v>25000</v>
      </c>
      <c r="I7" s="61">
        <v>2</v>
      </c>
      <c r="J7" s="43">
        <f t="shared" ref="J6:J10" si="18">E7*12/261</f>
        <v>2298.8505747126437</v>
      </c>
      <c r="K7" s="43">
        <f t="shared" si="2"/>
        <v>287.35632183908046</v>
      </c>
      <c r="L7" s="43"/>
      <c r="M7" s="43"/>
      <c r="N7" s="43"/>
      <c r="O7" s="43"/>
      <c r="P7" s="43"/>
      <c r="Q7" s="43"/>
      <c r="R7" s="43"/>
      <c r="S7" s="43"/>
      <c r="T7" s="43"/>
      <c r="U7" s="62"/>
      <c r="V7" s="43"/>
      <c r="W7" s="43"/>
      <c r="X7" s="43"/>
      <c r="Y7" s="43">
        <v>425</v>
      </c>
      <c r="Z7" s="43"/>
      <c r="AA7" s="43"/>
      <c r="AB7" s="43"/>
      <c r="AC7" s="43"/>
      <c r="AD7" s="43"/>
      <c r="AE7" s="44"/>
      <c r="AF7" s="43"/>
      <c r="AG7" s="43"/>
      <c r="AH7" s="43"/>
      <c r="AI7" s="43">
        <v>220</v>
      </c>
      <c r="AJ7" s="43"/>
      <c r="AK7" s="45">
        <f t="shared" si="3"/>
        <v>0</v>
      </c>
      <c r="AL7" s="45">
        <f t="shared" si="4"/>
        <v>0</v>
      </c>
      <c r="AM7" s="45">
        <f t="shared" si="5"/>
        <v>0</v>
      </c>
      <c r="AN7" s="45">
        <f t="shared" si="6"/>
        <v>105.36398467432952</v>
      </c>
      <c r="AO7" s="63"/>
      <c r="AP7" s="46">
        <f t="shared" si="7"/>
        <v>0</v>
      </c>
      <c r="AQ7" s="46">
        <f t="shared" si="8"/>
        <v>0</v>
      </c>
      <c r="AR7" s="47">
        <f t="shared" si="9"/>
        <v>0</v>
      </c>
      <c r="AS7" s="47">
        <f t="shared" si="10"/>
        <v>0</v>
      </c>
      <c r="AT7" s="48"/>
      <c r="AU7" s="49">
        <f t="shared" si="11"/>
        <v>25105.363984674328</v>
      </c>
      <c r="AV7" s="64">
        <v>290.64999999999998</v>
      </c>
      <c r="AW7" s="65">
        <v>589.35</v>
      </c>
      <c r="AX7" s="65">
        <v>15</v>
      </c>
      <c r="AY7" s="65">
        <f t="shared" si="12"/>
        <v>895</v>
      </c>
      <c r="AZ7" s="65">
        <v>218.75</v>
      </c>
      <c r="BA7" s="65">
        <v>218.75</v>
      </c>
      <c r="BB7" s="66"/>
      <c r="BC7" s="67"/>
      <c r="BD7" s="50"/>
      <c r="BE7" s="51">
        <f t="shared" si="13"/>
        <v>24595.963984674327</v>
      </c>
      <c r="BF7" s="68" t="s">
        <v>73</v>
      </c>
      <c r="BG7" s="69"/>
      <c r="BH7" s="52">
        <f>((BE7-22917)*0.32)+(5208.33)</f>
        <v>5745.5984750957841</v>
      </c>
      <c r="BI7" s="70"/>
      <c r="BJ7" s="71"/>
      <c r="BK7" s="53">
        <f t="shared" si="14"/>
        <v>425</v>
      </c>
      <c r="BL7" s="53">
        <f t="shared" si="14"/>
        <v>0</v>
      </c>
      <c r="BM7" s="54">
        <f t="shared" si="14"/>
        <v>0</v>
      </c>
      <c r="BN7" s="54">
        <f t="shared" si="14"/>
        <v>0</v>
      </c>
      <c r="BO7" s="55">
        <f t="shared" si="14"/>
        <v>0</v>
      </c>
      <c r="BP7" s="55">
        <f t="shared" si="14"/>
        <v>0</v>
      </c>
      <c r="BQ7" s="45">
        <f t="shared" si="14"/>
        <v>0</v>
      </c>
      <c r="BR7" s="55">
        <f t="shared" si="14"/>
        <v>0</v>
      </c>
      <c r="BS7" s="55">
        <f t="shared" si="14"/>
        <v>0</v>
      </c>
      <c r="BT7" s="53"/>
      <c r="BU7" s="53"/>
      <c r="BV7" s="53"/>
      <c r="BW7" s="56">
        <f t="shared" si="15"/>
        <v>19275.365509578543</v>
      </c>
      <c r="BX7" s="53"/>
      <c r="BY7" s="71"/>
      <c r="BZ7" s="72">
        <f t="shared" si="16"/>
        <v>19275.365509578543</v>
      </c>
      <c r="CA7" s="73"/>
      <c r="CB7" s="74"/>
      <c r="CC7" s="75">
        <f t="shared" si="17"/>
        <v>2</v>
      </c>
      <c r="CK7" s="22"/>
      <c r="CM7" s="22"/>
    </row>
    <row r="8" spans="1:91" s="92" customFormat="1" ht="24.75" customHeight="1">
      <c r="A8" s="1"/>
      <c r="B8" s="77">
        <v>3</v>
      </c>
      <c r="C8" s="76">
        <v>3</v>
      </c>
      <c r="D8" s="78"/>
      <c r="E8" s="79">
        <v>7677.75</v>
      </c>
      <c r="F8" s="80">
        <f t="shared" si="0"/>
        <v>3838.875</v>
      </c>
      <c r="G8" s="81"/>
      <c r="H8" s="42">
        <f t="shared" si="1"/>
        <v>3838.875</v>
      </c>
      <c r="I8" s="82">
        <v>2</v>
      </c>
      <c r="J8" s="83">
        <f t="shared" si="18"/>
        <v>353</v>
      </c>
      <c r="K8" s="43">
        <f t="shared" si="2"/>
        <v>44.125</v>
      </c>
      <c r="L8" s="84"/>
      <c r="M8" s="84"/>
      <c r="N8" s="84"/>
      <c r="O8" s="84"/>
      <c r="P8" s="84"/>
      <c r="Q8" s="84"/>
      <c r="R8" s="84"/>
      <c r="S8" s="84"/>
      <c r="T8" s="84"/>
      <c r="U8" s="62"/>
      <c r="V8" s="83"/>
      <c r="W8" s="83"/>
      <c r="X8" s="83"/>
      <c r="Y8" s="83"/>
      <c r="Z8" s="84"/>
      <c r="AA8" s="83">
        <v>150</v>
      </c>
      <c r="AB8" s="83"/>
      <c r="AC8" s="83"/>
      <c r="AD8" s="84"/>
      <c r="AE8" s="83">
        <f t="shared" ref="AE8:AE10" si="19">IF(L8+M8+N8+O8+T8=0,500,0)</f>
        <v>500</v>
      </c>
      <c r="AF8" s="84">
        <v>850</v>
      </c>
      <c r="AG8" s="84"/>
      <c r="AH8" s="84"/>
      <c r="AI8" s="85">
        <v>660</v>
      </c>
      <c r="AJ8" s="86"/>
      <c r="AK8" s="45">
        <f t="shared" si="3"/>
        <v>0</v>
      </c>
      <c r="AL8" s="45">
        <f t="shared" si="4"/>
        <v>0</v>
      </c>
      <c r="AM8" s="45">
        <f t="shared" si="5"/>
        <v>0</v>
      </c>
      <c r="AN8" s="45">
        <f t="shared" si="6"/>
        <v>48.537500000000001</v>
      </c>
      <c r="AO8" s="87"/>
      <c r="AP8" s="46">
        <f t="shared" si="7"/>
        <v>0</v>
      </c>
      <c r="AQ8" s="46">
        <f t="shared" si="8"/>
        <v>0</v>
      </c>
      <c r="AR8" s="47">
        <f t="shared" si="9"/>
        <v>0</v>
      </c>
      <c r="AS8" s="47">
        <f t="shared" si="10"/>
        <v>0</v>
      </c>
      <c r="AT8" s="88"/>
      <c r="AU8" s="49">
        <f t="shared" si="11"/>
        <v>3887.4124999999999</v>
      </c>
      <c r="AV8" s="64">
        <v>136.25</v>
      </c>
      <c r="AW8" s="65">
        <v>276.25</v>
      </c>
      <c r="AX8" s="65">
        <v>5</v>
      </c>
      <c r="AY8" s="65">
        <f t="shared" si="12"/>
        <v>417.5</v>
      </c>
      <c r="AZ8" s="65">
        <v>50</v>
      </c>
      <c r="BA8" s="65">
        <v>50</v>
      </c>
      <c r="BB8" s="65">
        <v>50</v>
      </c>
      <c r="BC8" s="65">
        <v>50</v>
      </c>
      <c r="BD8" s="51"/>
      <c r="BE8" s="51">
        <f t="shared" si="13"/>
        <v>3651.1624999999999</v>
      </c>
      <c r="BF8" s="89" t="s">
        <v>75</v>
      </c>
      <c r="BG8" s="87"/>
      <c r="BH8" s="52"/>
      <c r="BI8" s="70"/>
      <c r="BJ8" s="71"/>
      <c r="BK8" s="53">
        <f t="shared" si="14"/>
        <v>0</v>
      </c>
      <c r="BL8" s="53">
        <f t="shared" si="14"/>
        <v>0</v>
      </c>
      <c r="BM8" s="54">
        <f t="shared" si="14"/>
        <v>150</v>
      </c>
      <c r="BN8" s="54">
        <f t="shared" si="14"/>
        <v>0</v>
      </c>
      <c r="BO8" s="55">
        <f t="shared" si="14"/>
        <v>0</v>
      </c>
      <c r="BP8" s="55">
        <f t="shared" si="14"/>
        <v>0</v>
      </c>
      <c r="BQ8" s="45">
        <f t="shared" si="14"/>
        <v>500</v>
      </c>
      <c r="BR8" s="55">
        <f t="shared" si="14"/>
        <v>850</v>
      </c>
      <c r="BS8" s="55">
        <f t="shared" si="14"/>
        <v>0</v>
      </c>
      <c r="BT8" s="53"/>
      <c r="BU8" s="88"/>
      <c r="BV8" s="53"/>
      <c r="BW8" s="56">
        <f t="shared" si="15"/>
        <v>5151.1625000000004</v>
      </c>
      <c r="BX8" s="53"/>
      <c r="BY8" s="71"/>
      <c r="BZ8" s="72">
        <f t="shared" si="16"/>
        <v>5151.1625000000004</v>
      </c>
      <c r="CA8" s="90"/>
      <c r="CB8" s="91"/>
      <c r="CC8" s="75">
        <f t="shared" si="17"/>
        <v>3</v>
      </c>
    </row>
    <row r="9" spans="1:91" s="92" customFormat="1" ht="24" customHeight="1">
      <c r="A9" s="1"/>
      <c r="B9" s="77">
        <v>4</v>
      </c>
      <c r="C9" s="76">
        <v>4</v>
      </c>
      <c r="D9" s="78"/>
      <c r="E9" s="79">
        <v>7677.75</v>
      </c>
      <c r="F9" s="80">
        <f t="shared" si="0"/>
        <v>3838.875</v>
      </c>
      <c r="G9" s="81"/>
      <c r="H9" s="42">
        <f t="shared" si="1"/>
        <v>3838.875</v>
      </c>
      <c r="I9" s="82">
        <v>2</v>
      </c>
      <c r="J9" s="83">
        <f t="shared" si="18"/>
        <v>353</v>
      </c>
      <c r="K9" s="43">
        <f t="shared" si="2"/>
        <v>44.125</v>
      </c>
      <c r="L9" s="84">
        <v>1</v>
      </c>
      <c r="M9" s="84"/>
      <c r="N9" s="84"/>
      <c r="O9" s="84"/>
      <c r="P9" s="84"/>
      <c r="Q9" s="84"/>
      <c r="R9" s="84"/>
      <c r="S9" s="84"/>
      <c r="T9" s="84"/>
      <c r="U9" s="62"/>
      <c r="V9" s="84"/>
      <c r="W9" s="84"/>
      <c r="X9" s="84"/>
      <c r="Y9" s="83">
        <v>100</v>
      </c>
      <c r="Z9" s="84"/>
      <c r="AA9" s="84">
        <v>150</v>
      </c>
      <c r="AB9" s="83">
        <v>750</v>
      </c>
      <c r="AC9" s="83"/>
      <c r="AD9" s="84"/>
      <c r="AE9" s="83">
        <f t="shared" si="19"/>
        <v>0</v>
      </c>
      <c r="AF9" s="84">
        <v>1110</v>
      </c>
      <c r="AG9" s="84"/>
      <c r="AH9" s="84"/>
      <c r="AI9" s="85">
        <v>550</v>
      </c>
      <c r="AJ9" s="93"/>
      <c r="AK9" s="45">
        <f t="shared" si="3"/>
        <v>0</v>
      </c>
      <c r="AL9" s="45">
        <f t="shared" si="4"/>
        <v>0</v>
      </c>
      <c r="AM9" s="45">
        <f t="shared" si="5"/>
        <v>0</v>
      </c>
      <c r="AN9" s="45">
        <f t="shared" si="6"/>
        <v>40.447916666666664</v>
      </c>
      <c r="AO9" s="87"/>
      <c r="AP9" s="46">
        <f t="shared" si="7"/>
        <v>0</v>
      </c>
      <c r="AQ9" s="46">
        <f t="shared" si="8"/>
        <v>353</v>
      </c>
      <c r="AR9" s="47">
        <f t="shared" si="9"/>
        <v>0</v>
      </c>
      <c r="AS9" s="47">
        <f t="shared" si="10"/>
        <v>0</v>
      </c>
      <c r="AT9" s="88"/>
      <c r="AU9" s="49">
        <f t="shared" si="11"/>
        <v>3526.3229166666665</v>
      </c>
      <c r="AV9" s="64">
        <v>136.25</v>
      </c>
      <c r="AW9" s="65">
        <v>276.25</v>
      </c>
      <c r="AX9" s="65">
        <v>5</v>
      </c>
      <c r="AY9" s="65">
        <f t="shared" si="12"/>
        <v>417.5</v>
      </c>
      <c r="AZ9" s="65">
        <v>50</v>
      </c>
      <c r="BA9" s="65">
        <v>50</v>
      </c>
      <c r="BB9" s="65">
        <v>50</v>
      </c>
      <c r="BC9" s="65">
        <v>50</v>
      </c>
      <c r="BD9" s="51"/>
      <c r="BE9" s="51">
        <f t="shared" si="13"/>
        <v>3290.0729166666665</v>
      </c>
      <c r="BF9" s="89" t="s">
        <v>75</v>
      </c>
      <c r="BG9" s="87"/>
      <c r="BH9" s="94">
        <v>0</v>
      </c>
      <c r="BI9" s="70"/>
      <c r="BJ9" s="71"/>
      <c r="BK9" s="53">
        <f t="shared" si="14"/>
        <v>100</v>
      </c>
      <c r="BL9" s="53">
        <f t="shared" si="14"/>
        <v>0</v>
      </c>
      <c r="BM9" s="54">
        <f t="shared" si="14"/>
        <v>150</v>
      </c>
      <c r="BN9" s="54">
        <f t="shared" si="14"/>
        <v>750</v>
      </c>
      <c r="BO9" s="55">
        <f t="shared" si="14"/>
        <v>0</v>
      </c>
      <c r="BP9" s="55">
        <f t="shared" si="14"/>
        <v>0</v>
      </c>
      <c r="BQ9" s="45">
        <f t="shared" si="14"/>
        <v>0</v>
      </c>
      <c r="BR9" s="55">
        <f t="shared" si="14"/>
        <v>1110</v>
      </c>
      <c r="BS9" s="55">
        <f t="shared" si="14"/>
        <v>0</v>
      </c>
      <c r="BT9" s="53"/>
      <c r="BU9" s="88"/>
      <c r="BV9" s="53"/>
      <c r="BW9" s="56">
        <f t="shared" si="15"/>
        <v>5400.0729166666661</v>
      </c>
      <c r="BX9" s="53"/>
      <c r="BY9" s="71"/>
      <c r="BZ9" s="72">
        <f t="shared" si="16"/>
        <v>5400.0729166666661</v>
      </c>
      <c r="CA9" s="90"/>
      <c r="CB9" s="91"/>
      <c r="CC9" s="75">
        <f t="shared" si="17"/>
        <v>4</v>
      </c>
      <c r="CK9" s="95"/>
      <c r="CM9" s="95"/>
    </row>
    <row r="10" spans="1:91" s="92" customFormat="1" ht="20.25" customHeight="1">
      <c r="A10" s="1"/>
      <c r="B10" s="77">
        <v>5</v>
      </c>
      <c r="C10" s="76">
        <v>5</v>
      </c>
      <c r="D10" s="78"/>
      <c r="E10" s="79">
        <v>7677.75</v>
      </c>
      <c r="F10" s="80">
        <f t="shared" si="0"/>
        <v>3838.875</v>
      </c>
      <c r="G10" s="81"/>
      <c r="H10" s="42">
        <f t="shared" si="1"/>
        <v>3838.875</v>
      </c>
      <c r="I10" s="82">
        <v>2</v>
      </c>
      <c r="J10" s="83">
        <f t="shared" si="18"/>
        <v>353</v>
      </c>
      <c r="K10" s="43">
        <f t="shared" si="2"/>
        <v>44.125</v>
      </c>
      <c r="L10" s="84"/>
      <c r="M10" s="84"/>
      <c r="N10" s="84"/>
      <c r="O10" s="84"/>
      <c r="P10" s="84"/>
      <c r="Q10" s="84">
        <v>180</v>
      </c>
      <c r="R10" s="84"/>
      <c r="S10" s="84"/>
      <c r="T10" s="84">
        <v>1</v>
      </c>
      <c r="U10" s="62"/>
      <c r="V10" s="84"/>
      <c r="W10" s="84"/>
      <c r="X10" s="84"/>
      <c r="Y10" s="83">
        <v>100</v>
      </c>
      <c r="Z10" s="84"/>
      <c r="AA10" s="84">
        <v>150</v>
      </c>
      <c r="AB10" s="83">
        <f>1500/2</f>
        <v>750</v>
      </c>
      <c r="AC10" s="83"/>
      <c r="AD10" s="84"/>
      <c r="AE10" s="83">
        <f t="shared" si="19"/>
        <v>0</v>
      </c>
      <c r="AF10" s="84">
        <v>1430</v>
      </c>
      <c r="AG10" s="84"/>
      <c r="AH10" s="84"/>
      <c r="AI10" s="85">
        <v>660</v>
      </c>
      <c r="AJ10" s="93"/>
      <c r="AK10" s="45">
        <f t="shared" si="3"/>
        <v>0</v>
      </c>
      <c r="AL10" s="45">
        <f t="shared" si="4"/>
        <v>0</v>
      </c>
      <c r="AM10" s="45">
        <f t="shared" si="5"/>
        <v>172.08750000000001</v>
      </c>
      <c r="AN10" s="45">
        <f t="shared" si="6"/>
        <v>48.537500000000001</v>
      </c>
      <c r="AO10" s="87"/>
      <c r="AP10" s="46">
        <f t="shared" si="7"/>
        <v>353</v>
      </c>
      <c r="AQ10" s="46">
        <f t="shared" si="8"/>
        <v>353</v>
      </c>
      <c r="AR10" s="47">
        <f t="shared" si="9"/>
        <v>0</v>
      </c>
      <c r="AS10" s="47">
        <f t="shared" si="10"/>
        <v>0</v>
      </c>
      <c r="AT10" s="88"/>
      <c r="AU10" s="49">
        <f t="shared" si="11"/>
        <v>4059.5</v>
      </c>
      <c r="AV10" s="64">
        <v>136.25</v>
      </c>
      <c r="AW10" s="65">
        <v>276.25</v>
      </c>
      <c r="AX10" s="65">
        <v>5</v>
      </c>
      <c r="AY10" s="65">
        <f t="shared" si="12"/>
        <v>417.5</v>
      </c>
      <c r="AZ10" s="65">
        <v>50</v>
      </c>
      <c r="BA10" s="65">
        <v>50</v>
      </c>
      <c r="BB10" s="65">
        <v>50</v>
      </c>
      <c r="BC10" s="65">
        <v>50</v>
      </c>
      <c r="BD10" s="51"/>
      <c r="BE10" s="51">
        <f t="shared" si="13"/>
        <v>3823.25</v>
      </c>
      <c r="BF10" s="89" t="s">
        <v>75</v>
      </c>
      <c r="BG10" s="87"/>
      <c r="BH10" s="94">
        <v>0</v>
      </c>
      <c r="BI10" s="70"/>
      <c r="BJ10" s="71"/>
      <c r="BK10" s="53">
        <f t="shared" si="14"/>
        <v>100</v>
      </c>
      <c r="BL10" s="53">
        <f t="shared" si="14"/>
        <v>0</v>
      </c>
      <c r="BM10" s="54">
        <f t="shared" si="14"/>
        <v>150</v>
      </c>
      <c r="BN10" s="54">
        <f t="shared" si="14"/>
        <v>750</v>
      </c>
      <c r="BO10" s="55">
        <f t="shared" si="14"/>
        <v>0</v>
      </c>
      <c r="BP10" s="55">
        <f t="shared" si="14"/>
        <v>0</v>
      </c>
      <c r="BQ10" s="45">
        <f t="shared" si="14"/>
        <v>0</v>
      </c>
      <c r="BR10" s="55">
        <f t="shared" si="14"/>
        <v>1430</v>
      </c>
      <c r="BS10" s="55">
        <f t="shared" si="14"/>
        <v>0</v>
      </c>
      <c r="BT10" s="53"/>
      <c r="BU10" s="88"/>
      <c r="BV10" s="53"/>
      <c r="BW10" s="56">
        <f t="shared" si="15"/>
        <v>6253.25</v>
      </c>
      <c r="BX10" s="53"/>
      <c r="BY10" s="71"/>
      <c r="BZ10" s="72">
        <f t="shared" si="16"/>
        <v>6253.25</v>
      </c>
      <c r="CA10" s="90"/>
      <c r="CB10" s="91"/>
      <c r="CC10" s="75">
        <f t="shared" si="17"/>
        <v>5</v>
      </c>
      <c r="CK10" s="95"/>
      <c r="CM10" s="95"/>
    </row>
  </sheetData>
  <mergeCells count="69">
    <mergeCell ref="Y2:AD3"/>
    <mergeCell ref="M2:M3"/>
    <mergeCell ref="T2:T3"/>
    <mergeCell ref="AV2:BC3"/>
    <mergeCell ref="BH2:BH3"/>
    <mergeCell ref="L2:L3"/>
    <mergeCell ref="N2:S3"/>
    <mergeCell ref="U2:X3"/>
    <mergeCell ref="BZ4:BZ5"/>
    <mergeCell ref="CA4:CA5"/>
    <mergeCell ref="CB4:CB5"/>
    <mergeCell ref="CC4:CC5"/>
    <mergeCell ref="AE2:AE3"/>
    <mergeCell ref="AF2:AG3"/>
    <mergeCell ref="AI2:AI3"/>
    <mergeCell ref="BT4:BT5"/>
    <mergeCell ref="BU4:BU5"/>
    <mergeCell ref="BV4:BV5"/>
    <mergeCell ref="BW4:BW5"/>
    <mergeCell ref="BX4:BX5"/>
    <mergeCell ref="BY4:BY5"/>
    <mergeCell ref="BN4:BN5"/>
    <mergeCell ref="BO4:BO5"/>
    <mergeCell ref="BP4:BP5"/>
    <mergeCell ref="BQ4:BQ5"/>
    <mergeCell ref="BR4:BR5"/>
    <mergeCell ref="BS4:BS5"/>
    <mergeCell ref="AU4:AU5"/>
    <mergeCell ref="AV4:BH4"/>
    <mergeCell ref="BI4:BJ4"/>
    <mergeCell ref="BK4:BK5"/>
    <mergeCell ref="BL4:BL5"/>
    <mergeCell ref="BM4:BM5"/>
    <mergeCell ref="AL4:AL5"/>
    <mergeCell ref="AM4:AM5"/>
    <mergeCell ref="AN4:AN5"/>
    <mergeCell ref="AO4:AO5"/>
    <mergeCell ref="AP4:AP5"/>
    <mergeCell ref="AQ4:AT4"/>
    <mergeCell ref="AF4:AF5"/>
    <mergeCell ref="AG4:AG5"/>
    <mergeCell ref="AH4:AH5"/>
    <mergeCell ref="AI4:AI5"/>
    <mergeCell ref="AJ4:AJ5"/>
    <mergeCell ref="AK4:AK5"/>
    <mergeCell ref="Z4:Z5"/>
    <mergeCell ref="AA4:AA5"/>
    <mergeCell ref="AB4:AB5"/>
    <mergeCell ref="AC4:AC5"/>
    <mergeCell ref="AD4:AD5"/>
    <mergeCell ref="AE4:AE5"/>
    <mergeCell ref="O4:O5"/>
    <mergeCell ref="P4:S4"/>
    <mergeCell ref="T4:T5"/>
    <mergeCell ref="U4:V4"/>
    <mergeCell ref="W4:X4"/>
    <mergeCell ref="Y4:Y5"/>
    <mergeCell ref="I4:I5"/>
    <mergeCell ref="J4:J5"/>
    <mergeCell ref="K4:K5"/>
    <mergeCell ref="L4:L5"/>
    <mergeCell ref="M4:M5"/>
    <mergeCell ref="N4:N5"/>
    <mergeCell ref="B4:B5"/>
    <mergeCell ref="C4:C5"/>
    <mergeCell ref="D4:D5"/>
    <mergeCell ref="E4:E5"/>
    <mergeCell ref="F4:F5"/>
    <mergeCell ref="H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HV47"/>
  <sheetViews>
    <sheetView topLeftCell="A13" zoomScale="73" zoomScaleNormal="73" workbookViewId="0">
      <selection activeCell="G21" sqref="G21"/>
    </sheetView>
  </sheetViews>
  <sheetFormatPr defaultRowHeight="15"/>
  <cols>
    <col min="5" max="5" width="11.140625" customWidth="1"/>
    <col min="6" max="6" width="10.5703125" customWidth="1"/>
    <col min="7" max="7" width="9.85546875" bestFit="1" customWidth="1"/>
    <col min="8" max="8" width="10.7109375" customWidth="1"/>
  </cols>
  <sheetData>
    <row r="3" spans="1:1582" s="194" customFormat="1" ht="15.75">
      <c r="B3" s="204"/>
      <c r="C3" s="127"/>
      <c r="D3" s="219" t="s">
        <v>117</v>
      </c>
      <c r="E3" s="220"/>
      <c r="F3" s="220"/>
      <c r="G3" s="220" t="s">
        <v>118</v>
      </c>
      <c r="H3" s="221"/>
      <c r="I3" s="221"/>
      <c r="J3" s="222"/>
      <c r="K3" s="223"/>
      <c r="L3" s="224" t="s">
        <v>119</v>
      </c>
      <c r="M3" s="204"/>
      <c r="N3" s="204"/>
      <c r="O3" s="204"/>
      <c r="P3" s="204"/>
      <c r="Q3" s="225"/>
      <c r="R3" s="204"/>
      <c r="S3" s="226" t="s">
        <v>120</v>
      </c>
      <c r="T3" s="227"/>
      <c r="U3" s="228"/>
      <c r="V3" s="228"/>
      <c r="W3" s="229"/>
      <c r="X3" s="229"/>
      <c r="Y3" s="229"/>
      <c r="Z3" s="230"/>
      <c r="AA3" s="230"/>
      <c r="AB3" s="230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3"/>
      <c r="AZ3" s="193"/>
      <c r="BA3" s="193"/>
      <c r="BB3" s="193"/>
      <c r="BC3" s="193"/>
      <c r="BD3" s="193"/>
      <c r="BE3" s="193"/>
      <c r="BF3" s="193"/>
      <c r="BG3" s="193"/>
      <c r="BH3" s="193"/>
      <c r="BI3" s="193"/>
      <c r="BJ3" s="193"/>
      <c r="BK3" s="193"/>
      <c r="BL3" s="193"/>
      <c r="BM3" s="193"/>
      <c r="BN3" s="193"/>
      <c r="BO3" s="193"/>
      <c r="BP3" s="193"/>
      <c r="BQ3" s="193"/>
      <c r="BR3" s="193"/>
      <c r="BS3" s="193"/>
      <c r="BT3" s="193"/>
      <c r="BU3" s="193"/>
      <c r="BV3" s="193"/>
      <c r="BW3" s="193"/>
      <c r="BX3" s="193"/>
      <c r="BY3" s="193"/>
      <c r="BZ3" s="193"/>
      <c r="CA3" s="193"/>
      <c r="CB3" s="193"/>
      <c r="CC3" s="193"/>
      <c r="CD3" s="193"/>
      <c r="CE3" s="193"/>
      <c r="CF3" s="193"/>
      <c r="FL3" s="193"/>
      <c r="FM3" s="193"/>
      <c r="FN3" s="193"/>
      <c r="FO3" s="193"/>
      <c r="FP3" s="193"/>
      <c r="FQ3" s="193"/>
      <c r="FR3" s="193"/>
      <c r="FS3" s="193"/>
      <c r="FT3" s="193"/>
      <c r="FU3" s="193"/>
      <c r="FV3" s="193"/>
      <c r="FW3" s="193"/>
      <c r="FX3" s="193"/>
      <c r="FY3" s="193"/>
      <c r="FZ3" s="193"/>
      <c r="GA3" s="193"/>
      <c r="GB3" s="193"/>
      <c r="GC3" s="193"/>
      <c r="GD3" s="193"/>
      <c r="GE3" s="193"/>
      <c r="GF3" s="193"/>
      <c r="GG3" s="193"/>
      <c r="GH3" s="193"/>
      <c r="GI3" s="193"/>
      <c r="GJ3" s="193"/>
      <c r="GK3" s="193"/>
      <c r="GL3" s="193"/>
      <c r="GM3" s="193"/>
      <c r="GN3" s="193"/>
      <c r="GO3" s="193"/>
      <c r="GP3" s="193"/>
      <c r="GQ3" s="193"/>
      <c r="GR3" s="193"/>
      <c r="GS3" s="193"/>
      <c r="GT3" s="193"/>
      <c r="GU3" s="193"/>
      <c r="GV3" s="193"/>
      <c r="GW3" s="193"/>
      <c r="GX3" s="193"/>
      <c r="GY3" s="193"/>
      <c r="GZ3" s="193"/>
      <c r="HA3" s="193"/>
      <c r="HB3" s="193"/>
      <c r="HC3" s="193"/>
      <c r="HD3" s="193"/>
      <c r="HE3" s="193"/>
      <c r="HF3" s="193"/>
      <c r="HG3" s="193"/>
      <c r="HH3" s="193"/>
      <c r="HI3" s="193"/>
      <c r="HJ3" s="193"/>
      <c r="HK3" s="193"/>
      <c r="HL3" s="193"/>
      <c r="HM3" s="193"/>
      <c r="HN3" s="193"/>
      <c r="HO3" s="193"/>
      <c r="HP3" s="193"/>
      <c r="HQ3" s="193"/>
      <c r="HR3" s="193"/>
      <c r="HS3" s="193"/>
      <c r="HT3" s="193"/>
      <c r="HU3" s="193"/>
      <c r="HV3" s="193"/>
      <c r="HW3" s="193"/>
      <c r="HX3" s="193"/>
      <c r="HY3" s="193"/>
      <c r="HZ3" s="193"/>
      <c r="IA3" s="193"/>
      <c r="IB3" s="193"/>
      <c r="IC3" s="193"/>
      <c r="ID3" s="193"/>
      <c r="IE3" s="193"/>
      <c r="IF3" s="193"/>
      <c r="IG3" s="193"/>
      <c r="IH3" s="193"/>
      <c r="II3" s="193"/>
      <c r="IJ3" s="193"/>
    </row>
    <row r="4" spans="1:1582" s="194" customFormat="1" ht="15.75">
      <c r="B4" s="204"/>
      <c r="C4" s="231"/>
      <c r="D4" s="219" t="s">
        <v>121</v>
      </c>
      <c r="E4" s="220"/>
      <c r="F4" s="220"/>
      <c r="G4" s="220"/>
      <c r="H4" s="221"/>
      <c r="I4" s="221"/>
      <c r="J4" s="232"/>
      <c r="K4" s="233"/>
      <c r="L4" s="224" t="s">
        <v>122</v>
      </c>
      <c r="M4" s="204"/>
      <c r="N4" s="204"/>
      <c r="O4" s="204"/>
      <c r="P4" s="204"/>
      <c r="Q4" s="234"/>
      <c r="R4" s="204"/>
      <c r="S4" s="226" t="s">
        <v>123</v>
      </c>
      <c r="T4" s="227"/>
      <c r="U4" s="235"/>
      <c r="V4" s="235"/>
      <c r="W4" s="229"/>
      <c r="X4" s="229"/>
      <c r="Y4" s="229"/>
      <c r="Z4" s="230"/>
      <c r="AA4" s="230"/>
      <c r="AB4" s="230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/>
      <c r="BD4" s="193"/>
      <c r="BE4" s="193"/>
      <c r="BF4" s="193"/>
      <c r="BG4" s="193"/>
      <c r="BH4" s="193"/>
      <c r="BI4" s="193"/>
      <c r="BJ4" s="193"/>
      <c r="BK4" s="193"/>
      <c r="BL4" s="193"/>
      <c r="BM4" s="193"/>
      <c r="BN4" s="193"/>
      <c r="BO4" s="193"/>
      <c r="BP4" s="193"/>
      <c r="BQ4" s="193"/>
      <c r="BR4" s="193"/>
      <c r="BS4" s="193"/>
      <c r="BT4" s="193"/>
      <c r="BU4" s="193"/>
      <c r="BV4" s="193"/>
      <c r="BW4" s="193"/>
      <c r="BX4" s="193"/>
      <c r="BY4" s="193"/>
      <c r="BZ4" s="193"/>
      <c r="CA4" s="193"/>
      <c r="CB4" s="193"/>
      <c r="CC4" s="193"/>
      <c r="CD4" s="193"/>
      <c r="CE4" s="193"/>
      <c r="CF4" s="193"/>
      <c r="FL4" s="193"/>
      <c r="FM4" s="193"/>
      <c r="FN4" s="193"/>
      <c r="FO4" s="193"/>
      <c r="FP4" s="193"/>
      <c r="FQ4" s="193"/>
      <c r="FR4" s="193"/>
      <c r="FS4" s="193"/>
      <c r="FT4" s="193"/>
      <c r="FU4" s="193"/>
      <c r="FV4" s="193"/>
      <c r="FW4" s="193"/>
      <c r="FX4" s="193"/>
      <c r="FY4" s="193"/>
      <c r="FZ4" s="193"/>
      <c r="GA4" s="193"/>
      <c r="GB4" s="193"/>
      <c r="GC4" s="193"/>
      <c r="GD4" s="193"/>
      <c r="GE4" s="193"/>
      <c r="GF4" s="193"/>
      <c r="GG4" s="193"/>
      <c r="GH4" s="193"/>
      <c r="GI4" s="193"/>
      <c r="GJ4" s="193"/>
      <c r="GK4" s="193"/>
      <c r="GL4" s="193"/>
      <c r="GM4" s="193"/>
      <c r="GN4" s="193"/>
      <c r="GO4" s="193"/>
      <c r="GP4" s="193"/>
      <c r="GQ4" s="193"/>
      <c r="GR4" s="193"/>
      <c r="GS4" s="193"/>
      <c r="GT4" s="193"/>
      <c r="GU4" s="193"/>
      <c r="GV4" s="193"/>
      <c r="GW4" s="193"/>
      <c r="GX4" s="193"/>
      <c r="GY4" s="193"/>
      <c r="GZ4" s="193"/>
      <c r="HA4" s="193"/>
      <c r="HB4" s="193"/>
      <c r="HC4" s="193"/>
      <c r="HD4" s="193"/>
      <c r="HE4" s="193"/>
      <c r="HF4" s="193"/>
      <c r="HG4" s="193"/>
      <c r="HH4" s="193"/>
      <c r="HI4" s="193"/>
      <c r="HJ4" s="193"/>
      <c r="HK4" s="193"/>
      <c r="HL4" s="193"/>
      <c r="HM4" s="193"/>
      <c r="HN4" s="193"/>
      <c r="HO4" s="193"/>
      <c r="HP4" s="193"/>
      <c r="HQ4" s="193"/>
      <c r="HR4" s="193"/>
      <c r="HS4" s="193"/>
      <c r="HT4" s="193"/>
      <c r="HU4" s="193"/>
      <c r="HV4" s="193"/>
      <c r="HW4" s="193"/>
      <c r="HX4" s="193"/>
      <c r="HY4" s="193"/>
      <c r="HZ4" s="193"/>
      <c r="IA4" s="193"/>
      <c r="IB4" s="193"/>
      <c r="IC4" s="193"/>
      <c r="ID4" s="193"/>
      <c r="IE4" s="193"/>
      <c r="IF4" s="193"/>
      <c r="IG4" s="193"/>
      <c r="IH4" s="193"/>
      <c r="II4" s="193"/>
      <c r="IJ4" s="193"/>
    </row>
    <row r="5" spans="1:1582" s="194" customFormat="1" ht="15.75">
      <c r="B5" s="236"/>
      <c r="C5" s="237"/>
      <c r="D5" s="219" t="s">
        <v>124</v>
      </c>
      <c r="E5" s="220"/>
      <c r="F5" s="220"/>
      <c r="G5" s="220"/>
      <c r="H5" s="221"/>
      <c r="I5" s="221"/>
      <c r="J5" s="238"/>
      <c r="K5" s="233"/>
      <c r="L5" s="204"/>
      <c r="M5" s="224" t="s">
        <v>125</v>
      </c>
      <c r="N5" s="204"/>
      <c r="O5" s="204"/>
      <c r="P5" s="204"/>
      <c r="Q5" s="232"/>
      <c r="R5" s="204"/>
      <c r="S5" s="226" t="s">
        <v>126</v>
      </c>
      <c r="T5" s="227"/>
      <c r="U5" s="228"/>
      <c r="V5" s="228"/>
      <c r="W5" s="229"/>
      <c r="X5" s="229"/>
      <c r="Y5" s="229"/>
      <c r="Z5" s="230"/>
      <c r="AA5" s="230"/>
      <c r="AB5" s="230"/>
      <c r="AD5" s="193"/>
      <c r="AE5" s="193"/>
      <c r="AF5" s="193"/>
      <c r="AG5" s="193"/>
      <c r="AH5" s="193"/>
      <c r="AI5" s="193"/>
      <c r="AJ5" s="193"/>
      <c r="AK5" s="193"/>
      <c r="AL5" s="193"/>
      <c r="AM5" s="193"/>
      <c r="AN5" s="193"/>
      <c r="AO5" s="193"/>
      <c r="AP5" s="193"/>
      <c r="AQ5" s="193"/>
      <c r="AR5" s="193"/>
      <c r="AS5" s="193"/>
      <c r="AT5" s="193"/>
      <c r="AU5" s="193"/>
      <c r="AV5" s="193"/>
      <c r="AW5" s="193"/>
      <c r="AX5" s="193"/>
      <c r="AY5" s="193"/>
      <c r="AZ5" s="193"/>
      <c r="BA5" s="193"/>
      <c r="BB5" s="193"/>
      <c r="BC5" s="193"/>
      <c r="BD5" s="193"/>
      <c r="BE5" s="193"/>
      <c r="BF5" s="193"/>
      <c r="BG5" s="193"/>
      <c r="BH5" s="193"/>
      <c r="BI5" s="193"/>
      <c r="BJ5" s="193"/>
      <c r="BK5" s="193"/>
      <c r="BL5" s="193"/>
      <c r="BM5" s="193"/>
      <c r="BN5" s="193"/>
      <c r="BO5" s="193"/>
      <c r="BP5" s="193"/>
      <c r="BQ5" s="193"/>
      <c r="BR5" s="193"/>
      <c r="BS5" s="193"/>
      <c r="BT5" s="193"/>
      <c r="BU5" s="193"/>
      <c r="BV5" s="193"/>
      <c r="BW5" s="193"/>
      <c r="BX5" s="193"/>
      <c r="BY5" s="193"/>
      <c r="BZ5" s="193"/>
      <c r="CA5" s="193"/>
      <c r="CB5" s="193"/>
      <c r="CC5" s="193"/>
      <c r="CD5" s="193"/>
      <c r="CE5" s="193"/>
      <c r="CF5" s="193"/>
      <c r="FL5" s="193"/>
      <c r="FM5" s="193"/>
      <c r="FN5" s="193"/>
      <c r="FO5" s="193"/>
      <c r="FP5" s="193"/>
      <c r="FQ5" s="193"/>
      <c r="FR5" s="193"/>
      <c r="FS5" s="193"/>
      <c r="FT5" s="193"/>
      <c r="FU5" s="193"/>
      <c r="FV5" s="193"/>
      <c r="FW5" s="193"/>
      <c r="FX5" s="193"/>
      <c r="FY5" s="193"/>
      <c r="FZ5" s="193"/>
      <c r="GA5" s="193"/>
      <c r="GB5" s="193"/>
      <c r="GC5" s="193"/>
      <c r="GD5" s="193"/>
      <c r="GE5" s="193"/>
      <c r="GF5" s="193"/>
      <c r="GG5" s="193"/>
      <c r="GH5" s="193"/>
      <c r="GI5" s="193"/>
      <c r="GJ5" s="193"/>
      <c r="GK5" s="193"/>
      <c r="GL5" s="193"/>
      <c r="GM5" s="193"/>
      <c r="GN5" s="193"/>
      <c r="GO5" s="193"/>
      <c r="GP5" s="193"/>
      <c r="GQ5" s="193"/>
      <c r="GR5" s="193"/>
      <c r="GS5" s="193"/>
      <c r="GT5" s="193"/>
      <c r="GU5" s="193"/>
      <c r="GV5" s="193"/>
      <c r="GW5" s="193"/>
      <c r="GX5" s="193"/>
      <c r="GY5" s="193"/>
      <c r="GZ5" s="193"/>
      <c r="HA5" s="193"/>
      <c r="HB5" s="193"/>
      <c r="HC5" s="193"/>
      <c r="HD5" s="193"/>
      <c r="HE5" s="193"/>
      <c r="HF5" s="193"/>
      <c r="HG5" s="193"/>
      <c r="HH5" s="193"/>
      <c r="HI5" s="193"/>
      <c r="HJ5" s="193"/>
      <c r="HK5" s="193"/>
      <c r="HL5" s="193"/>
      <c r="HM5" s="193"/>
      <c r="HN5" s="193"/>
      <c r="HO5" s="193"/>
      <c r="HP5" s="193"/>
      <c r="HQ5" s="193"/>
      <c r="HR5" s="193"/>
      <c r="HS5" s="193"/>
      <c r="HT5" s="193"/>
      <c r="HU5" s="193"/>
      <c r="HV5" s="193"/>
      <c r="HW5" s="193"/>
      <c r="HX5" s="193"/>
      <c r="HY5" s="193"/>
      <c r="HZ5" s="193"/>
      <c r="IA5" s="193"/>
      <c r="IB5" s="193"/>
      <c r="IC5" s="193"/>
      <c r="ID5" s="193"/>
      <c r="IE5" s="193"/>
      <c r="IF5" s="193"/>
      <c r="IG5" s="193"/>
      <c r="IH5" s="193"/>
      <c r="II5" s="193"/>
      <c r="IJ5" s="193"/>
    </row>
    <row r="6" spans="1:1582" s="194" customFormat="1" ht="15.75">
      <c r="B6" s="236"/>
      <c r="C6" s="239"/>
      <c r="D6" s="219" t="s">
        <v>127</v>
      </c>
      <c r="E6" s="204"/>
      <c r="F6" s="220"/>
      <c r="G6" s="220"/>
      <c r="H6" s="221"/>
      <c r="I6" s="221"/>
      <c r="J6" s="240"/>
      <c r="K6" s="241" t="s">
        <v>128</v>
      </c>
      <c r="L6" s="242"/>
      <c r="M6" s="204"/>
      <c r="N6" s="204"/>
      <c r="O6" s="204"/>
      <c r="P6" s="204"/>
      <c r="Q6" s="243"/>
      <c r="R6" s="204"/>
      <c r="S6" s="204"/>
      <c r="T6" s="244"/>
      <c r="U6" s="229"/>
      <c r="V6" s="245"/>
      <c r="W6" s="229"/>
      <c r="X6" s="229"/>
      <c r="Y6" s="229"/>
      <c r="Z6" s="230"/>
      <c r="AA6" s="230"/>
      <c r="AB6" s="230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  <c r="BI6" s="193"/>
      <c r="BJ6" s="193"/>
      <c r="BK6" s="193"/>
      <c r="BL6" s="193"/>
      <c r="BM6" s="193"/>
      <c r="BN6" s="193"/>
      <c r="BO6" s="193"/>
      <c r="BP6" s="193"/>
      <c r="BQ6" s="193"/>
      <c r="BR6" s="193"/>
      <c r="BS6" s="193"/>
      <c r="BT6" s="193"/>
      <c r="BU6" s="193"/>
      <c r="BV6" s="193"/>
      <c r="BW6" s="193"/>
      <c r="BX6" s="193"/>
      <c r="BY6" s="193"/>
      <c r="BZ6" s="193"/>
      <c r="CA6" s="193"/>
      <c r="CB6" s="193"/>
      <c r="CC6" s="193"/>
      <c r="CD6" s="193"/>
      <c r="CE6" s="193"/>
      <c r="CF6" s="193"/>
      <c r="FL6" s="193"/>
      <c r="FM6" s="193"/>
      <c r="FN6" s="193"/>
      <c r="FO6" s="193"/>
      <c r="FP6" s="193"/>
      <c r="FQ6" s="193"/>
      <c r="FR6" s="193"/>
      <c r="FS6" s="193"/>
      <c r="FT6" s="193"/>
      <c r="FU6" s="193"/>
      <c r="FV6" s="193"/>
      <c r="FW6" s="193"/>
      <c r="FX6" s="193"/>
      <c r="FY6" s="193"/>
      <c r="FZ6" s="193"/>
      <c r="GA6" s="193"/>
      <c r="GB6" s="193"/>
      <c r="GC6" s="193"/>
      <c r="GD6" s="193"/>
      <c r="GE6" s="193"/>
      <c r="GF6" s="193"/>
      <c r="GG6" s="193"/>
      <c r="GH6" s="193"/>
      <c r="GI6" s="193"/>
      <c r="GJ6" s="193"/>
      <c r="GK6" s="193"/>
      <c r="GL6" s="193"/>
      <c r="GM6" s="193"/>
      <c r="GN6" s="193"/>
      <c r="GO6" s="193"/>
      <c r="GP6" s="193"/>
      <c r="GQ6" s="193"/>
      <c r="GR6" s="193"/>
      <c r="GS6" s="193"/>
      <c r="GT6" s="193"/>
      <c r="GU6" s="193"/>
      <c r="GV6" s="193"/>
      <c r="GW6" s="193"/>
      <c r="GX6" s="193"/>
      <c r="GY6" s="193"/>
      <c r="GZ6" s="193"/>
      <c r="HA6" s="193"/>
      <c r="HB6" s="193"/>
      <c r="HC6" s="193"/>
      <c r="HD6" s="193"/>
      <c r="HE6" s="193"/>
      <c r="HF6" s="193"/>
      <c r="HG6" s="193"/>
      <c r="HH6" s="193"/>
      <c r="HI6" s="193"/>
      <c r="HJ6" s="193"/>
      <c r="HK6" s="193"/>
      <c r="HL6" s="193"/>
      <c r="HM6" s="193"/>
      <c r="HN6" s="193"/>
      <c r="HO6" s="193"/>
      <c r="HP6" s="193"/>
      <c r="HQ6" s="193"/>
      <c r="HR6" s="193"/>
      <c r="HS6" s="193"/>
      <c r="HT6" s="193"/>
      <c r="HU6" s="193"/>
      <c r="HV6" s="193"/>
      <c r="HW6" s="193"/>
      <c r="HX6" s="193"/>
      <c r="HY6" s="193"/>
      <c r="HZ6" s="193"/>
      <c r="IA6" s="193"/>
      <c r="IB6" s="193"/>
      <c r="IC6" s="193"/>
      <c r="ID6" s="193"/>
      <c r="IE6" s="193"/>
      <c r="IF6" s="193"/>
      <c r="IG6" s="193"/>
      <c r="IH6" s="193"/>
      <c r="II6" s="193"/>
      <c r="IJ6" s="193"/>
    </row>
    <row r="7" spans="1:1582" s="194" customFormat="1" ht="15.75">
      <c r="B7" s="236"/>
      <c r="C7" s="236"/>
      <c r="D7" s="246"/>
      <c r="E7" s="220"/>
      <c r="F7" s="220"/>
      <c r="G7" s="220"/>
      <c r="H7" s="204"/>
      <c r="I7" s="204"/>
      <c r="J7" s="247"/>
      <c r="K7" s="248" t="s">
        <v>129</v>
      </c>
      <c r="M7" s="204"/>
      <c r="N7" s="204"/>
      <c r="O7" s="204"/>
      <c r="P7" s="204"/>
      <c r="Q7" s="249"/>
      <c r="T7" s="244"/>
      <c r="U7" s="245"/>
      <c r="V7" s="245"/>
      <c r="W7" s="229"/>
      <c r="X7" s="229"/>
      <c r="Y7" s="229"/>
      <c r="Z7" s="230"/>
      <c r="AA7" s="230"/>
      <c r="AB7" s="230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  <c r="AV7" s="193"/>
      <c r="AW7" s="193"/>
      <c r="AX7" s="193"/>
      <c r="AY7" s="193"/>
      <c r="AZ7" s="193"/>
      <c r="BA7" s="193"/>
      <c r="BB7" s="193"/>
      <c r="BC7" s="193"/>
      <c r="BD7" s="193"/>
      <c r="BE7" s="193"/>
      <c r="BF7" s="193"/>
      <c r="BG7" s="193"/>
      <c r="BH7" s="193"/>
      <c r="BI7" s="193"/>
      <c r="BJ7" s="193"/>
      <c r="BK7" s="193"/>
      <c r="BL7" s="193"/>
      <c r="BM7" s="193"/>
      <c r="BN7" s="193"/>
      <c r="BO7" s="193"/>
      <c r="BP7" s="193"/>
      <c r="BQ7" s="193"/>
      <c r="BR7" s="193"/>
      <c r="BS7" s="193"/>
      <c r="BT7" s="193"/>
      <c r="BU7" s="193"/>
      <c r="BV7" s="193"/>
      <c r="BW7" s="193"/>
      <c r="BX7" s="193"/>
      <c r="BY7" s="193"/>
      <c r="BZ7" s="193"/>
      <c r="CA7" s="193"/>
      <c r="CB7" s="193"/>
      <c r="CC7" s="193"/>
      <c r="CD7" s="193"/>
      <c r="CE7" s="193"/>
      <c r="CF7" s="193"/>
      <c r="FL7" s="193"/>
      <c r="FM7" s="193"/>
      <c r="FN7" s="193"/>
      <c r="FO7" s="193"/>
      <c r="FP7" s="193"/>
      <c r="FQ7" s="193"/>
      <c r="FR7" s="193"/>
      <c r="FS7" s="193"/>
      <c r="FT7" s="193"/>
      <c r="FU7" s="193"/>
      <c r="FV7" s="193"/>
      <c r="FW7" s="193"/>
      <c r="FX7" s="193"/>
      <c r="FY7" s="193"/>
      <c r="FZ7" s="193"/>
      <c r="GA7" s="193"/>
      <c r="GB7" s="193"/>
      <c r="GC7" s="193"/>
      <c r="GD7" s="193"/>
      <c r="GE7" s="193"/>
      <c r="GF7" s="193"/>
      <c r="GG7" s="193"/>
      <c r="GH7" s="193"/>
      <c r="GI7" s="193"/>
      <c r="GJ7" s="193"/>
      <c r="GK7" s="193"/>
      <c r="GL7" s="193"/>
      <c r="GM7" s="193"/>
      <c r="GN7" s="193"/>
      <c r="GO7" s="193"/>
      <c r="GP7" s="193"/>
      <c r="GQ7" s="193"/>
      <c r="GR7" s="193"/>
      <c r="GS7" s="193"/>
      <c r="GT7" s="193"/>
      <c r="GU7" s="193"/>
      <c r="GV7" s="193"/>
      <c r="GW7" s="193"/>
      <c r="GX7" s="193"/>
      <c r="GY7" s="193"/>
      <c r="GZ7" s="193"/>
      <c r="HA7" s="193"/>
      <c r="HB7" s="193"/>
      <c r="HC7" s="193"/>
      <c r="HD7" s="193"/>
      <c r="HE7" s="193"/>
      <c r="HF7" s="193"/>
      <c r="HG7" s="193"/>
      <c r="HH7" s="193"/>
      <c r="HI7" s="193"/>
      <c r="HJ7" s="193"/>
      <c r="HK7" s="193"/>
      <c r="HL7" s="193"/>
      <c r="HM7" s="193"/>
      <c r="HN7" s="193"/>
      <c r="HO7" s="193"/>
      <c r="HP7" s="193"/>
      <c r="HQ7" s="193"/>
      <c r="HR7" s="193"/>
      <c r="HS7" s="193"/>
      <c r="HT7" s="193"/>
      <c r="HU7" s="193"/>
      <c r="HV7" s="193"/>
      <c r="HW7" s="193"/>
      <c r="HX7" s="193"/>
      <c r="HY7" s="193"/>
      <c r="HZ7" s="193"/>
      <c r="IA7" s="193"/>
      <c r="IB7" s="193"/>
      <c r="IC7" s="193"/>
      <c r="ID7" s="193"/>
      <c r="IE7" s="193"/>
      <c r="IF7" s="193"/>
      <c r="IG7" s="193"/>
      <c r="IH7" s="193"/>
      <c r="II7" s="193"/>
      <c r="IJ7" s="193"/>
    </row>
    <row r="8" spans="1:1582" s="194" customFormat="1" ht="14.25" customHeight="1">
      <c r="B8" s="236"/>
      <c r="C8" s="236"/>
      <c r="D8" s="246"/>
      <c r="E8" s="220"/>
      <c r="F8" s="220"/>
      <c r="G8" s="220"/>
      <c r="H8" s="204"/>
      <c r="I8" s="204"/>
      <c r="J8" s="204"/>
      <c r="K8" s="248"/>
      <c r="M8" s="204"/>
      <c r="N8" s="204"/>
      <c r="O8" s="204"/>
      <c r="P8" s="204"/>
      <c r="Q8" s="249"/>
      <c r="U8" s="244"/>
      <c r="V8" s="245"/>
      <c r="W8" s="245"/>
      <c r="X8" s="245"/>
      <c r="Y8" s="245"/>
      <c r="Z8" s="246"/>
      <c r="AA8" s="246"/>
      <c r="AB8" s="230" t="s">
        <v>130</v>
      </c>
      <c r="AD8" s="193"/>
      <c r="AE8" s="193"/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  <c r="AV8" s="193"/>
      <c r="AW8" s="193"/>
      <c r="AX8" s="193"/>
      <c r="AY8" s="193"/>
      <c r="AZ8" s="193"/>
      <c r="BA8" s="193"/>
      <c r="BB8" s="193"/>
      <c r="BC8" s="193"/>
      <c r="BD8" s="193"/>
      <c r="BE8" s="193"/>
      <c r="BF8" s="193"/>
      <c r="BG8" s="193"/>
      <c r="BH8" s="193"/>
      <c r="BI8" s="193"/>
      <c r="BJ8" s="193"/>
      <c r="BK8" s="193"/>
      <c r="BL8" s="193"/>
      <c r="BM8" s="193"/>
      <c r="BN8" s="193"/>
      <c r="BO8" s="193"/>
      <c r="BP8" s="193"/>
      <c r="BQ8" s="193"/>
      <c r="BR8" s="193"/>
      <c r="BS8" s="193"/>
      <c r="BT8" s="193"/>
      <c r="BU8" s="193"/>
      <c r="BV8" s="193"/>
      <c r="BW8" s="193"/>
      <c r="BX8" s="193"/>
      <c r="BY8" s="193"/>
      <c r="BZ8" s="193"/>
      <c r="CA8" s="193"/>
      <c r="CB8" s="193"/>
      <c r="CC8" s="193"/>
      <c r="CD8" s="193"/>
      <c r="CE8" s="193"/>
      <c r="CF8" s="193"/>
      <c r="FL8" s="193"/>
      <c r="FM8" s="193"/>
      <c r="FN8" s="193"/>
      <c r="FO8" s="193"/>
      <c r="FP8" s="193"/>
      <c r="FQ8" s="193"/>
      <c r="FR8" s="193"/>
      <c r="FS8" s="193"/>
      <c r="FT8" s="193"/>
      <c r="FU8" s="193"/>
      <c r="FV8" s="193"/>
      <c r="FW8" s="193"/>
      <c r="FX8" s="193"/>
      <c r="FY8" s="193"/>
      <c r="FZ8" s="193"/>
      <c r="GA8" s="193"/>
      <c r="GB8" s="193"/>
      <c r="GC8" s="193"/>
      <c r="GD8" s="193"/>
      <c r="GE8" s="193"/>
      <c r="GF8" s="193"/>
      <c r="GG8" s="193"/>
      <c r="GH8" s="193"/>
      <c r="GI8" s="193"/>
      <c r="GJ8" s="193"/>
      <c r="GK8" s="193"/>
      <c r="GL8" s="193"/>
      <c r="GM8" s="193"/>
      <c r="GN8" s="193"/>
      <c r="GO8" s="193"/>
      <c r="GP8" s="193"/>
      <c r="GQ8" s="193"/>
      <c r="GR8" s="193"/>
      <c r="GS8" s="193"/>
      <c r="GT8" s="193"/>
      <c r="GU8" s="193"/>
      <c r="GV8" s="193"/>
      <c r="GW8" s="193"/>
      <c r="GX8" s="193"/>
      <c r="GY8" s="193"/>
      <c r="GZ8" s="193"/>
      <c r="HA8" s="193"/>
      <c r="HB8" s="193"/>
      <c r="HC8" s="193"/>
      <c r="HD8" s="193"/>
      <c r="HE8" s="193"/>
      <c r="HF8" s="193"/>
      <c r="HG8" s="193"/>
      <c r="HH8" s="193"/>
      <c r="HI8" s="193"/>
      <c r="HJ8" s="193"/>
      <c r="HK8" s="193"/>
      <c r="HL8" s="193"/>
      <c r="HM8" s="193"/>
      <c r="HN8" s="193"/>
      <c r="HO8" s="193"/>
      <c r="HP8" s="193"/>
      <c r="HQ8" s="193"/>
      <c r="HR8" s="193"/>
      <c r="HS8" s="193"/>
      <c r="HT8" s="193"/>
      <c r="HU8" s="193"/>
      <c r="HV8" s="193"/>
      <c r="HW8" s="193"/>
      <c r="HX8" s="193"/>
      <c r="HY8" s="193"/>
      <c r="HZ8" s="193"/>
      <c r="IA8" s="193"/>
      <c r="IB8" s="193"/>
      <c r="IC8" s="193"/>
      <c r="ID8" s="193"/>
      <c r="IE8" s="193"/>
      <c r="IF8" s="193"/>
      <c r="IG8" s="193"/>
      <c r="IH8" s="193"/>
      <c r="II8" s="193"/>
      <c r="IJ8" s="193"/>
    </row>
    <row r="9" spans="1:1582" s="230" customFormat="1" ht="14.25" customHeight="1" thickBot="1">
      <c r="E9" s="229" t="s">
        <v>131</v>
      </c>
      <c r="F9" s="229" t="s">
        <v>132</v>
      </c>
      <c r="G9" s="250" t="s">
        <v>133</v>
      </c>
      <c r="H9" s="250" t="s">
        <v>134</v>
      </c>
      <c r="I9" s="250" t="s">
        <v>135</v>
      </c>
      <c r="J9" s="250" t="s">
        <v>136</v>
      </c>
      <c r="K9" s="250" t="s">
        <v>137</v>
      </c>
      <c r="L9" s="250" t="s">
        <v>131</v>
      </c>
      <c r="M9" s="250" t="s">
        <v>132</v>
      </c>
      <c r="N9" s="250" t="s">
        <v>133</v>
      </c>
      <c r="O9" s="250" t="s">
        <v>134</v>
      </c>
      <c r="P9" s="250" t="s">
        <v>135</v>
      </c>
      <c r="Q9" s="250" t="s">
        <v>136</v>
      </c>
      <c r="R9" s="250" t="s">
        <v>137</v>
      </c>
      <c r="S9" s="250" t="s">
        <v>138</v>
      </c>
      <c r="T9" s="250" t="s">
        <v>132</v>
      </c>
      <c r="U9" s="251" t="s">
        <v>139</v>
      </c>
      <c r="V9" s="252" t="s">
        <v>140</v>
      </c>
      <c r="W9" s="252" t="s">
        <v>141</v>
      </c>
      <c r="X9" s="253" t="s">
        <v>93</v>
      </c>
      <c r="Y9" s="253" t="s">
        <v>95</v>
      </c>
      <c r="Z9" s="253" t="s">
        <v>142</v>
      </c>
      <c r="AA9" s="253" t="s">
        <v>143</v>
      </c>
      <c r="AB9" s="254" t="s">
        <v>144</v>
      </c>
      <c r="AC9" s="255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6"/>
      <c r="AP9" s="256"/>
      <c r="AQ9" s="256"/>
      <c r="AR9" s="256"/>
      <c r="AS9" s="256"/>
      <c r="AT9" s="256"/>
      <c r="AU9" s="256"/>
      <c r="AV9" s="256"/>
      <c r="AW9" s="256"/>
      <c r="AX9" s="256"/>
      <c r="AY9" s="256"/>
      <c r="AZ9" s="256"/>
      <c r="BA9" s="256"/>
      <c r="BB9" s="256"/>
      <c r="BC9" s="256"/>
      <c r="BD9" s="256"/>
      <c r="BE9" s="256"/>
      <c r="BF9" s="256"/>
      <c r="BG9" s="256"/>
      <c r="BH9" s="256"/>
      <c r="BI9" s="256"/>
      <c r="BJ9" s="256"/>
      <c r="BK9" s="256"/>
      <c r="BL9" s="256"/>
      <c r="BM9" s="256"/>
      <c r="BN9" s="256"/>
      <c r="BO9" s="256"/>
      <c r="BP9" s="256"/>
      <c r="BQ9" s="256"/>
      <c r="BR9" s="256"/>
      <c r="BS9" s="256"/>
      <c r="BT9" s="256"/>
      <c r="BU9" s="256"/>
      <c r="BV9" s="256"/>
      <c r="BW9" s="256"/>
      <c r="BX9" s="256"/>
      <c r="BY9" s="256"/>
      <c r="BZ9" s="256"/>
      <c r="CA9" s="256"/>
      <c r="CB9" s="256"/>
      <c r="CC9" s="256"/>
      <c r="CD9" s="256"/>
      <c r="CE9" s="256"/>
      <c r="CF9" s="256"/>
      <c r="FL9" s="256"/>
      <c r="FM9" s="256"/>
      <c r="FN9" s="256"/>
      <c r="FO9" s="256"/>
      <c r="FP9" s="256"/>
      <c r="FQ9" s="256"/>
      <c r="FR9" s="256"/>
      <c r="FS9" s="256"/>
      <c r="FT9" s="256"/>
      <c r="FU9" s="256"/>
      <c r="FV9" s="256"/>
      <c r="FW9" s="256"/>
      <c r="FX9" s="256"/>
      <c r="FY9" s="256"/>
      <c r="FZ9" s="256"/>
      <c r="GA9" s="256"/>
      <c r="GB9" s="256"/>
      <c r="GC9" s="256"/>
      <c r="GD9" s="256"/>
      <c r="GE9" s="256"/>
      <c r="GF9" s="256"/>
      <c r="GG9" s="256"/>
      <c r="GH9" s="256"/>
      <c r="GI9" s="256"/>
      <c r="GJ9" s="256"/>
      <c r="GK9" s="256"/>
      <c r="GL9" s="256"/>
      <c r="GM9" s="256"/>
      <c r="GN9" s="256"/>
      <c r="GO9" s="256"/>
      <c r="GP9" s="256"/>
      <c r="GQ9" s="256"/>
      <c r="GR9" s="256"/>
      <c r="GS9" s="256"/>
      <c r="GT9" s="256"/>
      <c r="GU9" s="256"/>
      <c r="GV9" s="256"/>
      <c r="GW9" s="256"/>
      <c r="GX9" s="256"/>
      <c r="GY9" s="256"/>
      <c r="GZ9" s="256"/>
      <c r="HA9" s="256"/>
      <c r="HB9" s="256"/>
      <c r="HC9" s="256"/>
      <c r="HD9" s="256"/>
      <c r="HE9" s="256"/>
      <c r="HF9" s="256"/>
      <c r="HG9" s="256"/>
      <c r="HH9" s="256"/>
      <c r="HI9" s="256"/>
      <c r="HJ9" s="256"/>
      <c r="HK9" s="256"/>
      <c r="HL9" s="256"/>
      <c r="HM9" s="256"/>
      <c r="HN9" s="256"/>
      <c r="HO9" s="256"/>
      <c r="HP9" s="256"/>
      <c r="HQ9" s="256"/>
      <c r="HR9" s="256"/>
      <c r="HS9" s="256"/>
      <c r="HT9" s="256"/>
      <c r="HU9" s="256"/>
      <c r="HV9" s="256"/>
      <c r="HW9" s="256"/>
      <c r="HX9" s="256"/>
      <c r="HY9" s="256"/>
      <c r="HZ9" s="256"/>
      <c r="IA9" s="256"/>
      <c r="IB9" s="256"/>
      <c r="IC9" s="256"/>
      <c r="ID9" s="256"/>
      <c r="IE9" s="256"/>
      <c r="IF9" s="256"/>
      <c r="IG9" s="256"/>
      <c r="IH9" s="256"/>
      <c r="II9" s="256"/>
      <c r="IJ9" s="256"/>
    </row>
    <row r="10" spans="1:1582" s="125" customFormat="1" ht="14.25" customHeight="1" thickBot="1">
      <c r="A10" s="257" t="s">
        <v>145</v>
      </c>
      <c r="B10" s="258" t="s">
        <v>146</v>
      </c>
      <c r="C10" s="258" t="s">
        <v>147</v>
      </c>
      <c r="D10" s="259" t="s">
        <v>148</v>
      </c>
      <c r="E10" s="260">
        <v>42572</v>
      </c>
      <c r="F10" s="260">
        <v>42573</v>
      </c>
      <c r="G10" s="260">
        <v>42574</v>
      </c>
      <c r="H10" s="260">
        <v>42575</v>
      </c>
      <c r="I10" s="260">
        <v>42576</v>
      </c>
      <c r="J10" s="260">
        <v>42577</v>
      </c>
      <c r="K10" s="260">
        <v>42578</v>
      </c>
      <c r="L10" s="260">
        <v>42579</v>
      </c>
      <c r="M10" s="260">
        <v>42580</v>
      </c>
      <c r="N10" s="260">
        <v>42581</v>
      </c>
      <c r="O10" s="260">
        <v>42582</v>
      </c>
      <c r="P10" s="260">
        <v>42583</v>
      </c>
      <c r="Q10" s="260">
        <v>42584</v>
      </c>
      <c r="R10" s="260">
        <v>42585</v>
      </c>
      <c r="S10" s="260">
        <v>42586</v>
      </c>
      <c r="T10" s="260">
        <v>42587</v>
      </c>
      <c r="U10" s="261"/>
      <c r="V10" s="260"/>
      <c r="W10" s="260"/>
      <c r="X10" s="260"/>
      <c r="Y10" s="260"/>
      <c r="Z10" s="260"/>
      <c r="AA10" s="260"/>
      <c r="AB10" s="260"/>
      <c r="AC10" s="260" t="s">
        <v>149</v>
      </c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262"/>
      <c r="CH10" s="262"/>
      <c r="CI10" s="262"/>
      <c r="CJ10" s="262"/>
      <c r="CK10" s="262"/>
      <c r="CL10" s="262"/>
      <c r="CM10" s="262"/>
      <c r="CN10" s="262"/>
      <c r="CO10" s="262"/>
      <c r="CP10" s="262"/>
      <c r="CQ10" s="262"/>
      <c r="CR10" s="262"/>
      <c r="CS10" s="262"/>
      <c r="CT10" s="262"/>
      <c r="CU10" s="262"/>
      <c r="CV10" s="262"/>
      <c r="CW10" s="262"/>
      <c r="CX10" s="262"/>
      <c r="CY10" s="262"/>
      <c r="CZ10" s="262"/>
      <c r="DA10" s="262"/>
      <c r="DB10" s="262"/>
      <c r="DC10" s="262"/>
      <c r="DD10" s="262"/>
      <c r="DE10" s="262"/>
      <c r="DF10" s="262"/>
      <c r="DG10" s="262"/>
      <c r="DH10" s="262"/>
      <c r="DI10" s="262"/>
      <c r="DJ10" s="262"/>
      <c r="DK10" s="262"/>
      <c r="DL10" s="262"/>
      <c r="DM10" s="262"/>
      <c r="DN10" s="262"/>
      <c r="DO10" s="262"/>
      <c r="DP10" s="262"/>
      <c r="DQ10" s="262"/>
      <c r="DR10" s="262"/>
      <c r="DS10" s="262"/>
      <c r="DT10" s="262"/>
      <c r="DU10" s="262"/>
      <c r="DV10" s="262"/>
      <c r="DW10" s="262"/>
      <c r="DX10" s="262"/>
      <c r="DY10" s="262"/>
      <c r="DZ10" s="262"/>
      <c r="EA10" s="262"/>
      <c r="EB10" s="262"/>
      <c r="EC10" s="262"/>
      <c r="ED10" s="262"/>
      <c r="EE10" s="262"/>
      <c r="EF10" s="262"/>
      <c r="EG10" s="262"/>
      <c r="EH10" s="262"/>
      <c r="EI10" s="262"/>
      <c r="EJ10" s="262"/>
      <c r="EK10" s="262"/>
      <c r="EL10" s="262"/>
      <c r="EM10" s="262"/>
      <c r="EN10" s="262"/>
      <c r="EO10" s="262"/>
      <c r="EP10" s="262"/>
      <c r="EQ10" s="262"/>
      <c r="ER10" s="262"/>
      <c r="ES10" s="262"/>
      <c r="ET10" s="262"/>
      <c r="EU10" s="262"/>
      <c r="EV10" s="262"/>
      <c r="EW10" s="262"/>
      <c r="EX10" s="262"/>
      <c r="EY10" s="262"/>
      <c r="EZ10" s="262"/>
      <c r="FA10" s="262"/>
      <c r="FB10" s="262"/>
      <c r="FC10" s="262"/>
      <c r="FD10" s="262"/>
      <c r="FE10" s="262"/>
      <c r="FF10" s="262"/>
      <c r="FG10" s="262"/>
      <c r="FH10" s="262"/>
      <c r="FI10" s="262"/>
      <c r="FJ10" s="262"/>
      <c r="FK10" s="263"/>
      <c r="FL10" s="112"/>
      <c r="FM10" s="112"/>
      <c r="FN10" s="112"/>
      <c r="FO10" s="112"/>
      <c r="FP10" s="112"/>
      <c r="FQ10" s="112"/>
      <c r="FR10" s="112"/>
      <c r="FS10" s="112"/>
      <c r="FT10" s="112"/>
      <c r="FU10" s="112"/>
      <c r="FV10" s="112"/>
      <c r="FW10" s="112"/>
      <c r="FX10" s="112"/>
      <c r="FY10" s="112"/>
      <c r="FZ10" s="112"/>
      <c r="GA10" s="112"/>
      <c r="GB10" s="112"/>
      <c r="GC10" s="112"/>
      <c r="GD10" s="112"/>
      <c r="GE10" s="112"/>
      <c r="GF10" s="112"/>
      <c r="GG10" s="112"/>
      <c r="GH10" s="112"/>
      <c r="GI10" s="112"/>
      <c r="GJ10" s="112"/>
      <c r="GK10" s="112"/>
      <c r="GL10" s="112"/>
      <c r="GM10" s="112"/>
      <c r="GN10" s="112"/>
      <c r="GO10" s="112"/>
      <c r="GP10" s="112"/>
      <c r="GQ10" s="112"/>
      <c r="GR10" s="112"/>
      <c r="GS10" s="112"/>
      <c r="GT10" s="112"/>
      <c r="GU10" s="112"/>
      <c r="GV10" s="112"/>
      <c r="GW10" s="112"/>
      <c r="GX10" s="112"/>
      <c r="GY10" s="112"/>
      <c r="GZ10" s="112"/>
      <c r="HA10" s="112"/>
      <c r="HB10" s="112"/>
      <c r="HC10" s="112"/>
      <c r="HD10" s="112"/>
      <c r="HE10" s="112"/>
      <c r="HF10" s="112"/>
      <c r="HG10" s="112"/>
      <c r="HH10" s="112"/>
      <c r="HI10" s="112"/>
      <c r="HJ10" s="112"/>
      <c r="HK10" s="112"/>
      <c r="HL10" s="112"/>
      <c r="HM10" s="112"/>
      <c r="HN10" s="112"/>
      <c r="HO10" s="112"/>
      <c r="HP10" s="112"/>
      <c r="HQ10" s="112"/>
      <c r="HR10" s="112"/>
      <c r="HS10" s="112"/>
      <c r="HT10" s="112"/>
      <c r="HU10" s="112"/>
      <c r="HV10" s="112"/>
      <c r="HW10" s="112"/>
      <c r="HX10" s="112"/>
      <c r="HY10" s="112"/>
      <c r="HZ10" s="112"/>
      <c r="IA10" s="112"/>
      <c r="IB10" s="112"/>
      <c r="IC10" s="112"/>
      <c r="ID10" s="112"/>
      <c r="IE10" s="112"/>
      <c r="IF10" s="112"/>
      <c r="IG10" s="112"/>
      <c r="IH10" s="112"/>
      <c r="II10" s="112"/>
      <c r="IJ10" s="112"/>
      <c r="IK10" s="262"/>
      <c r="IL10" s="262"/>
      <c r="IM10" s="262"/>
      <c r="IN10" s="262"/>
      <c r="IO10" s="262"/>
      <c r="IP10" s="262"/>
      <c r="IQ10" s="262"/>
      <c r="IR10" s="262"/>
      <c r="IS10" s="262"/>
      <c r="IT10" s="262"/>
      <c r="IU10" s="262"/>
      <c r="IV10" s="262"/>
      <c r="IW10" s="262"/>
      <c r="IX10" s="262"/>
      <c r="IY10" s="262"/>
      <c r="IZ10" s="262"/>
      <c r="JA10" s="262"/>
      <c r="JB10" s="262"/>
      <c r="JC10" s="262"/>
      <c r="JD10" s="262"/>
      <c r="JE10" s="262"/>
      <c r="JF10" s="262"/>
      <c r="JG10" s="262"/>
      <c r="JH10" s="262"/>
      <c r="JI10" s="262"/>
      <c r="JJ10" s="262"/>
      <c r="JK10" s="262"/>
      <c r="JL10" s="262"/>
      <c r="JM10" s="262"/>
      <c r="JN10" s="262"/>
      <c r="JO10" s="262"/>
      <c r="JP10" s="262"/>
      <c r="JQ10" s="262"/>
      <c r="JR10" s="262"/>
      <c r="JS10" s="262"/>
      <c r="JT10" s="262"/>
      <c r="JU10" s="262"/>
      <c r="JV10" s="262"/>
      <c r="JW10" s="262"/>
      <c r="JX10" s="262"/>
      <c r="JY10" s="262"/>
      <c r="JZ10" s="262"/>
      <c r="KA10" s="262"/>
      <c r="KB10" s="262"/>
      <c r="KC10" s="262"/>
      <c r="KD10" s="262"/>
      <c r="KE10" s="262"/>
      <c r="KF10" s="262"/>
      <c r="KG10" s="262"/>
      <c r="KH10" s="262"/>
      <c r="KI10" s="262"/>
      <c r="KJ10" s="262"/>
      <c r="KK10" s="262"/>
      <c r="KL10" s="262"/>
      <c r="KM10" s="262"/>
      <c r="KN10" s="262"/>
      <c r="KO10" s="262"/>
      <c r="KP10" s="262"/>
      <c r="KQ10" s="262"/>
      <c r="KR10" s="262"/>
      <c r="KS10" s="262"/>
      <c r="KT10" s="262"/>
      <c r="KU10" s="262"/>
      <c r="KV10" s="262"/>
      <c r="KW10" s="262"/>
      <c r="KX10" s="262"/>
      <c r="KY10" s="262"/>
      <c r="KZ10" s="262"/>
      <c r="LA10" s="262"/>
      <c r="LB10" s="262"/>
      <c r="LC10" s="262"/>
      <c r="LD10" s="262"/>
      <c r="LE10" s="262"/>
      <c r="LF10" s="262"/>
      <c r="LG10" s="262"/>
      <c r="LH10" s="262"/>
      <c r="LI10" s="262"/>
      <c r="LJ10" s="262"/>
      <c r="LK10" s="262"/>
      <c r="LL10" s="262"/>
      <c r="LM10" s="262"/>
      <c r="LN10" s="262"/>
      <c r="LO10" s="262"/>
      <c r="LP10" s="262"/>
      <c r="LQ10" s="262"/>
      <c r="LR10" s="262"/>
      <c r="LS10" s="262"/>
      <c r="LT10" s="262"/>
      <c r="LU10" s="262"/>
      <c r="LV10" s="262"/>
      <c r="LW10" s="262"/>
      <c r="LX10" s="262"/>
      <c r="LY10" s="262"/>
      <c r="LZ10" s="262"/>
      <c r="MA10" s="262"/>
      <c r="MB10" s="262"/>
      <c r="MC10" s="262"/>
      <c r="MD10" s="262"/>
      <c r="ME10" s="262"/>
      <c r="MF10" s="262"/>
      <c r="MG10" s="262"/>
      <c r="MH10" s="262"/>
      <c r="MI10" s="262"/>
      <c r="MJ10" s="262"/>
      <c r="MK10" s="262"/>
      <c r="ML10" s="262"/>
      <c r="MM10" s="262"/>
      <c r="MN10" s="262"/>
      <c r="MO10" s="262"/>
      <c r="MP10" s="262"/>
      <c r="MQ10" s="262"/>
      <c r="MR10" s="262"/>
      <c r="MS10" s="262"/>
      <c r="MT10" s="262"/>
      <c r="MU10" s="262"/>
      <c r="MV10" s="262"/>
      <c r="MW10" s="262"/>
      <c r="MX10" s="262"/>
      <c r="MY10" s="262"/>
      <c r="MZ10" s="262"/>
      <c r="NA10" s="262"/>
      <c r="NB10" s="262"/>
      <c r="NC10" s="262"/>
      <c r="ND10" s="262"/>
      <c r="NE10" s="262"/>
      <c r="NF10" s="262"/>
      <c r="NG10" s="262"/>
      <c r="NH10" s="262"/>
      <c r="NI10" s="262"/>
      <c r="NJ10" s="262"/>
      <c r="NK10" s="262"/>
      <c r="NL10" s="262"/>
      <c r="NM10" s="262"/>
      <c r="NN10" s="262"/>
      <c r="NO10" s="262"/>
      <c r="NP10" s="262"/>
      <c r="NQ10" s="262"/>
      <c r="NR10" s="262"/>
      <c r="NS10" s="262"/>
      <c r="NT10" s="262"/>
      <c r="NU10" s="262"/>
      <c r="NV10" s="262"/>
      <c r="NW10" s="262"/>
      <c r="NX10" s="262"/>
      <c r="NY10" s="262"/>
      <c r="NZ10" s="262"/>
      <c r="OA10" s="262"/>
      <c r="OB10" s="262"/>
      <c r="OC10" s="262"/>
      <c r="OD10" s="262"/>
      <c r="OE10" s="262"/>
      <c r="OF10" s="262"/>
      <c r="OG10" s="262"/>
      <c r="OH10" s="262"/>
      <c r="OI10" s="262"/>
      <c r="OJ10" s="262"/>
      <c r="OK10" s="262"/>
      <c r="OL10" s="262"/>
      <c r="OM10" s="262"/>
      <c r="ON10" s="262"/>
      <c r="OO10" s="262"/>
      <c r="OP10" s="262"/>
      <c r="OQ10" s="262"/>
      <c r="OR10" s="262"/>
      <c r="OS10" s="262"/>
      <c r="OT10" s="262"/>
      <c r="OU10" s="262"/>
      <c r="OV10" s="262"/>
      <c r="OW10" s="262"/>
      <c r="OX10" s="262"/>
      <c r="OY10" s="262"/>
      <c r="OZ10" s="262"/>
      <c r="PA10" s="262"/>
      <c r="PB10" s="262"/>
      <c r="PC10" s="262"/>
      <c r="PD10" s="262"/>
      <c r="PE10" s="262"/>
      <c r="PF10" s="262"/>
      <c r="PG10" s="262"/>
      <c r="PH10" s="262"/>
      <c r="PI10" s="262"/>
      <c r="PJ10" s="262"/>
      <c r="PK10" s="262"/>
      <c r="PL10" s="262"/>
      <c r="PM10" s="262"/>
      <c r="PN10" s="262"/>
      <c r="PO10" s="262"/>
      <c r="PP10" s="262"/>
      <c r="PQ10" s="262"/>
      <c r="PR10" s="262"/>
      <c r="PS10" s="262"/>
      <c r="PT10" s="262"/>
      <c r="PU10" s="262"/>
      <c r="PV10" s="262"/>
      <c r="PW10" s="262"/>
      <c r="PX10" s="262"/>
      <c r="PY10" s="262"/>
      <c r="PZ10" s="262"/>
      <c r="QA10" s="262"/>
      <c r="QB10" s="262"/>
      <c r="QC10" s="262"/>
      <c r="QD10" s="262"/>
      <c r="QE10" s="262"/>
      <c r="QF10" s="262"/>
      <c r="QG10" s="262"/>
      <c r="QH10" s="262"/>
      <c r="QI10" s="262"/>
      <c r="QJ10" s="262"/>
      <c r="QK10" s="262"/>
      <c r="QL10" s="262"/>
      <c r="QM10" s="262"/>
      <c r="QN10" s="262"/>
      <c r="QO10" s="262"/>
      <c r="QP10" s="262"/>
      <c r="QQ10" s="262"/>
      <c r="QR10" s="262"/>
      <c r="QS10" s="262"/>
      <c r="QT10" s="262"/>
      <c r="QU10" s="262"/>
      <c r="QV10" s="262"/>
      <c r="QW10" s="262"/>
      <c r="QX10" s="262"/>
      <c r="QY10" s="262"/>
      <c r="QZ10" s="262"/>
      <c r="RA10" s="262"/>
      <c r="RB10" s="262"/>
      <c r="RC10" s="262"/>
      <c r="RD10" s="262"/>
      <c r="RE10" s="262"/>
      <c r="RF10" s="262"/>
      <c r="RG10" s="262"/>
      <c r="RH10" s="262"/>
      <c r="RI10" s="262"/>
      <c r="RJ10" s="262"/>
      <c r="RK10" s="262"/>
      <c r="RL10" s="262"/>
      <c r="RM10" s="262"/>
      <c r="RN10" s="262"/>
      <c r="RO10" s="262"/>
      <c r="RP10" s="262"/>
      <c r="RQ10" s="262"/>
      <c r="RR10" s="262"/>
      <c r="RS10" s="262"/>
      <c r="RT10" s="262"/>
      <c r="RU10" s="262"/>
      <c r="RV10" s="262"/>
      <c r="RW10" s="262"/>
      <c r="RX10" s="262"/>
      <c r="RY10" s="262"/>
      <c r="RZ10" s="262"/>
      <c r="SA10" s="262"/>
      <c r="SB10" s="262"/>
      <c r="SC10" s="262"/>
      <c r="SD10" s="262"/>
      <c r="SE10" s="262"/>
      <c r="SF10" s="262"/>
      <c r="SG10" s="262"/>
      <c r="SH10" s="262"/>
      <c r="SI10" s="262"/>
      <c r="SJ10" s="262"/>
      <c r="SK10" s="262"/>
      <c r="SL10" s="262"/>
      <c r="SM10" s="262"/>
      <c r="SN10" s="262"/>
      <c r="SO10" s="262"/>
      <c r="SP10" s="262"/>
      <c r="SQ10" s="262"/>
      <c r="SR10" s="262"/>
      <c r="SS10" s="262"/>
      <c r="ST10" s="262"/>
      <c r="SU10" s="262"/>
      <c r="SV10" s="262"/>
      <c r="SW10" s="262"/>
      <c r="SX10" s="262"/>
      <c r="SY10" s="262"/>
      <c r="SZ10" s="262"/>
      <c r="TA10" s="262"/>
      <c r="TB10" s="262"/>
      <c r="TC10" s="262"/>
      <c r="TD10" s="262"/>
      <c r="TE10" s="262"/>
      <c r="TF10" s="262"/>
      <c r="TG10" s="262"/>
      <c r="TH10" s="262"/>
      <c r="TI10" s="262"/>
      <c r="TJ10" s="262"/>
      <c r="TK10" s="262"/>
      <c r="TL10" s="262"/>
      <c r="TM10" s="262"/>
      <c r="TN10" s="262"/>
      <c r="TO10" s="262"/>
      <c r="TP10" s="262"/>
      <c r="TQ10" s="262"/>
      <c r="TR10" s="262"/>
      <c r="TS10" s="262"/>
      <c r="TT10" s="262"/>
      <c r="TU10" s="262"/>
      <c r="TV10" s="262"/>
      <c r="TW10" s="262"/>
      <c r="TX10" s="262"/>
      <c r="TY10" s="262"/>
      <c r="TZ10" s="262"/>
      <c r="UA10" s="262"/>
      <c r="UB10" s="262"/>
      <c r="UC10" s="262"/>
      <c r="UD10" s="262"/>
      <c r="UE10" s="262"/>
      <c r="UF10" s="262"/>
      <c r="UG10" s="262"/>
      <c r="UH10" s="262"/>
      <c r="UI10" s="262"/>
      <c r="UJ10" s="262"/>
      <c r="UK10" s="262"/>
      <c r="UL10" s="262"/>
      <c r="UM10" s="262"/>
      <c r="UN10" s="262"/>
      <c r="UO10" s="262"/>
      <c r="UP10" s="262"/>
      <c r="UQ10" s="262"/>
      <c r="UR10" s="262"/>
      <c r="US10" s="262"/>
      <c r="UT10" s="262"/>
      <c r="UU10" s="262"/>
      <c r="UV10" s="262"/>
      <c r="UW10" s="262"/>
      <c r="UX10" s="262"/>
      <c r="UY10" s="262"/>
      <c r="UZ10" s="262"/>
      <c r="VA10" s="262"/>
      <c r="VB10" s="262"/>
      <c r="VC10" s="262"/>
      <c r="VD10" s="262"/>
      <c r="VE10" s="262"/>
      <c r="VF10" s="262"/>
      <c r="VG10" s="262"/>
      <c r="VH10" s="262"/>
      <c r="VI10" s="262"/>
      <c r="VJ10" s="262"/>
      <c r="VK10" s="262"/>
      <c r="VL10" s="262"/>
      <c r="VM10" s="262"/>
      <c r="VN10" s="262"/>
      <c r="VO10" s="262"/>
      <c r="VP10" s="262"/>
      <c r="VQ10" s="262"/>
      <c r="VR10" s="262"/>
      <c r="VS10" s="262"/>
      <c r="VT10" s="262"/>
      <c r="VU10" s="262"/>
      <c r="VV10" s="262"/>
      <c r="VW10" s="262"/>
      <c r="VX10" s="262"/>
      <c r="VY10" s="262"/>
      <c r="VZ10" s="262"/>
      <c r="WA10" s="262"/>
      <c r="WB10" s="262"/>
      <c r="WC10" s="262"/>
      <c r="WD10" s="262"/>
      <c r="WE10" s="262"/>
      <c r="WF10" s="262"/>
      <c r="WG10" s="262"/>
      <c r="WH10" s="262"/>
      <c r="WI10" s="262"/>
      <c r="WJ10" s="262"/>
      <c r="WK10" s="262"/>
      <c r="WL10" s="262"/>
      <c r="WM10" s="262"/>
      <c r="WN10" s="262"/>
      <c r="WO10" s="262"/>
      <c r="WP10" s="262"/>
      <c r="WQ10" s="262"/>
      <c r="WR10" s="262"/>
      <c r="WS10" s="262"/>
      <c r="WT10" s="262"/>
      <c r="WU10" s="262"/>
      <c r="WV10" s="262"/>
      <c r="WW10" s="262"/>
      <c r="WX10" s="262"/>
      <c r="WY10" s="262"/>
      <c r="WZ10" s="262"/>
      <c r="XA10" s="262"/>
      <c r="XB10" s="262"/>
      <c r="XC10" s="262"/>
      <c r="XD10" s="262"/>
      <c r="XE10" s="262"/>
      <c r="XF10" s="262"/>
      <c r="XG10" s="262"/>
      <c r="XH10" s="262"/>
      <c r="XI10" s="262"/>
      <c r="XJ10" s="262"/>
      <c r="XK10" s="262"/>
      <c r="XL10" s="262"/>
      <c r="XM10" s="262"/>
      <c r="XN10" s="262"/>
      <c r="XO10" s="262"/>
      <c r="XP10" s="262"/>
      <c r="XQ10" s="262"/>
      <c r="XR10" s="262"/>
      <c r="XS10" s="262"/>
      <c r="XT10" s="262"/>
      <c r="XU10" s="262"/>
      <c r="XV10" s="262"/>
      <c r="XW10" s="262"/>
      <c r="XX10" s="262"/>
      <c r="XY10" s="262"/>
      <c r="XZ10" s="262"/>
      <c r="YA10" s="262"/>
      <c r="YB10" s="262"/>
      <c r="YC10" s="262"/>
      <c r="YD10" s="262"/>
      <c r="YE10" s="262"/>
      <c r="YF10" s="262"/>
      <c r="YG10" s="262"/>
      <c r="YH10" s="262"/>
      <c r="YI10" s="262"/>
      <c r="YJ10" s="262"/>
      <c r="YK10" s="262"/>
      <c r="YL10" s="262"/>
      <c r="YM10" s="262"/>
      <c r="YN10" s="262"/>
      <c r="YO10" s="262"/>
      <c r="YP10" s="262"/>
      <c r="YQ10" s="262"/>
      <c r="YR10" s="262"/>
      <c r="YS10" s="262"/>
      <c r="YT10" s="262"/>
      <c r="YU10" s="262"/>
      <c r="YV10" s="262"/>
      <c r="YW10" s="262"/>
      <c r="YX10" s="262"/>
      <c r="YY10" s="262"/>
      <c r="YZ10" s="262"/>
      <c r="ZA10" s="262"/>
      <c r="ZB10" s="262"/>
      <c r="ZC10" s="262"/>
      <c r="ZD10" s="262"/>
      <c r="ZE10" s="262"/>
      <c r="ZF10" s="262"/>
      <c r="ZG10" s="262"/>
      <c r="ZH10" s="262"/>
      <c r="ZI10" s="262"/>
      <c r="ZJ10" s="262"/>
      <c r="ZK10" s="262"/>
      <c r="ZL10" s="262"/>
      <c r="ZM10" s="262"/>
      <c r="ZN10" s="262"/>
      <c r="ZO10" s="262"/>
      <c r="ZP10" s="262"/>
      <c r="ZQ10" s="262"/>
      <c r="ZR10" s="262"/>
      <c r="ZS10" s="262"/>
      <c r="ZT10" s="262"/>
      <c r="ZU10" s="262"/>
      <c r="ZV10" s="262"/>
      <c r="ZW10" s="262"/>
      <c r="ZX10" s="262"/>
      <c r="ZY10" s="262"/>
      <c r="ZZ10" s="262"/>
      <c r="AAA10" s="262"/>
      <c r="AAB10" s="262"/>
      <c r="AAC10" s="262"/>
      <c r="AAD10" s="262"/>
      <c r="AAE10" s="262"/>
      <c r="AAF10" s="262"/>
      <c r="AAG10" s="262"/>
      <c r="AAH10" s="262"/>
      <c r="AAI10" s="262"/>
      <c r="AAJ10" s="262"/>
      <c r="AAK10" s="262"/>
      <c r="AAL10" s="262"/>
      <c r="AAM10" s="262"/>
      <c r="AAN10" s="262"/>
      <c r="AAO10" s="262"/>
      <c r="AAP10" s="262"/>
      <c r="AAQ10" s="262"/>
      <c r="AAR10" s="262"/>
      <c r="AAS10" s="262"/>
      <c r="AAT10" s="262"/>
      <c r="AAU10" s="262"/>
      <c r="AAV10" s="262"/>
      <c r="AAW10" s="262"/>
      <c r="AAX10" s="262"/>
      <c r="AAY10" s="262"/>
      <c r="AAZ10" s="262"/>
      <c r="ABA10" s="262"/>
      <c r="ABB10" s="262"/>
      <c r="ABC10" s="262"/>
      <c r="ABD10" s="262"/>
      <c r="ABE10" s="262"/>
      <c r="ABF10" s="262"/>
      <c r="ABG10" s="262"/>
      <c r="ABH10" s="262"/>
      <c r="ABI10" s="262"/>
      <c r="ABJ10" s="262"/>
      <c r="ABK10" s="262"/>
      <c r="ABL10" s="262"/>
      <c r="ABM10" s="262"/>
      <c r="ABN10" s="262"/>
      <c r="ABO10" s="262"/>
      <c r="ABP10" s="262"/>
      <c r="ABQ10" s="262"/>
      <c r="ABR10" s="262"/>
      <c r="ABS10" s="262"/>
      <c r="ABT10" s="262"/>
      <c r="ABU10" s="262"/>
      <c r="ABV10" s="262"/>
      <c r="ABW10" s="262"/>
      <c r="ABX10" s="262"/>
      <c r="ABY10" s="262"/>
      <c r="ABZ10" s="262"/>
      <c r="ACA10" s="262"/>
      <c r="ACB10" s="262"/>
      <c r="ACC10" s="262"/>
      <c r="ACD10" s="262"/>
      <c r="ACE10" s="262"/>
      <c r="ACF10" s="262"/>
      <c r="ACG10" s="262"/>
      <c r="ACH10" s="262"/>
      <c r="ACI10" s="262"/>
      <c r="ACJ10" s="262"/>
      <c r="ACK10" s="262"/>
      <c r="ACL10" s="262"/>
      <c r="ACM10" s="262"/>
      <c r="ACN10" s="262"/>
      <c r="ACO10" s="262"/>
      <c r="ACP10" s="262"/>
      <c r="ACQ10" s="262"/>
      <c r="ACR10" s="262"/>
      <c r="ACS10" s="262"/>
      <c r="ACT10" s="262"/>
      <c r="ACU10" s="262"/>
      <c r="ACV10" s="262"/>
      <c r="ACW10" s="262"/>
      <c r="ACX10" s="262"/>
      <c r="ACY10" s="262"/>
      <c r="ACZ10" s="262"/>
      <c r="ADA10" s="262"/>
      <c r="ADB10" s="262"/>
      <c r="ADC10" s="262"/>
      <c r="ADD10" s="262"/>
      <c r="ADE10" s="262"/>
      <c r="ADF10" s="262"/>
      <c r="ADG10" s="262"/>
      <c r="ADH10" s="262"/>
      <c r="ADI10" s="262"/>
      <c r="ADJ10" s="262"/>
      <c r="ADK10" s="262"/>
      <c r="ADL10" s="262"/>
      <c r="ADM10" s="262"/>
      <c r="ADN10" s="262"/>
      <c r="ADO10" s="262"/>
      <c r="ADP10" s="262"/>
      <c r="ADQ10" s="262"/>
      <c r="ADR10" s="262"/>
      <c r="ADS10" s="262"/>
      <c r="ADT10" s="262"/>
      <c r="ADU10" s="262"/>
      <c r="ADV10" s="262"/>
      <c r="ADW10" s="262"/>
      <c r="ADX10" s="262"/>
      <c r="ADY10" s="262"/>
      <c r="ADZ10" s="262"/>
      <c r="AEA10" s="262"/>
      <c r="AEB10" s="262"/>
      <c r="AEC10" s="262"/>
      <c r="AED10" s="262"/>
      <c r="AEE10" s="262"/>
      <c r="AEF10" s="262"/>
      <c r="AEG10" s="262"/>
      <c r="AEH10" s="262"/>
      <c r="AEI10" s="262"/>
      <c r="AEJ10" s="262"/>
      <c r="AEK10" s="262"/>
      <c r="AEL10" s="262"/>
      <c r="AEM10" s="262"/>
      <c r="AEN10" s="262"/>
      <c r="AEO10" s="262"/>
      <c r="AEP10" s="262"/>
      <c r="AEQ10" s="262"/>
      <c r="AER10" s="262"/>
      <c r="AES10" s="262"/>
      <c r="AET10" s="262"/>
      <c r="AEU10" s="262"/>
      <c r="AEV10" s="262"/>
      <c r="AEW10" s="262"/>
      <c r="AEX10" s="262"/>
      <c r="AEY10" s="262"/>
      <c r="AEZ10" s="262"/>
      <c r="AFA10" s="262"/>
      <c r="AFB10" s="262"/>
      <c r="AFC10" s="262"/>
      <c r="AFD10" s="262"/>
      <c r="AFE10" s="262"/>
      <c r="AFF10" s="262"/>
      <c r="AFG10" s="262"/>
      <c r="AFH10" s="262"/>
      <c r="AFI10" s="262"/>
      <c r="AFJ10" s="262"/>
      <c r="AFK10" s="262"/>
      <c r="AFL10" s="262"/>
      <c r="AFM10" s="262"/>
      <c r="AFN10" s="262"/>
      <c r="AFO10" s="262"/>
      <c r="AFP10" s="262"/>
      <c r="AFQ10" s="262"/>
      <c r="AFR10" s="262"/>
      <c r="AFS10" s="262"/>
      <c r="AFT10" s="262"/>
      <c r="AFU10" s="262"/>
      <c r="AFV10" s="262"/>
      <c r="AFW10" s="262"/>
      <c r="AFX10" s="262"/>
      <c r="AFY10" s="262"/>
      <c r="AFZ10" s="262"/>
      <c r="AGA10" s="262"/>
      <c r="AGB10" s="262"/>
      <c r="AGC10" s="262"/>
      <c r="AGD10" s="262"/>
      <c r="AGE10" s="262"/>
      <c r="AGF10" s="262"/>
      <c r="AGG10" s="262"/>
      <c r="AGH10" s="262"/>
      <c r="AGI10" s="262"/>
      <c r="AGJ10" s="262"/>
      <c r="AGK10" s="262"/>
      <c r="AGL10" s="262"/>
      <c r="AGM10" s="262"/>
      <c r="AGN10" s="262"/>
      <c r="AGO10" s="262"/>
      <c r="AGP10" s="262"/>
      <c r="AGQ10" s="262"/>
      <c r="AGR10" s="262"/>
      <c r="AGS10" s="262"/>
      <c r="AGT10" s="262"/>
      <c r="AGU10" s="262"/>
      <c r="AGV10" s="262"/>
      <c r="AGW10" s="262"/>
      <c r="AGX10" s="262"/>
      <c r="AGY10" s="262"/>
      <c r="AGZ10" s="262"/>
      <c r="AHA10" s="262"/>
      <c r="AHB10" s="262"/>
      <c r="AHC10" s="262"/>
      <c r="AHD10" s="262"/>
      <c r="AHE10" s="262"/>
      <c r="AHF10" s="262"/>
      <c r="AHG10" s="262"/>
      <c r="AHH10" s="262"/>
      <c r="AHI10" s="262"/>
      <c r="AHJ10" s="262"/>
      <c r="AHK10" s="262"/>
      <c r="AHL10" s="262"/>
      <c r="AHM10" s="262"/>
      <c r="AHN10" s="262"/>
      <c r="AHO10" s="262"/>
      <c r="AHP10" s="262"/>
      <c r="AHQ10" s="262"/>
      <c r="AHR10" s="262"/>
      <c r="AHS10" s="262"/>
      <c r="AHT10" s="262"/>
      <c r="AHU10" s="262"/>
      <c r="AHV10" s="262"/>
      <c r="AHW10" s="262"/>
      <c r="AHX10" s="262"/>
      <c r="AHY10" s="262"/>
      <c r="AHZ10" s="262"/>
      <c r="AIA10" s="262"/>
      <c r="AIB10" s="262"/>
      <c r="AIC10" s="262"/>
      <c r="AID10" s="262"/>
      <c r="AIE10" s="262"/>
      <c r="AIF10" s="262"/>
      <c r="AIG10" s="262"/>
      <c r="AIH10" s="262"/>
      <c r="AII10" s="262"/>
      <c r="AIJ10" s="262"/>
      <c r="AIK10" s="262"/>
      <c r="AIL10" s="262"/>
      <c r="AIM10" s="262"/>
      <c r="AIN10" s="262"/>
      <c r="AIO10" s="262"/>
      <c r="AIP10" s="262"/>
      <c r="AIQ10" s="262"/>
      <c r="AIR10" s="262"/>
      <c r="AIS10" s="262"/>
      <c r="AIT10" s="262"/>
      <c r="AIU10" s="262"/>
      <c r="AIV10" s="262"/>
      <c r="AIW10" s="262"/>
      <c r="AIX10" s="262"/>
      <c r="AIY10" s="262"/>
      <c r="AIZ10" s="262"/>
      <c r="AJA10" s="262"/>
      <c r="AJB10" s="262"/>
      <c r="AJC10" s="262"/>
      <c r="AJD10" s="262"/>
      <c r="AJE10" s="262"/>
      <c r="AJF10" s="262"/>
      <c r="AJG10" s="262"/>
      <c r="AJH10" s="262"/>
      <c r="AJI10" s="262"/>
      <c r="AJJ10" s="262"/>
      <c r="AJK10" s="262"/>
      <c r="AJL10" s="262"/>
      <c r="AJM10" s="262"/>
      <c r="AJN10" s="262"/>
      <c r="AJO10" s="262"/>
      <c r="AJP10" s="262"/>
      <c r="AJQ10" s="262"/>
      <c r="AJR10" s="262"/>
      <c r="AJS10" s="262"/>
      <c r="AJT10" s="262"/>
      <c r="AJU10" s="262"/>
      <c r="AJV10" s="262"/>
      <c r="AJW10" s="262"/>
      <c r="AJX10" s="262"/>
      <c r="AJY10" s="262"/>
      <c r="AJZ10" s="262"/>
      <c r="AKA10" s="262"/>
      <c r="AKB10" s="262"/>
      <c r="AKC10" s="262"/>
      <c r="AKD10" s="262"/>
      <c r="AKE10" s="262"/>
      <c r="AKF10" s="262"/>
      <c r="AKG10" s="262"/>
      <c r="AKH10" s="262"/>
      <c r="AKI10" s="262"/>
      <c r="AKJ10" s="262"/>
      <c r="AKK10" s="262"/>
      <c r="AKL10" s="262"/>
      <c r="AKM10" s="262"/>
      <c r="AKN10" s="262"/>
      <c r="AKO10" s="262"/>
      <c r="AKP10" s="262"/>
      <c r="AKQ10" s="262"/>
      <c r="AKR10" s="262"/>
      <c r="AKS10" s="262"/>
      <c r="AKT10" s="262"/>
      <c r="AKU10" s="262"/>
      <c r="AKV10" s="262"/>
      <c r="AKW10" s="262"/>
      <c r="AKX10" s="262"/>
      <c r="AKY10" s="262"/>
      <c r="AKZ10" s="262"/>
      <c r="ALA10" s="262"/>
      <c r="ALB10" s="262"/>
      <c r="ALC10" s="262"/>
      <c r="ALD10" s="262"/>
      <c r="ALE10" s="262"/>
      <c r="ALF10" s="262"/>
      <c r="ALG10" s="262"/>
      <c r="ALH10" s="262"/>
      <c r="ALI10" s="262"/>
      <c r="ALJ10" s="262"/>
      <c r="ALK10" s="262"/>
      <c r="ALL10" s="262"/>
      <c r="ALM10" s="262"/>
      <c r="ALN10" s="262"/>
      <c r="ALO10" s="262"/>
      <c r="ALP10" s="262"/>
      <c r="ALQ10" s="262"/>
      <c r="ALR10" s="262"/>
      <c r="ALS10" s="262"/>
      <c r="ALT10" s="262"/>
      <c r="ALU10" s="262"/>
      <c r="ALV10" s="262"/>
      <c r="ALW10" s="262"/>
      <c r="ALX10" s="262"/>
      <c r="ALY10" s="262"/>
      <c r="ALZ10" s="262"/>
      <c r="AMA10" s="262"/>
      <c r="AMB10" s="262"/>
      <c r="AMC10" s="262"/>
      <c r="AMD10" s="262"/>
      <c r="AME10" s="262"/>
      <c r="AMF10" s="262"/>
      <c r="AMG10" s="262"/>
      <c r="AMH10" s="262"/>
      <c r="AMI10" s="262"/>
      <c r="AMJ10" s="262"/>
      <c r="AMK10" s="262"/>
      <c r="AML10" s="262"/>
      <c r="AMM10" s="262"/>
      <c r="AMN10" s="262"/>
      <c r="AMO10" s="262"/>
      <c r="AMP10" s="262"/>
      <c r="AMQ10" s="262"/>
      <c r="AMR10" s="262"/>
      <c r="AMS10" s="262"/>
      <c r="AMT10" s="262"/>
      <c r="AMU10" s="262"/>
      <c r="AMV10" s="262"/>
      <c r="AMW10" s="262"/>
      <c r="AMX10" s="262"/>
      <c r="AMY10" s="262"/>
      <c r="AMZ10" s="262"/>
      <c r="ANA10" s="262"/>
      <c r="ANB10" s="262"/>
      <c r="ANC10" s="262"/>
      <c r="AND10" s="262"/>
      <c r="ANE10" s="262"/>
      <c r="ANF10" s="262"/>
      <c r="ANG10" s="262"/>
      <c r="ANH10" s="262"/>
      <c r="ANI10" s="262"/>
      <c r="ANJ10" s="262"/>
      <c r="ANK10" s="262"/>
      <c r="ANL10" s="262"/>
      <c r="ANM10" s="262"/>
      <c r="ANN10" s="262"/>
      <c r="ANO10" s="262"/>
      <c r="ANP10" s="262"/>
      <c r="ANQ10" s="262"/>
      <c r="ANR10" s="262"/>
      <c r="ANS10" s="262"/>
      <c r="ANT10" s="262"/>
      <c r="ANU10" s="262"/>
      <c r="ANV10" s="262"/>
      <c r="ANW10" s="262"/>
      <c r="ANX10" s="262"/>
      <c r="ANY10" s="262"/>
      <c r="ANZ10" s="262"/>
      <c r="AOA10" s="262"/>
      <c r="AOB10" s="262"/>
      <c r="AOC10" s="262"/>
      <c r="AOD10" s="262"/>
      <c r="AOE10" s="262"/>
      <c r="AOF10" s="262"/>
      <c r="AOG10" s="262"/>
      <c r="AOH10" s="262"/>
      <c r="AOI10" s="262"/>
      <c r="AOJ10" s="262"/>
      <c r="AOK10" s="262"/>
      <c r="AOL10" s="262"/>
      <c r="AOM10" s="262"/>
      <c r="AON10" s="262"/>
      <c r="AOO10" s="262"/>
      <c r="AOP10" s="262"/>
      <c r="AOQ10" s="262"/>
      <c r="AOR10" s="262"/>
      <c r="AOS10" s="262"/>
      <c r="AOT10" s="262"/>
      <c r="AOU10" s="262"/>
      <c r="AOV10" s="262"/>
      <c r="AOW10" s="262"/>
      <c r="AOX10" s="262"/>
      <c r="AOY10" s="262"/>
      <c r="AOZ10" s="262"/>
      <c r="APA10" s="262"/>
      <c r="APB10" s="262"/>
      <c r="APC10" s="262"/>
      <c r="APD10" s="262"/>
      <c r="APE10" s="262"/>
      <c r="APF10" s="262"/>
      <c r="APG10" s="262"/>
      <c r="APH10" s="262"/>
      <c r="API10" s="262"/>
      <c r="APJ10" s="262"/>
      <c r="APK10" s="262"/>
      <c r="APL10" s="262"/>
      <c r="APM10" s="262"/>
      <c r="APN10" s="262"/>
      <c r="APO10" s="262"/>
      <c r="APP10" s="262"/>
      <c r="APQ10" s="262"/>
      <c r="APR10" s="262"/>
      <c r="APS10" s="262"/>
      <c r="APT10" s="262"/>
      <c r="APU10" s="262"/>
      <c r="APV10" s="262"/>
      <c r="APW10" s="262"/>
      <c r="APX10" s="262"/>
      <c r="APY10" s="262"/>
      <c r="APZ10" s="262"/>
      <c r="AQA10" s="262"/>
      <c r="AQB10" s="262"/>
      <c r="AQC10" s="262"/>
      <c r="AQD10" s="262"/>
      <c r="AQE10" s="262"/>
      <c r="AQF10" s="262"/>
      <c r="AQG10" s="262"/>
      <c r="AQH10" s="262"/>
      <c r="AQI10" s="262"/>
      <c r="AQJ10" s="262"/>
      <c r="AQK10" s="262"/>
      <c r="AQL10" s="262"/>
      <c r="AQM10" s="262"/>
      <c r="AQN10" s="262"/>
      <c r="AQO10" s="262"/>
      <c r="AQP10" s="262"/>
      <c r="AQQ10" s="262"/>
      <c r="AQR10" s="262"/>
      <c r="AQS10" s="262"/>
      <c r="AQT10" s="262"/>
      <c r="AQU10" s="262"/>
      <c r="AQV10" s="262"/>
      <c r="AQW10" s="262"/>
      <c r="AQX10" s="262"/>
      <c r="AQY10" s="262"/>
      <c r="AQZ10" s="262"/>
      <c r="ARA10" s="262"/>
      <c r="ARB10" s="262"/>
      <c r="ARC10" s="262"/>
      <c r="ARD10" s="262"/>
      <c r="ARE10" s="262"/>
      <c r="ARF10" s="262"/>
      <c r="ARG10" s="262"/>
      <c r="ARH10" s="262"/>
      <c r="ARI10" s="262"/>
      <c r="ARJ10" s="262"/>
      <c r="ARK10" s="262"/>
      <c r="ARL10" s="262"/>
      <c r="ARM10" s="262"/>
      <c r="ARN10" s="262"/>
      <c r="ARO10" s="262"/>
      <c r="ARP10" s="262"/>
      <c r="ARQ10" s="262"/>
      <c r="ARR10" s="262"/>
      <c r="ARS10" s="262"/>
      <c r="ART10" s="262"/>
      <c r="ARU10" s="262"/>
      <c r="ARV10" s="262"/>
      <c r="ARW10" s="262"/>
      <c r="ARX10" s="262"/>
      <c r="ARY10" s="262"/>
      <c r="ARZ10" s="262"/>
      <c r="ASA10" s="262"/>
      <c r="ASB10" s="262"/>
      <c r="ASC10" s="262"/>
      <c r="ASD10" s="262"/>
      <c r="ASE10" s="262"/>
      <c r="ASF10" s="262"/>
      <c r="ASG10" s="262"/>
      <c r="ASH10" s="262"/>
      <c r="ASI10" s="262"/>
      <c r="ASJ10" s="262"/>
      <c r="ASK10" s="262"/>
      <c r="ASL10" s="262"/>
      <c r="ASM10" s="262"/>
      <c r="ASN10" s="262"/>
      <c r="ASO10" s="262"/>
      <c r="ASP10" s="262"/>
      <c r="ASQ10" s="262"/>
      <c r="ASR10" s="262"/>
      <c r="ASS10" s="262"/>
      <c r="AST10" s="262"/>
      <c r="ASU10" s="262"/>
      <c r="ASV10" s="262"/>
      <c r="ASW10" s="262"/>
      <c r="ASX10" s="262"/>
      <c r="ASY10" s="262"/>
      <c r="ASZ10" s="262"/>
      <c r="ATA10" s="262"/>
      <c r="ATB10" s="262"/>
      <c r="ATC10" s="262"/>
      <c r="ATD10" s="262"/>
      <c r="ATE10" s="262"/>
      <c r="ATF10" s="262"/>
      <c r="ATG10" s="262"/>
      <c r="ATH10" s="262"/>
      <c r="ATI10" s="262"/>
      <c r="ATJ10" s="262"/>
      <c r="ATK10" s="262"/>
      <c r="ATL10" s="262"/>
      <c r="ATM10" s="262"/>
      <c r="ATN10" s="262"/>
      <c r="ATO10" s="262"/>
      <c r="ATP10" s="262"/>
      <c r="ATQ10" s="262"/>
      <c r="ATR10" s="262"/>
      <c r="ATS10" s="262"/>
      <c r="ATT10" s="262"/>
      <c r="ATU10" s="262"/>
      <c r="ATV10" s="262"/>
      <c r="ATW10" s="262"/>
      <c r="ATX10" s="262"/>
      <c r="ATY10" s="262"/>
      <c r="ATZ10" s="262"/>
      <c r="AUA10" s="262"/>
      <c r="AUB10" s="262"/>
      <c r="AUC10" s="262"/>
      <c r="AUD10" s="262"/>
      <c r="AUE10" s="262"/>
      <c r="AUF10" s="262"/>
      <c r="AUG10" s="262"/>
      <c r="AUH10" s="262"/>
      <c r="AUI10" s="262"/>
      <c r="AUJ10" s="262"/>
      <c r="AUK10" s="262"/>
      <c r="AUL10" s="262"/>
      <c r="AUM10" s="262"/>
      <c r="AUN10" s="262"/>
      <c r="AUO10" s="262"/>
      <c r="AUP10" s="262"/>
      <c r="AUQ10" s="262"/>
      <c r="AUR10" s="262"/>
      <c r="AUS10" s="262"/>
      <c r="AUT10" s="262"/>
      <c r="AUU10" s="262"/>
      <c r="AUV10" s="262"/>
      <c r="AUW10" s="262"/>
      <c r="AUX10" s="262"/>
      <c r="AUY10" s="262"/>
      <c r="AUZ10" s="262"/>
      <c r="AVA10" s="262"/>
      <c r="AVB10" s="262"/>
      <c r="AVC10" s="262"/>
      <c r="AVD10" s="262"/>
      <c r="AVE10" s="262"/>
      <c r="AVF10" s="262"/>
      <c r="AVG10" s="262"/>
      <c r="AVH10" s="262"/>
      <c r="AVI10" s="262"/>
      <c r="AVJ10" s="262"/>
      <c r="AVK10" s="262"/>
      <c r="AVL10" s="262"/>
      <c r="AVM10" s="262"/>
      <c r="AVN10" s="262"/>
      <c r="AVO10" s="262"/>
      <c r="AVP10" s="262"/>
      <c r="AVQ10" s="262"/>
      <c r="AVR10" s="262"/>
      <c r="AVS10" s="262"/>
      <c r="AVT10" s="262"/>
      <c r="AVU10" s="262"/>
      <c r="AVV10" s="262"/>
      <c r="AVW10" s="262"/>
      <c r="AVX10" s="262"/>
      <c r="AVY10" s="262"/>
      <c r="AVZ10" s="262"/>
      <c r="AWA10" s="262"/>
      <c r="AWB10" s="262"/>
      <c r="AWC10" s="262"/>
      <c r="AWD10" s="262"/>
      <c r="AWE10" s="262"/>
      <c r="AWF10" s="262"/>
      <c r="AWG10" s="262"/>
      <c r="AWH10" s="262"/>
      <c r="AWI10" s="262"/>
      <c r="AWJ10" s="262"/>
      <c r="AWK10" s="262"/>
      <c r="AWL10" s="262"/>
      <c r="AWM10" s="262"/>
      <c r="AWN10" s="262"/>
      <c r="AWO10" s="262"/>
      <c r="AWP10" s="262"/>
      <c r="AWQ10" s="262"/>
      <c r="AWR10" s="262"/>
      <c r="AWS10" s="262"/>
      <c r="AWT10" s="262"/>
      <c r="AWU10" s="262"/>
      <c r="AWV10" s="262"/>
      <c r="AWW10" s="262"/>
      <c r="AWX10" s="262"/>
      <c r="AWY10" s="262"/>
      <c r="AWZ10" s="262"/>
      <c r="AXA10" s="262"/>
      <c r="AXB10" s="262"/>
      <c r="AXC10" s="262"/>
      <c r="AXD10" s="262"/>
      <c r="AXE10" s="262"/>
      <c r="AXF10" s="262"/>
      <c r="AXG10" s="262"/>
      <c r="AXH10" s="262"/>
      <c r="AXI10" s="262"/>
      <c r="AXJ10" s="262"/>
      <c r="AXK10" s="262"/>
      <c r="AXL10" s="262"/>
      <c r="AXM10" s="262"/>
      <c r="AXN10" s="262"/>
      <c r="AXO10" s="262"/>
      <c r="AXP10" s="262"/>
      <c r="AXQ10" s="262"/>
      <c r="AXR10" s="262"/>
      <c r="AXS10" s="262"/>
      <c r="AXT10" s="262"/>
      <c r="AXU10" s="262"/>
      <c r="AXV10" s="262"/>
      <c r="AXW10" s="262"/>
      <c r="AXX10" s="262"/>
      <c r="AXY10" s="262"/>
      <c r="AXZ10" s="262"/>
      <c r="AYA10" s="262"/>
      <c r="AYB10" s="262"/>
      <c r="AYC10" s="262"/>
      <c r="AYD10" s="262"/>
      <c r="AYE10" s="262"/>
      <c r="AYF10" s="262"/>
      <c r="AYG10" s="262"/>
      <c r="AYH10" s="262"/>
      <c r="AYI10" s="262"/>
      <c r="AYJ10" s="262"/>
      <c r="AYK10" s="262"/>
      <c r="AYL10" s="262"/>
      <c r="AYM10" s="262"/>
      <c r="AYN10" s="262"/>
      <c r="AYO10" s="262"/>
      <c r="AYP10" s="262"/>
      <c r="AYQ10" s="262"/>
      <c r="AYR10" s="262"/>
      <c r="AYS10" s="262"/>
      <c r="AYT10" s="262"/>
      <c r="AYU10" s="262"/>
      <c r="AYV10" s="262"/>
      <c r="AYW10" s="262"/>
      <c r="AYX10" s="262"/>
      <c r="AYY10" s="262"/>
      <c r="AYZ10" s="262"/>
      <c r="AZA10" s="262"/>
      <c r="AZB10" s="262"/>
      <c r="AZC10" s="262"/>
      <c r="AZD10" s="262"/>
      <c r="AZE10" s="262"/>
      <c r="AZF10" s="262"/>
      <c r="AZG10" s="262"/>
      <c r="AZH10" s="262"/>
      <c r="AZI10" s="262"/>
      <c r="AZJ10" s="262"/>
      <c r="AZK10" s="262"/>
      <c r="AZL10" s="262"/>
      <c r="AZM10" s="262"/>
      <c r="AZN10" s="262"/>
      <c r="AZO10" s="262"/>
      <c r="AZP10" s="262"/>
      <c r="AZQ10" s="262"/>
      <c r="AZR10" s="262"/>
      <c r="AZS10" s="262"/>
      <c r="AZT10" s="262"/>
      <c r="AZU10" s="262"/>
      <c r="AZV10" s="262"/>
      <c r="AZW10" s="262"/>
      <c r="AZX10" s="262"/>
      <c r="AZY10" s="262"/>
      <c r="AZZ10" s="262"/>
      <c r="BAA10" s="262"/>
      <c r="BAB10" s="262"/>
      <c r="BAC10" s="262"/>
      <c r="BAD10" s="262"/>
      <c r="BAE10" s="262"/>
      <c r="BAF10" s="262"/>
      <c r="BAG10" s="262"/>
      <c r="BAH10" s="262"/>
      <c r="BAI10" s="262"/>
      <c r="BAJ10" s="262"/>
      <c r="BAK10" s="262"/>
      <c r="BAL10" s="262"/>
      <c r="BAM10" s="262"/>
      <c r="BAN10" s="262"/>
      <c r="BAO10" s="262"/>
      <c r="BAP10" s="262"/>
      <c r="BAQ10" s="262"/>
      <c r="BAR10" s="262"/>
      <c r="BAS10" s="262"/>
      <c r="BAT10" s="262"/>
      <c r="BAU10" s="262"/>
      <c r="BAV10" s="262"/>
      <c r="BAW10" s="262"/>
      <c r="BAX10" s="262"/>
      <c r="BAY10" s="262"/>
      <c r="BAZ10" s="262"/>
      <c r="BBA10" s="262"/>
      <c r="BBB10" s="262"/>
      <c r="BBC10" s="262"/>
      <c r="BBD10" s="262"/>
      <c r="BBE10" s="262"/>
      <c r="BBF10" s="262"/>
      <c r="BBG10" s="262"/>
      <c r="BBH10" s="262"/>
      <c r="BBI10" s="262"/>
      <c r="BBJ10" s="262"/>
      <c r="BBK10" s="262"/>
      <c r="BBL10" s="262"/>
      <c r="BBM10" s="262"/>
      <c r="BBN10" s="262"/>
      <c r="BBO10" s="262"/>
      <c r="BBP10" s="262"/>
      <c r="BBQ10" s="262"/>
      <c r="BBR10" s="262"/>
      <c r="BBS10" s="262"/>
      <c r="BBT10" s="262"/>
      <c r="BBU10" s="262"/>
      <c r="BBV10" s="262"/>
      <c r="BBW10" s="262"/>
      <c r="BBX10" s="262"/>
      <c r="BBY10" s="262"/>
      <c r="BBZ10" s="262"/>
      <c r="BCA10" s="262"/>
      <c r="BCB10" s="262"/>
      <c r="BCC10" s="262"/>
      <c r="BCD10" s="262"/>
      <c r="BCE10" s="262"/>
      <c r="BCF10" s="262"/>
      <c r="BCG10" s="262"/>
      <c r="BCH10" s="262"/>
      <c r="BCI10" s="262"/>
      <c r="BCJ10" s="262"/>
      <c r="BCK10" s="262"/>
      <c r="BCL10" s="262"/>
      <c r="BCM10" s="262"/>
      <c r="BCN10" s="262"/>
      <c r="BCO10" s="262"/>
      <c r="BCP10" s="262"/>
      <c r="BCQ10" s="262"/>
      <c r="BCR10" s="262"/>
      <c r="BCS10" s="262"/>
      <c r="BCT10" s="262"/>
      <c r="BCU10" s="262"/>
      <c r="BCV10" s="262"/>
      <c r="BCW10" s="262"/>
      <c r="BCX10" s="262"/>
      <c r="BCY10" s="262"/>
      <c r="BCZ10" s="262"/>
      <c r="BDA10" s="262"/>
      <c r="BDB10" s="262"/>
      <c r="BDC10" s="262"/>
      <c r="BDD10" s="262"/>
      <c r="BDE10" s="262"/>
      <c r="BDF10" s="262"/>
      <c r="BDG10" s="262"/>
      <c r="BDH10" s="262"/>
      <c r="BDI10" s="262"/>
      <c r="BDJ10" s="262"/>
      <c r="BDK10" s="262"/>
      <c r="BDL10" s="262"/>
      <c r="BDM10" s="262"/>
      <c r="BDN10" s="262"/>
      <c r="BDO10" s="262"/>
      <c r="BDP10" s="262"/>
      <c r="BDQ10" s="262"/>
      <c r="BDR10" s="262"/>
      <c r="BDS10" s="262"/>
      <c r="BDT10" s="262"/>
      <c r="BDU10" s="262"/>
      <c r="BDV10" s="262"/>
      <c r="BDW10" s="262"/>
      <c r="BDX10" s="262"/>
      <c r="BDY10" s="262"/>
      <c r="BDZ10" s="262"/>
      <c r="BEA10" s="262"/>
      <c r="BEB10" s="262"/>
      <c r="BEC10" s="262"/>
      <c r="BED10" s="262"/>
      <c r="BEE10" s="262"/>
      <c r="BEF10" s="262"/>
      <c r="BEG10" s="262"/>
      <c r="BEH10" s="262"/>
      <c r="BEI10" s="262"/>
      <c r="BEJ10" s="262"/>
      <c r="BEK10" s="262"/>
      <c r="BEL10" s="262"/>
      <c r="BEM10" s="262"/>
      <c r="BEN10" s="262"/>
      <c r="BEO10" s="262"/>
      <c r="BEP10" s="262"/>
      <c r="BEQ10" s="262"/>
      <c r="BER10" s="262"/>
      <c r="BES10" s="262"/>
      <c r="BET10" s="262"/>
      <c r="BEU10" s="262"/>
      <c r="BEV10" s="262"/>
      <c r="BEW10" s="262"/>
      <c r="BEX10" s="262"/>
      <c r="BEY10" s="262"/>
      <c r="BEZ10" s="262"/>
      <c r="BFA10" s="262"/>
      <c r="BFB10" s="262"/>
      <c r="BFC10" s="262"/>
      <c r="BFD10" s="262"/>
      <c r="BFE10" s="262"/>
      <c r="BFF10" s="262"/>
      <c r="BFG10" s="262"/>
      <c r="BFH10" s="262"/>
      <c r="BFI10" s="262"/>
      <c r="BFJ10" s="262"/>
      <c r="BFK10" s="262"/>
      <c r="BFL10" s="262"/>
      <c r="BFM10" s="262"/>
      <c r="BFN10" s="262"/>
      <c r="BFO10" s="262"/>
      <c r="BFP10" s="262"/>
      <c r="BFQ10" s="262"/>
      <c r="BFR10" s="262"/>
      <c r="BFS10" s="262"/>
      <c r="BFT10" s="262"/>
      <c r="BFU10" s="262"/>
      <c r="BFV10" s="262"/>
      <c r="BFW10" s="262"/>
      <c r="BFX10" s="262"/>
      <c r="BFY10" s="262"/>
      <c r="BFZ10" s="262"/>
      <c r="BGA10" s="262"/>
      <c r="BGB10" s="262"/>
      <c r="BGC10" s="262"/>
      <c r="BGD10" s="262"/>
      <c r="BGE10" s="262"/>
      <c r="BGF10" s="262"/>
      <c r="BGG10" s="262"/>
      <c r="BGH10" s="262"/>
      <c r="BGI10" s="262"/>
      <c r="BGJ10" s="262"/>
      <c r="BGK10" s="262"/>
      <c r="BGL10" s="262"/>
      <c r="BGM10" s="262"/>
      <c r="BGN10" s="262"/>
      <c r="BGO10" s="262"/>
      <c r="BGP10" s="262"/>
      <c r="BGQ10" s="262"/>
      <c r="BGR10" s="262"/>
      <c r="BGS10" s="262"/>
      <c r="BGT10" s="262"/>
      <c r="BGU10" s="262"/>
      <c r="BGV10" s="262"/>
      <c r="BGW10" s="262"/>
      <c r="BGX10" s="262"/>
      <c r="BGY10" s="262"/>
      <c r="BGZ10" s="262"/>
      <c r="BHA10" s="262"/>
      <c r="BHB10" s="262"/>
      <c r="BHC10" s="262"/>
      <c r="BHD10" s="262"/>
      <c r="BHE10" s="262"/>
      <c r="BHF10" s="262"/>
      <c r="BHG10" s="262"/>
      <c r="BHH10" s="262"/>
      <c r="BHI10" s="262"/>
      <c r="BHJ10" s="262"/>
      <c r="BHK10" s="262"/>
      <c r="BHL10" s="262"/>
      <c r="BHM10" s="262"/>
      <c r="BHN10" s="262"/>
      <c r="BHO10" s="262"/>
      <c r="BHP10" s="262"/>
      <c r="BHQ10" s="262"/>
      <c r="BHR10" s="262"/>
      <c r="BHS10" s="262"/>
      <c r="BHT10" s="262"/>
      <c r="BHU10" s="262"/>
      <c r="BHV10" s="262"/>
    </row>
    <row r="11" spans="1:1582" ht="15.75" thickBot="1"/>
    <row r="12" spans="1:1582" s="104" customFormat="1" ht="15.75" customHeight="1">
      <c r="A12" s="96" t="s">
        <v>76</v>
      </c>
      <c r="B12" s="97">
        <v>1</v>
      </c>
      <c r="C12" s="98" t="s">
        <v>77</v>
      </c>
      <c r="D12" s="99" t="s">
        <v>78</v>
      </c>
      <c r="E12" s="100">
        <v>0.31180555555555556</v>
      </c>
      <c r="F12" s="101">
        <v>4.3750000000000004E-2</v>
      </c>
      <c r="G12" s="100">
        <v>0.53402777777777777</v>
      </c>
      <c r="H12" s="102"/>
      <c r="I12" s="102"/>
      <c r="J12" s="103">
        <v>0.31041666666666667</v>
      </c>
      <c r="K12" s="103">
        <v>0.29791666666666666</v>
      </c>
      <c r="L12" s="103">
        <v>0.30138888888888887</v>
      </c>
      <c r="M12" s="100" t="s">
        <v>79</v>
      </c>
      <c r="N12" s="100" t="s">
        <v>80</v>
      </c>
      <c r="O12" s="102"/>
      <c r="P12" s="102"/>
      <c r="Q12" s="104" t="s">
        <v>81</v>
      </c>
      <c r="R12" s="103" t="s">
        <v>81</v>
      </c>
      <c r="S12" s="103" t="s">
        <v>82</v>
      </c>
      <c r="T12" s="103" t="s">
        <v>83</v>
      </c>
      <c r="U12" s="105"/>
      <c r="V12" s="106"/>
      <c r="W12" s="107"/>
      <c r="X12" s="107"/>
      <c r="Y12" s="107"/>
      <c r="Z12" s="108"/>
      <c r="AA12" s="109"/>
      <c r="AB12" s="110"/>
      <c r="AC12" s="111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FK12" s="113"/>
      <c r="FL12" s="112"/>
      <c r="FM12" s="112"/>
      <c r="FN12" s="112"/>
      <c r="FO12" s="112"/>
      <c r="FP12" s="112"/>
      <c r="FQ12" s="112"/>
      <c r="FR12" s="112"/>
      <c r="FS12" s="112"/>
      <c r="FT12" s="112"/>
      <c r="FU12" s="112"/>
      <c r="FV12" s="112"/>
      <c r="FW12" s="112"/>
      <c r="FX12" s="112"/>
      <c r="FY12" s="112"/>
      <c r="FZ12" s="112"/>
      <c r="GA12" s="112"/>
      <c r="GB12" s="112"/>
      <c r="GC12" s="112"/>
      <c r="GD12" s="112"/>
      <c r="GE12" s="112"/>
      <c r="GF12" s="112"/>
      <c r="GG12" s="112"/>
      <c r="GH12" s="112"/>
      <c r="GI12" s="112"/>
      <c r="GJ12" s="112"/>
      <c r="GK12" s="112"/>
      <c r="GL12" s="112"/>
      <c r="GM12" s="112"/>
      <c r="GN12" s="112"/>
      <c r="GO12" s="112"/>
      <c r="GP12" s="112"/>
      <c r="GQ12" s="112"/>
      <c r="GR12" s="112"/>
      <c r="GS12" s="112"/>
      <c r="GT12" s="112"/>
      <c r="GU12" s="112"/>
      <c r="GV12" s="112"/>
      <c r="GW12" s="112"/>
      <c r="GX12" s="112"/>
      <c r="GY12" s="112"/>
      <c r="GZ12" s="112"/>
      <c r="HA12" s="112"/>
      <c r="HB12" s="112"/>
      <c r="HC12" s="112"/>
      <c r="HD12" s="112"/>
      <c r="HE12" s="112"/>
      <c r="HF12" s="112"/>
      <c r="HG12" s="112"/>
      <c r="HH12" s="112"/>
      <c r="HI12" s="112"/>
      <c r="HJ12" s="112"/>
      <c r="HK12" s="112"/>
      <c r="HL12" s="112"/>
      <c r="HM12" s="112"/>
      <c r="HN12" s="112"/>
      <c r="HO12" s="112"/>
      <c r="HP12" s="112"/>
      <c r="HQ12" s="112"/>
      <c r="HR12" s="112"/>
      <c r="HS12" s="112"/>
      <c r="HT12" s="112"/>
      <c r="HU12" s="112"/>
      <c r="HV12" s="112"/>
      <c r="HW12" s="112"/>
      <c r="HX12" s="112"/>
      <c r="HY12" s="112"/>
      <c r="HZ12" s="112"/>
      <c r="IA12" s="112"/>
      <c r="IB12" s="112"/>
      <c r="IC12" s="112"/>
      <c r="ID12" s="112"/>
      <c r="IE12" s="112"/>
      <c r="IF12" s="112"/>
      <c r="IG12" s="112"/>
      <c r="IH12" s="112"/>
      <c r="II12" s="112"/>
      <c r="IJ12" s="112"/>
    </row>
    <row r="13" spans="1:1582" s="119" customFormat="1" ht="15.75" customHeight="1" thickBot="1">
      <c r="A13" s="114"/>
      <c r="B13" s="115"/>
      <c r="C13" s="116" t="s">
        <v>84</v>
      </c>
      <c r="D13" s="117" t="s">
        <v>85</v>
      </c>
      <c r="E13" s="100">
        <v>0.21388888888888891</v>
      </c>
      <c r="F13" s="101">
        <v>0.4604166666666667</v>
      </c>
      <c r="G13" s="100">
        <v>0.45833333333333331</v>
      </c>
      <c r="H13" s="102"/>
      <c r="I13" s="102"/>
      <c r="J13" s="103">
        <v>0.20833333333333334</v>
      </c>
      <c r="K13" s="103">
        <v>0.21041666666666667</v>
      </c>
      <c r="L13" s="118">
        <v>4.1666666666666664E-2</v>
      </c>
      <c r="M13" s="100" t="s">
        <v>86</v>
      </c>
      <c r="N13" s="100" t="s">
        <v>86</v>
      </c>
      <c r="O13" s="102"/>
      <c r="P13" s="102"/>
      <c r="Q13" s="119" t="s">
        <v>85</v>
      </c>
      <c r="R13" s="103" t="s">
        <v>85</v>
      </c>
      <c r="S13" s="103" t="s">
        <v>87</v>
      </c>
      <c r="T13" s="103" t="s">
        <v>88</v>
      </c>
      <c r="U13" s="120"/>
      <c r="V13" s="106"/>
      <c r="W13" s="121"/>
      <c r="X13" s="121"/>
      <c r="Y13" s="121"/>
      <c r="Z13" s="108"/>
      <c r="AA13" s="109"/>
      <c r="AB13" s="122"/>
      <c r="AC13" s="111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2"/>
      <c r="CA13" s="112"/>
      <c r="CB13" s="112"/>
      <c r="CC13" s="112"/>
      <c r="CD13" s="112"/>
      <c r="CE13" s="112"/>
      <c r="CF13" s="112"/>
      <c r="FK13" s="123"/>
      <c r="FL13" s="112"/>
      <c r="FM13" s="112"/>
      <c r="FN13" s="112"/>
      <c r="FO13" s="112"/>
      <c r="FP13" s="112"/>
      <c r="FQ13" s="112"/>
      <c r="FR13" s="112"/>
      <c r="FS13" s="112"/>
      <c r="FT13" s="112"/>
      <c r="FU13" s="112"/>
      <c r="FV13" s="112"/>
      <c r="FW13" s="112"/>
      <c r="FX13" s="112"/>
      <c r="FY13" s="112"/>
      <c r="FZ13" s="112"/>
      <c r="GA13" s="112"/>
      <c r="GB13" s="112"/>
      <c r="GC13" s="112"/>
      <c r="GD13" s="112"/>
      <c r="GE13" s="112"/>
      <c r="GF13" s="112"/>
      <c r="GG13" s="112"/>
      <c r="GH13" s="112"/>
      <c r="GI13" s="112"/>
      <c r="GJ13" s="112"/>
      <c r="GK13" s="112"/>
      <c r="GL13" s="112"/>
      <c r="GM13" s="112"/>
      <c r="GN13" s="112"/>
      <c r="GO13" s="112"/>
      <c r="GP13" s="112"/>
      <c r="GQ13" s="112"/>
      <c r="GR13" s="112"/>
      <c r="GS13" s="112"/>
      <c r="GT13" s="112"/>
      <c r="GU13" s="112"/>
      <c r="GV13" s="112"/>
      <c r="GW13" s="112"/>
      <c r="GX13" s="112"/>
      <c r="GY13" s="112"/>
      <c r="GZ13" s="112"/>
      <c r="HA13" s="112"/>
      <c r="HB13" s="112"/>
      <c r="HC13" s="112"/>
      <c r="HD13" s="112"/>
      <c r="HE13" s="112"/>
      <c r="HF13" s="112"/>
      <c r="HG13" s="112"/>
      <c r="HH13" s="112"/>
      <c r="HI13" s="112"/>
      <c r="HJ13" s="112"/>
      <c r="HK13" s="112"/>
      <c r="HL13" s="112"/>
      <c r="HM13" s="112"/>
      <c r="HN13" s="112"/>
      <c r="HO13" s="112"/>
      <c r="HP13" s="112"/>
      <c r="HQ13" s="112"/>
      <c r="HR13" s="112"/>
      <c r="HS13" s="112"/>
      <c r="HT13" s="112"/>
      <c r="HU13" s="112"/>
      <c r="HV13" s="112"/>
      <c r="HW13" s="112"/>
      <c r="HX13" s="112"/>
      <c r="HY13" s="112"/>
      <c r="HZ13" s="112"/>
      <c r="IA13" s="112"/>
      <c r="IB13" s="112"/>
      <c r="IC13" s="112"/>
      <c r="ID13" s="112"/>
      <c r="IE13" s="112"/>
      <c r="IF13" s="112"/>
      <c r="IG13" s="112"/>
      <c r="IH13" s="112"/>
      <c r="II13" s="112"/>
      <c r="IJ13" s="112"/>
    </row>
    <row r="14" spans="1:1582" s="129" customFormat="1" ht="14.25" customHeight="1">
      <c r="A14" s="114"/>
      <c r="B14" s="115"/>
      <c r="C14" s="116" t="s">
        <v>89</v>
      </c>
      <c r="D14" s="124" t="s">
        <v>90</v>
      </c>
      <c r="E14" s="125"/>
      <c r="F14" s="126"/>
      <c r="G14" s="125"/>
      <c r="H14" s="127"/>
      <c r="I14" s="127"/>
      <c r="J14" s="128"/>
      <c r="K14" s="128"/>
      <c r="L14" s="128"/>
      <c r="M14" s="125"/>
      <c r="N14" s="125"/>
      <c r="O14" s="127"/>
      <c r="P14" s="127"/>
      <c r="R14" s="128"/>
      <c r="S14" s="128"/>
      <c r="T14" s="128"/>
      <c r="U14" s="130"/>
      <c r="V14" s="106"/>
      <c r="W14" s="121"/>
      <c r="X14" s="121"/>
      <c r="Y14" s="121"/>
      <c r="Z14" s="108"/>
      <c r="AA14" s="109"/>
      <c r="AB14" s="122"/>
      <c r="AC14" s="111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FK14" s="131"/>
      <c r="FL14" s="112"/>
      <c r="FM14" s="112"/>
      <c r="FN14" s="112"/>
      <c r="FO14" s="112"/>
      <c r="FP14" s="112"/>
      <c r="FQ14" s="112"/>
      <c r="FR14" s="112"/>
      <c r="FS14" s="112"/>
      <c r="FT14" s="112"/>
      <c r="FU14" s="112"/>
      <c r="FV14" s="112"/>
      <c r="FW14" s="112"/>
      <c r="FX14" s="112"/>
      <c r="FY14" s="112"/>
      <c r="FZ14" s="112"/>
      <c r="GA14" s="112"/>
      <c r="GB14" s="112"/>
      <c r="GC14" s="112"/>
      <c r="GD14" s="112"/>
      <c r="GE14" s="112"/>
      <c r="GF14" s="112"/>
      <c r="GG14" s="112"/>
      <c r="GH14" s="112"/>
      <c r="GI14" s="112"/>
      <c r="GJ14" s="112"/>
      <c r="GK14" s="112"/>
      <c r="GL14" s="112"/>
      <c r="GM14" s="112"/>
      <c r="GN14" s="112"/>
      <c r="GO14" s="112"/>
      <c r="GP14" s="112"/>
      <c r="GQ14" s="112"/>
      <c r="GR14" s="112"/>
      <c r="GS14" s="112"/>
      <c r="GT14" s="112"/>
      <c r="GU14" s="112"/>
      <c r="GV14" s="112"/>
      <c r="GW14" s="112"/>
      <c r="GX14" s="112"/>
      <c r="GY14" s="112"/>
      <c r="GZ14" s="112"/>
      <c r="HA14" s="112"/>
      <c r="HB14" s="112"/>
      <c r="HC14" s="112"/>
      <c r="HD14" s="112"/>
      <c r="HE14" s="112"/>
      <c r="HF14" s="112"/>
      <c r="HG14" s="112"/>
      <c r="HH14" s="112"/>
      <c r="HI14" s="112"/>
      <c r="HJ14" s="112"/>
      <c r="HK14" s="112"/>
      <c r="HL14" s="112"/>
      <c r="HM14" s="112"/>
      <c r="HN14" s="112"/>
      <c r="HO14" s="112"/>
      <c r="HP14" s="112"/>
      <c r="HQ14" s="112"/>
      <c r="HR14" s="112"/>
      <c r="HS14" s="112"/>
      <c r="HT14" s="112"/>
      <c r="HU14" s="112"/>
      <c r="HV14" s="112"/>
      <c r="HW14" s="112"/>
      <c r="HX14" s="112"/>
      <c r="HY14" s="112"/>
      <c r="HZ14" s="112"/>
      <c r="IA14" s="112"/>
      <c r="IB14" s="112"/>
      <c r="IC14" s="112"/>
      <c r="ID14" s="112"/>
      <c r="IE14" s="112"/>
      <c r="IF14" s="112"/>
      <c r="IG14" s="112"/>
      <c r="IH14" s="112"/>
      <c r="II14" s="112"/>
      <c r="IJ14" s="112"/>
    </row>
    <row r="15" spans="1:1582" s="129" customFormat="1" ht="14.25" customHeight="1">
      <c r="A15" s="114"/>
      <c r="B15" s="115"/>
      <c r="C15" s="116" t="s">
        <v>91</v>
      </c>
      <c r="D15" s="124" t="s">
        <v>92</v>
      </c>
      <c r="E15" s="132"/>
      <c r="F15" s="126"/>
      <c r="G15" s="125"/>
      <c r="H15" s="127"/>
      <c r="I15" s="127"/>
      <c r="J15" s="128"/>
      <c r="K15" s="128"/>
      <c r="L15" s="128">
        <v>240</v>
      </c>
      <c r="M15" s="125"/>
      <c r="N15" s="125"/>
      <c r="O15" s="127"/>
      <c r="P15" s="127"/>
      <c r="R15" s="128"/>
      <c r="S15" s="128"/>
      <c r="T15" s="128"/>
      <c r="U15" s="130"/>
      <c r="V15" s="106"/>
      <c r="W15" s="121">
        <f>SUM(L15:V15)</f>
        <v>240</v>
      </c>
      <c r="X15" s="121"/>
      <c r="Y15" s="121"/>
      <c r="Z15" s="108"/>
      <c r="AA15" s="109"/>
      <c r="AB15" s="122"/>
      <c r="AC15" s="111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2"/>
      <c r="BW15" s="112"/>
      <c r="BX15" s="112"/>
      <c r="BY15" s="112"/>
      <c r="BZ15" s="112"/>
      <c r="CA15" s="112"/>
      <c r="CB15" s="112"/>
      <c r="CC15" s="112"/>
      <c r="CD15" s="112"/>
      <c r="CE15" s="112"/>
      <c r="CF15" s="112"/>
      <c r="FK15" s="131"/>
      <c r="FL15" s="112"/>
      <c r="FM15" s="112"/>
      <c r="FN15" s="112"/>
      <c r="FO15" s="112"/>
      <c r="FP15" s="112"/>
      <c r="FQ15" s="112"/>
      <c r="FR15" s="112"/>
      <c r="FS15" s="112"/>
      <c r="FT15" s="112"/>
      <c r="FU15" s="112"/>
      <c r="FV15" s="112"/>
      <c r="FW15" s="112"/>
      <c r="FX15" s="112"/>
      <c r="FY15" s="112"/>
      <c r="FZ15" s="112"/>
      <c r="GA15" s="112"/>
      <c r="GB15" s="112"/>
      <c r="GC15" s="112"/>
      <c r="GD15" s="112"/>
      <c r="GE15" s="112"/>
      <c r="GF15" s="112"/>
      <c r="GG15" s="112"/>
      <c r="GH15" s="112"/>
      <c r="GI15" s="112"/>
      <c r="GJ15" s="112"/>
      <c r="GK15" s="112"/>
      <c r="GL15" s="112"/>
      <c r="GM15" s="112"/>
      <c r="GN15" s="112"/>
      <c r="GO15" s="112"/>
      <c r="GP15" s="112"/>
      <c r="GQ15" s="112"/>
      <c r="GR15" s="112"/>
      <c r="GS15" s="112"/>
      <c r="GT15" s="112"/>
      <c r="GU15" s="112"/>
      <c r="GV15" s="112"/>
      <c r="GW15" s="112"/>
      <c r="GX15" s="112"/>
      <c r="GY15" s="112"/>
      <c r="GZ15" s="112"/>
      <c r="HA15" s="112"/>
      <c r="HB15" s="112"/>
      <c r="HC15" s="112"/>
      <c r="HD15" s="112"/>
      <c r="HE15" s="112"/>
      <c r="HF15" s="112"/>
      <c r="HG15" s="112"/>
      <c r="HH15" s="112"/>
      <c r="HI15" s="112"/>
      <c r="HJ15" s="112"/>
      <c r="HK15" s="112"/>
      <c r="HL15" s="112"/>
      <c r="HM15" s="112"/>
      <c r="HN15" s="112"/>
      <c r="HO15" s="112"/>
      <c r="HP15" s="112"/>
      <c r="HQ15" s="112"/>
      <c r="HR15" s="112"/>
      <c r="HS15" s="112"/>
      <c r="HT15" s="112"/>
      <c r="HU15" s="112"/>
      <c r="HV15" s="112"/>
      <c r="HW15" s="112"/>
      <c r="HX15" s="112"/>
      <c r="HY15" s="112"/>
      <c r="HZ15" s="112"/>
      <c r="IA15" s="112"/>
      <c r="IB15" s="112"/>
      <c r="IC15" s="112"/>
      <c r="ID15" s="112"/>
      <c r="IE15" s="112"/>
      <c r="IF15" s="112"/>
      <c r="IG15" s="112"/>
      <c r="IH15" s="112"/>
      <c r="II15" s="112"/>
      <c r="IJ15" s="112"/>
    </row>
    <row r="16" spans="1:1582" s="129" customFormat="1" ht="14.25" customHeight="1">
      <c r="A16" s="114"/>
      <c r="B16" s="115"/>
      <c r="C16" s="116"/>
      <c r="D16" s="124" t="s">
        <v>93</v>
      </c>
      <c r="E16" s="126"/>
      <c r="F16" s="126">
        <v>55</v>
      </c>
      <c r="G16" s="126">
        <v>55</v>
      </c>
      <c r="H16" s="127"/>
      <c r="I16" s="127"/>
      <c r="J16" s="126"/>
      <c r="K16" s="126"/>
      <c r="L16" s="126"/>
      <c r="M16" s="126">
        <v>55</v>
      </c>
      <c r="N16" s="126">
        <v>55</v>
      </c>
      <c r="O16" s="127"/>
      <c r="P16" s="127"/>
      <c r="R16" s="126"/>
      <c r="S16" s="126"/>
      <c r="T16" s="126"/>
      <c r="U16" s="133"/>
      <c r="V16" s="106"/>
      <c r="W16" s="121"/>
      <c r="X16" s="121">
        <f>SUM(E16:W16)</f>
        <v>220</v>
      </c>
      <c r="Y16" s="121"/>
      <c r="Z16" s="108"/>
      <c r="AA16" s="109"/>
      <c r="AB16" s="122"/>
      <c r="AC16" s="111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112"/>
      <c r="BV16" s="112"/>
      <c r="BW16" s="112"/>
      <c r="BX16" s="112"/>
      <c r="BY16" s="112"/>
      <c r="BZ16" s="112"/>
      <c r="CA16" s="112"/>
      <c r="CB16" s="112"/>
      <c r="CC16" s="112"/>
      <c r="CD16" s="112"/>
      <c r="CE16" s="112"/>
      <c r="CF16" s="112"/>
      <c r="FK16" s="131"/>
      <c r="FL16" s="112"/>
      <c r="FM16" s="112"/>
      <c r="FN16" s="112"/>
      <c r="FO16" s="112"/>
      <c r="FP16" s="112"/>
      <c r="FQ16" s="112"/>
      <c r="FR16" s="112"/>
      <c r="FS16" s="112"/>
      <c r="FT16" s="112"/>
      <c r="FU16" s="112"/>
      <c r="FV16" s="112"/>
      <c r="FW16" s="112"/>
      <c r="FX16" s="112"/>
      <c r="FY16" s="112"/>
      <c r="FZ16" s="112"/>
      <c r="GA16" s="112"/>
      <c r="GB16" s="112"/>
      <c r="GC16" s="112"/>
      <c r="GD16" s="112"/>
      <c r="GE16" s="112"/>
      <c r="GF16" s="112"/>
      <c r="GG16" s="112"/>
      <c r="GH16" s="112"/>
      <c r="GI16" s="112"/>
      <c r="GJ16" s="112"/>
      <c r="GK16" s="112"/>
      <c r="GL16" s="112"/>
      <c r="GM16" s="112"/>
      <c r="GN16" s="112"/>
      <c r="GO16" s="112"/>
      <c r="GP16" s="112"/>
      <c r="GQ16" s="112"/>
      <c r="GR16" s="112"/>
      <c r="GS16" s="112"/>
      <c r="GT16" s="112"/>
      <c r="GU16" s="112"/>
      <c r="GV16" s="112"/>
      <c r="GW16" s="112"/>
      <c r="GX16" s="112"/>
      <c r="GY16" s="112"/>
      <c r="GZ16" s="112"/>
      <c r="HA16" s="112"/>
      <c r="HB16" s="112"/>
      <c r="HC16" s="112"/>
      <c r="HD16" s="112"/>
      <c r="HE16" s="112"/>
      <c r="HF16" s="112"/>
      <c r="HG16" s="112"/>
      <c r="HH16" s="112"/>
      <c r="HI16" s="112"/>
      <c r="HJ16" s="112"/>
      <c r="HK16" s="112"/>
      <c r="HL16" s="112"/>
      <c r="HM16" s="112"/>
      <c r="HN16" s="112"/>
      <c r="HO16" s="112"/>
      <c r="HP16" s="112"/>
      <c r="HQ16" s="112"/>
      <c r="HR16" s="112"/>
      <c r="HS16" s="112"/>
      <c r="HT16" s="112"/>
      <c r="HU16" s="112"/>
      <c r="HV16" s="112"/>
      <c r="HW16" s="112"/>
      <c r="HX16" s="112"/>
      <c r="HY16" s="112"/>
      <c r="HZ16" s="112"/>
      <c r="IA16" s="112"/>
      <c r="IB16" s="112"/>
      <c r="IC16" s="112"/>
      <c r="ID16" s="112"/>
      <c r="IE16" s="112"/>
      <c r="IF16" s="112"/>
      <c r="IG16" s="112"/>
      <c r="IH16" s="112"/>
      <c r="II16" s="112"/>
      <c r="IJ16" s="112"/>
    </row>
    <row r="17" spans="1:244" s="129" customFormat="1" ht="15.75" customHeight="1" thickBot="1">
      <c r="A17" s="134"/>
      <c r="B17" s="135"/>
      <c r="C17" s="136" t="s">
        <v>94</v>
      </c>
      <c r="D17" s="137" t="s">
        <v>95</v>
      </c>
      <c r="E17" s="125"/>
      <c r="F17" s="138"/>
      <c r="G17" s="132"/>
      <c r="H17" s="139"/>
      <c r="I17" s="127"/>
      <c r="J17" s="128"/>
      <c r="K17" s="128"/>
      <c r="L17" s="128"/>
      <c r="M17" s="125"/>
      <c r="N17" s="125"/>
      <c r="O17" s="127"/>
      <c r="P17" s="127"/>
      <c r="R17" s="128"/>
      <c r="S17" s="128"/>
      <c r="T17" s="128"/>
      <c r="U17" s="130"/>
      <c r="V17" s="106"/>
      <c r="W17" s="107"/>
      <c r="X17" s="107"/>
      <c r="Y17" s="107"/>
      <c r="Z17" s="108"/>
      <c r="AA17" s="109"/>
      <c r="AB17" s="122"/>
      <c r="AC17" s="111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FK17" s="131"/>
      <c r="FL17" s="112"/>
      <c r="FM17" s="112"/>
      <c r="FN17" s="112"/>
      <c r="FO17" s="112"/>
      <c r="FP17" s="112"/>
      <c r="FQ17" s="112"/>
      <c r="FR17" s="112"/>
      <c r="FS17" s="112"/>
      <c r="FT17" s="112"/>
      <c r="FU17" s="112"/>
      <c r="FV17" s="112"/>
      <c r="FW17" s="112"/>
      <c r="FX17" s="112"/>
      <c r="FY17" s="112"/>
      <c r="FZ17" s="112"/>
      <c r="GA17" s="112"/>
      <c r="GB17" s="112"/>
      <c r="GC17" s="112"/>
      <c r="GD17" s="112"/>
      <c r="GE17" s="112"/>
      <c r="GF17" s="112"/>
      <c r="GG17" s="112"/>
      <c r="GH17" s="112"/>
      <c r="GI17" s="112"/>
      <c r="GJ17" s="112"/>
      <c r="GK17" s="112"/>
      <c r="GL17" s="112"/>
      <c r="GM17" s="112"/>
      <c r="GN17" s="112"/>
      <c r="GO17" s="112"/>
      <c r="GP17" s="112"/>
      <c r="GQ17" s="112"/>
      <c r="GR17" s="112"/>
      <c r="GS17" s="112"/>
      <c r="GT17" s="112"/>
      <c r="GU17" s="112"/>
      <c r="GV17" s="112"/>
      <c r="GW17" s="112"/>
      <c r="GX17" s="112"/>
      <c r="GY17" s="112"/>
      <c r="GZ17" s="112"/>
      <c r="HA17" s="112"/>
      <c r="HB17" s="112"/>
      <c r="HC17" s="112"/>
      <c r="HD17" s="112"/>
      <c r="HE17" s="112"/>
      <c r="HF17" s="112"/>
      <c r="HG17" s="112"/>
      <c r="HH17" s="112"/>
      <c r="HI17" s="112"/>
      <c r="HJ17" s="112"/>
      <c r="HK17" s="112"/>
      <c r="HL17" s="112"/>
      <c r="HM17" s="112"/>
      <c r="HN17" s="112"/>
      <c r="HO17" s="112"/>
      <c r="HP17" s="112"/>
      <c r="HQ17" s="112"/>
      <c r="HR17" s="112"/>
      <c r="HS17" s="112"/>
      <c r="HT17" s="112"/>
      <c r="HU17" s="112"/>
      <c r="HV17" s="112"/>
      <c r="HW17" s="112"/>
      <c r="HX17" s="112"/>
      <c r="HY17" s="112"/>
      <c r="HZ17" s="112"/>
      <c r="IA17" s="112"/>
      <c r="IB17" s="112"/>
      <c r="IC17" s="112"/>
      <c r="ID17" s="112"/>
      <c r="IE17" s="112"/>
      <c r="IF17" s="112"/>
      <c r="IG17" s="112"/>
      <c r="IH17" s="112"/>
      <c r="II17" s="112"/>
      <c r="IJ17" s="112"/>
    </row>
    <row r="19" spans="1:244" s="129" customFormat="1" ht="6.75" customHeight="1" thickBot="1">
      <c r="A19" s="140"/>
      <c r="B19" s="141"/>
      <c r="C19" s="142"/>
      <c r="D19" s="142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4"/>
      <c r="V19" s="106"/>
      <c r="W19" s="145"/>
      <c r="X19" s="145"/>
      <c r="Y19" s="145"/>
      <c r="Z19" s="146"/>
      <c r="AA19" s="109"/>
      <c r="AB19" s="122"/>
      <c r="AC19" s="147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2"/>
      <c r="BZ19" s="112"/>
      <c r="CA19" s="112"/>
      <c r="CB19" s="112"/>
      <c r="CC19" s="112"/>
      <c r="CD19" s="112"/>
      <c r="CE19" s="112"/>
      <c r="CF19" s="112"/>
      <c r="FK19" s="131"/>
      <c r="FL19" s="112"/>
      <c r="FM19" s="112"/>
      <c r="FN19" s="112"/>
      <c r="FO19" s="112"/>
      <c r="FP19" s="112"/>
      <c r="FQ19" s="112"/>
      <c r="FR19" s="112"/>
      <c r="FS19" s="112"/>
      <c r="FT19" s="112"/>
      <c r="FU19" s="112"/>
      <c r="FV19" s="112"/>
      <c r="FW19" s="112"/>
      <c r="FX19" s="112"/>
      <c r="FY19" s="112"/>
      <c r="FZ19" s="112"/>
      <c r="GA19" s="112"/>
      <c r="GB19" s="112"/>
      <c r="GC19" s="112"/>
      <c r="GD19" s="112"/>
      <c r="GE19" s="112"/>
      <c r="GF19" s="112"/>
      <c r="GG19" s="112"/>
      <c r="GH19" s="112"/>
      <c r="GI19" s="112"/>
      <c r="GJ19" s="112"/>
      <c r="GK19" s="112"/>
      <c r="GL19" s="112"/>
      <c r="GM19" s="112"/>
      <c r="GN19" s="112"/>
      <c r="GO19" s="112"/>
      <c r="GP19" s="112"/>
      <c r="GQ19" s="112"/>
      <c r="GR19" s="112"/>
      <c r="GS19" s="112"/>
      <c r="GT19" s="112"/>
      <c r="GU19" s="112"/>
      <c r="GV19" s="112"/>
      <c r="GW19" s="112"/>
      <c r="GX19" s="112"/>
      <c r="GY19" s="112"/>
      <c r="GZ19" s="112"/>
      <c r="HA19" s="112"/>
      <c r="HB19" s="112"/>
      <c r="HC19" s="112"/>
      <c r="HD19" s="112"/>
      <c r="HE19" s="112"/>
      <c r="HF19" s="112"/>
      <c r="HG19" s="112"/>
      <c r="HH19" s="112"/>
      <c r="HI19" s="112"/>
      <c r="HJ19" s="112"/>
      <c r="HK19" s="112"/>
      <c r="HL19" s="112"/>
      <c r="HM19" s="112"/>
      <c r="HN19" s="112"/>
      <c r="HO19" s="112"/>
      <c r="HP19" s="112"/>
      <c r="HQ19" s="112"/>
      <c r="HR19" s="112"/>
      <c r="HS19" s="112"/>
      <c r="HT19" s="112"/>
      <c r="HU19" s="112"/>
      <c r="HV19" s="112"/>
      <c r="HW19" s="112"/>
      <c r="HX19" s="112"/>
      <c r="HY19" s="112"/>
      <c r="HZ19" s="112"/>
      <c r="IA19" s="112"/>
      <c r="IB19" s="112"/>
      <c r="IC19" s="112"/>
      <c r="ID19" s="112"/>
      <c r="IE19" s="112"/>
      <c r="IF19" s="112"/>
      <c r="IG19" s="112"/>
      <c r="IH19" s="112"/>
      <c r="II19" s="112"/>
      <c r="IJ19" s="112"/>
    </row>
    <row r="20" spans="1:244" s="104" customFormat="1" ht="15" customHeight="1">
      <c r="A20" s="96" t="s">
        <v>96</v>
      </c>
      <c r="B20" s="97">
        <v>2</v>
      </c>
      <c r="C20" s="148" t="s">
        <v>97</v>
      </c>
      <c r="D20" s="149" t="s">
        <v>98</v>
      </c>
      <c r="E20" s="100">
        <v>0.33055555555555555</v>
      </c>
      <c r="F20" s="100">
        <v>0.3298611111111111</v>
      </c>
      <c r="G20" s="100">
        <v>0.3298611111111111</v>
      </c>
      <c r="H20" s="100">
        <v>7.9861111111111105E-2</v>
      </c>
      <c r="I20" s="103">
        <v>7.9166666666666663E-2</v>
      </c>
      <c r="J20" s="102"/>
      <c r="K20" s="102"/>
      <c r="L20" s="103">
        <v>0.32916666666666666</v>
      </c>
      <c r="M20" s="100" t="s">
        <v>99</v>
      </c>
      <c r="N20" s="103" t="s">
        <v>100</v>
      </c>
      <c r="O20" s="100" t="s">
        <v>101</v>
      </c>
      <c r="P20" s="100" t="s">
        <v>102</v>
      </c>
      <c r="Q20" s="102"/>
      <c r="R20" s="102"/>
      <c r="S20" s="103" t="s">
        <v>103</v>
      </c>
      <c r="T20" s="103" t="s">
        <v>104</v>
      </c>
      <c r="U20" s="150"/>
      <c r="V20" s="106"/>
      <c r="W20" s="151"/>
      <c r="X20" s="151"/>
      <c r="Y20" s="151"/>
      <c r="Z20" s="108"/>
      <c r="AA20" s="109"/>
      <c r="AB20" s="122"/>
      <c r="AC20" s="111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FK20" s="113"/>
      <c r="FL20" s="112"/>
      <c r="FM20" s="112"/>
      <c r="FN20" s="112"/>
      <c r="FO20" s="112"/>
      <c r="FP20" s="112"/>
      <c r="FQ20" s="112"/>
      <c r="FR20" s="112"/>
      <c r="FS20" s="112"/>
      <c r="FT20" s="112"/>
      <c r="FU20" s="112"/>
      <c r="FV20" s="112"/>
      <c r="FW20" s="112"/>
      <c r="FX20" s="112"/>
      <c r="FY20" s="112"/>
      <c r="FZ20" s="112"/>
      <c r="GA20" s="112"/>
      <c r="GB20" s="112"/>
      <c r="GC20" s="112"/>
      <c r="GD20" s="112"/>
      <c r="GE20" s="112"/>
      <c r="GF20" s="112"/>
      <c r="GG20" s="112"/>
      <c r="GH20" s="112"/>
      <c r="GI20" s="112"/>
      <c r="GJ20" s="112"/>
      <c r="GK20" s="112"/>
      <c r="GL20" s="112"/>
      <c r="GM20" s="112"/>
      <c r="GN20" s="112"/>
      <c r="GO20" s="112"/>
      <c r="GP20" s="112"/>
      <c r="GQ20" s="112"/>
      <c r="GR20" s="112"/>
      <c r="GS20" s="112"/>
      <c r="GT20" s="112"/>
      <c r="GU20" s="112"/>
      <c r="GV20" s="112"/>
      <c r="GW20" s="112"/>
      <c r="GX20" s="112"/>
      <c r="GY20" s="112"/>
      <c r="GZ20" s="112"/>
      <c r="HA20" s="112"/>
      <c r="HB20" s="112"/>
      <c r="HC20" s="112"/>
      <c r="HD20" s="112"/>
      <c r="HE20" s="112"/>
      <c r="HF20" s="112"/>
      <c r="HG20" s="112"/>
      <c r="HH20" s="112"/>
      <c r="HI20" s="112"/>
      <c r="HJ20" s="112"/>
      <c r="HK20" s="112"/>
      <c r="HL20" s="112"/>
      <c r="HM20" s="112"/>
      <c r="HN20" s="112"/>
      <c r="HO20" s="112"/>
      <c r="HP20" s="112"/>
      <c r="HQ20" s="112"/>
      <c r="HR20" s="112"/>
      <c r="HS20" s="112"/>
      <c r="HT20" s="112"/>
      <c r="HU20" s="112"/>
      <c r="HV20" s="112"/>
      <c r="HW20" s="112"/>
      <c r="HX20" s="112"/>
      <c r="HY20" s="112"/>
      <c r="HZ20" s="112"/>
      <c r="IA20" s="112"/>
      <c r="IB20" s="112"/>
      <c r="IC20" s="112"/>
      <c r="ID20" s="112"/>
      <c r="IE20" s="112"/>
      <c r="IF20" s="112"/>
      <c r="IG20" s="112"/>
      <c r="IH20" s="112"/>
      <c r="II20" s="112"/>
      <c r="IJ20" s="112"/>
    </row>
    <row r="21" spans="1:244" s="119" customFormat="1" ht="14.25" customHeight="1" thickBot="1">
      <c r="A21" s="114"/>
      <c r="B21" s="152"/>
      <c r="C21" s="153" t="s">
        <v>105</v>
      </c>
      <c r="D21" s="154" t="s">
        <v>106</v>
      </c>
      <c r="E21" s="100">
        <v>0.23541666666666669</v>
      </c>
      <c r="F21" s="100">
        <v>0.24027777777777778</v>
      </c>
      <c r="G21" s="100">
        <v>0.24444444444444446</v>
      </c>
      <c r="H21" s="100" t="s">
        <v>107</v>
      </c>
      <c r="I21" s="103">
        <v>0.4597222222222222</v>
      </c>
      <c r="J21" s="102"/>
      <c r="K21" s="102"/>
      <c r="L21" s="103">
        <v>0.22847222222222222</v>
      </c>
      <c r="M21" s="100" t="s">
        <v>108</v>
      </c>
      <c r="N21" s="103" t="s">
        <v>109</v>
      </c>
      <c r="O21" s="100" t="s">
        <v>110</v>
      </c>
      <c r="P21" s="100" t="s">
        <v>111</v>
      </c>
      <c r="Q21" s="102"/>
      <c r="R21" s="155"/>
      <c r="S21" s="103" t="s">
        <v>112</v>
      </c>
      <c r="T21" s="103" t="s">
        <v>109</v>
      </c>
      <c r="U21" s="150"/>
      <c r="V21" s="106"/>
      <c r="W21" s="156"/>
      <c r="X21" s="156"/>
      <c r="Y21" s="156"/>
      <c r="Z21" s="108"/>
      <c r="AA21" s="109"/>
      <c r="AB21" s="122"/>
      <c r="AC21" s="111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12"/>
      <c r="CF21" s="112"/>
      <c r="FK21" s="123"/>
      <c r="FL21" s="112"/>
      <c r="FM21" s="112"/>
      <c r="FN21" s="112"/>
      <c r="FO21" s="112"/>
      <c r="FP21" s="112"/>
      <c r="FQ21" s="112"/>
      <c r="FR21" s="112"/>
      <c r="FS21" s="112"/>
      <c r="FT21" s="112"/>
      <c r="FU21" s="112"/>
      <c r="FV21" s="112"/>
      <c r="FW21" s="112"/>
      <c r="FX21" s="112"/>
      <c r="FY21" s="112"/>
      <c r="FZ21" s="112"/>
      <c r="GA21" s="112"/>
      <c r="GB21" s="112"/>
      <c r="GC21" s="112"/>
      <c r="GD21" s="112"/>
      <c r="GE21" s="112"/>
      <c r="GF21" s="112"/>
      <c r="GG21" s="112"/>
      <c r="GH21" s="112"/>
      <c r="GI21" s="112"/>
      <c r="GJ21" s="112"/>
      <c r="GK21" s="112"/>
      <c r="GL21" s="112"/>
      <c r="GM21" s="112"/>
      <c r="GN21" s="112"/>
      <c r="GO21" s="112"/>
      <c r="GP21" s="112"/>
      <c r="GQ21" s="112"/>
      <c r="GR21" s="112"/>
      <c r="GS21" s="112"/>
      <c r="GT21" s="112"/>
      <c r="GU21" s="112"/>
      <c r="GV21" s="112"/>
      <c r="GW21" s="112"/>
      <c r="GX21" s="112"/>
      <c r="GY21" s="112"/>
      <c r="GZ21" s="112"/>
      <c r="HA21" s="112"/>
      <c r="HB21" s="112"/>
      <c r="HC21" s="112"/>
      <c r="HD21" s="112"/>
      <c r="HE21" s="112"/>
      <c r="HF21" s="112"/>
      <c r="HG21" s="112"/>
      <c r="HH21" s="112"/>
      <c r="HI21" s="112"/>
      <c r="HJ21" s="112"/>
      <c r="HK21" s="112"/>
      <c r="HL21" s="112"/>
      <c r="HM21" s="112"/>
      <c r="HN21" s="112"/>
      <c r="HO21" s="112"/>
      <c r="HP21" s="112"/>
      <c r="HQ21" s="112"/>
      <c r="HR21" s="112"/>
      <c r="HS21" s="112"/>
      <c r="HT21" s="112"/>
      <c r="HU21" s="112"/>
      <c r="HV21" s="112"/>
      <c r="HW21" s="112"/>
      <c r="HX21" s="112"/>
      <c r="HY21" s="112"/>
      <c r="HZ21" s="112"/>
      <c r="IA21" s="112"/>
      <c r="IB21" s="112"/>
      <c r="IC21" s="112"/>
      <c r="ID21" s="112"/>
      <c r="IE21" s="112"/>
      <c r="IF21" s="112"/>
      <c r="IG21" s="112"/>
      <c r="IH21" s="112"/>
      <c r="II21" s="112"/>
      <c r="IJ21" s="112"/>
    </row>
    <row r="22" spans="1:244" s="129" customFormat="1" ht="15" customHeight="1">
      <c r="A22" s="114"/>
      <c r="B22" s="152"/>
      <c r="C22" s="153"/>
      <c r="D22" s="157" t="s">
        <v>90</v>
      </c>
      <c r="E22" s="125"/>
      <c r="F22" s="125"/>
      <c r="G22" s="125"/>
      <c r="H22" s="125"/>
      <c r="I22" s="128"/>
      <c r="J22" s="127"/>
      <c r="K22" s="127"/>
      <c r="L22" s="128"/>
      <c r="M22" s="125"/>
      <c r="N22" s="128"/>
      <c r="O22" s="125"/>
      <c r="P22" s="125"/>
      <c r="Q22" s="127"/>
      <c r="R22" s="127"/>
      <c r="S22" s="128"/>
      <c r="T22" s="128"/>
      <c r="U22" s="158"/>
      <c r="V22" s="106"/>
      <c r="W22" s="156"/>
      <c r="X22" s="156"/>
      <c r="Y22" s="156"/>
      <c r="Z22" s="108"/>
      <c r="AA22" s="109"/>
      <c r="AB22" s="122"/>
      <c r="AC22" s="111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59"/>
      <c r="FK22" s="131"/>
      <c r="FL22" s="112"/>
      <c r="FM22" s="112"/>
      <c r="FN22" s="112"/>
      <c r="FO22" s="112"/>
      <c r="FP22" s="112"/>
      <c r="FQ22" s="112"/>
      <c r="FR22" s="112"/>
      <c r="FS22" s="112"/>
      <c r="FT22" s="112"/>
      <c r="FU22" s="112"/>
      <c r="FV22" s="112"/>
      <c r="FW22" s="112"/>
      <c r="FX22" s="112"/>
      <c r="FY22" s="112"/>
      <c r="FZ22" s="112"/>
      <c r="GA22" s="112"/>
      <c r="GB22" s="112"/>
      <c r="GC22" s="112"/>
      <c r="GD22" s="112"/>
      <c r="GE22" s="112"/>
      <c r="GF22" s="112"/>
      <c r="GG22" s="112"/>
      <c r="GH22" s="112"/>
      <c r="GI22" s="112"/>
      <c r="GJ22" s="112"/>
      <c r="GK22" s="112"/>
      <c r="GL22" s="112"/>
      <c r="GM22" s="112"/>
      <c r="GN22" s="112"/>
      <c r="GO22" s="112"/>
      <c r="GP22" s="112"/>
      <c r="GQ22" s="112"/>
      <c r="GR22" s="112"/>
      <c r="GS22" s="112"/>
      <c r="GT22" s="112"/>
      <c r="GU22" s="112"/>
      <c r="GV22" s="112"/>
      <c r="GW22" s="112"/>
      <c r="GX22" s="112"/>
      <c r="GY22" s="112"/>
      <c r="GZ22" s="112"/>
      <c r="HA22" s="112"/>
      <c r="HB22" s="112"/>
      <c r="HC22" s="112"/>
      <c r="HD22" s="112"/>
      <c r="HE22" s="112"/>
      <c r="HF22" s="112"/>
      <c r="HG22" s="112"/>
      <c r="HH22" s="112"/>
      <c r="HI22" s="112"/>
      <c r="HJ22" s="112"/>
      <c r="HK22" s="112"/>
      <c r="HL22" s="112"/>
      <c r="HM22" s="112"/>
      <c r="HN22" s="112"/>
      <c r="HO22" s="112"/>
      <c r="HP22" s="112"/>
      <c r="HQ22" s="112"/>
      <c r="HR22" s="112"/>
      <c r="HS22" s="112"/>
      <c r="HT22" s="112"/>
      <c r="HU22" s="112"/>
      <c r="HV22" s="112"/>
      <c r="HW22" s="112"/>
      <c r="HX22" s="112"/>
      <c r="HY22" s="112"/>
      <c r="HZ22" s="112"/>
      <c r="IA22" s="112"/>
      <c r="IB22" s="112"/>
      <c r="IC22" s="112"/>
      <c r="ID22" s="112"/>
      <c r="IE22" s="112"/>
      <c r="IF22" s="112"/>
      <c r="IG22" s="112"/>
      <c r="IH22" s="112"/>
      <c r="II22" s="112"/>
      <c r="IJ22" s="112"/>
    </row>
    <row r="23" spans="1:244" s="129" customFormat="1" ht="15" customHeight="1">
      <c r="A23" s="114"/>
      <c r="B23" s="152"/>
      <c r="C23" s="153" t="s">
        <v>89</v>
      </c>
      <c r="D23" s="157" t="s">
        <v>92</v>
      </c>
      <c r="E23" s="125"/>
      <c r="F23" s="125"/>
      <c r="G23" s="125"/>
      <c r="H23" s="125"/>
      <c r="I23" s="128"/>
      <c r="J23" s="127"/>
      <c r="K23" s="127"/>
      <c r="L23" s="128"/>
      <c r="M23" s="125"/>
      <c r="N23" s="128"/>
      <c r="O23" s="125"/>
      <c r="P23" s="125"/>
      <c r="Q23" s="127"/>
      <c r="R23" s="127"/>
      <c r="S23" s="128"/>
      <c r="T23" s="128"/>
      <c r="U23" s="158"/>
      <c r="V23" s="106"/>
      <c r="W23" s="156"/>
      <c r="X23" s="156"/>
      <c r="Y23" s="156"/>
      <c r="Z23" s="108"/>
      <c r="AA23" s="109"/>
      <c r="AB23" s="122"/>
      <c r="AC23" s="111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  <c r="BJ23" s="112"/>
      <c r="BK23" s="112"/>
      <c r="BL23" s="112"/>
      <c r="BM23" s="112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112"/>
      <c r="CC23" s="112"/>
      <c r="CD23" s="112"/>
      <c r="CE23" s="112"/>
      <c r="CF23" s="112"/>
      <c r="CG23" s="112"/>
      <c r="CH23" s="112"/>
      <c r="CI23" s="112"/>
      <c r="CJ23" s="112"/>
      <c r="CK23" s="112"/>
      <c r="CL23" s="112"/>
      <c r="CM23" s="112"/>
      <c r="CN23" s="159"/>
      <c r="FK23" s="131"/>
      <c r="FL23" s="112"/>
      <c r="FM23" s="112"/>
      <c r="FN23" s="112"/>
      <c r="FO23" s="112"/>
      <c r="FP23" s="112"/>
      <c r="FQ23" s="112"/>
      <c r="FR23" s="112"/>
      <c r="FS23" s="112"/>
      <c r="FT23" s="112"/>
      <c r="FU23" s="112"/>
      <c r="FV23" s="112"/>
      <c r="FW23" s="112"/>
      <c r="FX23" s="112"/>
      <c r="FY23" s="112"/>
      <c r="FZ23" s="112"/>
      <c r="GA23" s="112"/>
      <c r="GB23" s="112"/>
      <c r="GC23" s="112"/>
      <c r="GD23" s="112"/>
      <c r="GE23" s="112"/>
      <c r="GF23" s="112"/>
      <c r="GG23" s="112"/>
      <c r="GH23" s="112"/>
      <c r="GI23" s="112"/>
      <c r="GJ23" s="112"/>
      <c r="GK23" s="112"/>
      <c r="GL23" s="112"/>
      <c r="GM23" s="112"/>
      <c r="GN23" s="112"/>
      <c r="GO23" s="112"/>
      <c r="GP23" s="112"/>
      <c r="GQ23" s="112"/>
      <c r="GR23" s="112"/>
      <c r="GS23" s="112"/>
      <c r="GT23" s="112"/>
      <c r="GU23" s="112"/>
      <c r="GV23" s="112"/>
      <c r="GW23" s="112"/>
      <c r="GX23" s="112"/>
      <c r="GY23" s="112"/>
      <c r="GZ23" s="112"/>
      <c r="HA23" s="112"/>
      <c r="HB23" s="112"/>
      <c r="HC23" s="112"/>
      <c r="HD23" s="112"/>
      <c r="HE23" s="112"/>
      <c r="HF23" s="112"/>
      <c r="HG23" s="112"/>
      <c r="HH23" s="112"/>
      <c r="HI23" s="112"/>
      <c r="HJ23" s="112"/>
      <c r="HK23" s="112"/>
      <c r="HL23" s="112"/>
      <c r="HM23" s="112"/>
      <c r="HN23" s="112"/>
      <c r="HO23" s="112"/>
      <c r="HP23" s="112"/>
      <c r="HQ23" s="112"/>
      <c r="HR23" s="112"/>
      <c r="HS23" s="112"/>
      <c r="HT23" s="112"/>
      <c r="HU23" s="112"/>
      <c r="HV23" s="112"/>
      <c r="HW23" s="112"/>
      <c r="HX23" s="112"/>
      <c r="HY23" s="112"/>
      <c r="HZ23" s="112"/>
      <c r="IA23" s="112"/>
      <c r="IB23" s="112"/>
      <c r="IC23" s="112"/>
      <c r="ID23" s="112"/>
      <c r="IE23" s="112"/>
      <c r="IF23" s="112"/>
      <c r="IG23" s="112"/>
      <c r="IH23" s="112"/>
      <c r="II23" s="112"/>
      <c r="IJ23" s="112"/>
    </row>
    <row r="24" spans="1:244" s="129" customFormat="1" ht="15" customHeight="1">
      <c r="A24" s="114"/>
      <c r="B24" s="152"/>
      <c r="C24" s="153"/>
      <c r="D24" s="157" t="s">
        <v>93</v>
      </c>
      <c r="E24" s="126"/>
      <c r="F24" s="126"/>
      <c r="G24" s="126"/>
      <c r="H24" s="126">
        <v>55</v>
      </c>
      <c r="I24" s="126">
        <v>55</v>
      </c>
      <c r="J24" s="127"/>
      <c r="K24" s="127"/>
      <c r="L24" s="126"/>
      <c r="M24" s="160"/>
      <c r="N24" s="160"/>
      <c r="O24" s="126">
        <v>55</v>
      </c>
      <c r="P24" s="126">
        <v>55</v>
      </c>
      <c r="Q24" s="127"/>
      <c r="R24" s="127"/>
      <c r="S24" s="126"/>
      <c r="T24" s="126"/>
      <c r="U24" s="158"/>
      <c r="V24" s="106"/>
      <c r="W24" s="156"/>
      <c r="X24" s="156">
        <f>SUM(E24:W24)</f>
        <v>220</v>
      </c>
      <c r="Y24" s="156"/>
      <c r="Z24" s="108"/>
      <c r="AA24" s="109"/>
      <c r="AB24" s="122"/>
      <c r="AC24" s="111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59"/>
      <c r="FK24" s="131"/>
      <c r="FL24" s="112"/>
      <c r="FM24" s="112"/>
      <c r="FN24" s="112"/>
      <c r="FO24" s="112"/>
      <c r="FP24" s="112"/>
      <c r="FQ24" s="112"/>
      <c r="FR24" s="112"/>
      <c r="FS24" s="112"/>
      <c r="FT24" s="112"/>
      <c r="FU24" s="112"/>
      <c r="FV24" s="112"/>
      <c r="FW24" s="112"/>
      <c r="FX24" s="112"/>
      <c r="FY24" s="112"/>
      <c r="FZ24" s="112"/>
      <c r="GA24" s="112"/>
      <c r="GB24" s="112"/>
      <c r="GC24" s="112"/>
      <c r="GD24" s="112"/>
      <c r="GE24" s="112"/>
      <c r="GF24" s="112"/>
      <c r="GG24" s="112"/>
      <c r="GH24" s="112"/>
      <c r="GI24" s="112"/>
      <c r="GJ24" s="112"/>
      <c r="GK24" s="112"/>
      <c r="GL24" s="112"/>
      <c r="GM24" s="112"/>
      <c r="GN24" s="112"/>
      <c r="GO24" s="112"/>
      <c r="GP24" s="112"/>
      <c r="GQ24" s="112"/>
      <c r="GR24" s="112"/>
      <c r="GS24" s="112"/>
      <c r="GT24" s="112"/>
      <c r="GU24" s="112"/>
      <c r="GV24" s="112"/>
      <c r="GW24" s="112"/>
      <c r="GX24" s="112"/>
      <c r="GY24" s="112"/>
      <c r="GZ24" s="112"/>
      <c r="HA24" s="112"/>
      <c r="HB24" s="112"/>
      <c r="HC24" s="112"/>
      <c r="HD24" s="112"/>
      <c r="HE24" s="112"/>
      <c r="HF24" s="112"/>
      <c r="HG24" s="112"/>
      <c r="HH24" s="112"/>
      <c r="HI24" s="112"/>
      <c r="HJ24" s="112"/>
      <c r="HK24" s="112"/>
      <c r="HL24" s="112"/>
      <c r="HM24" s="112"/>
      <c r="HN24" s="112"/>
      <c r="HO24" s="112"/>
      <c r="HP24" s="112"/>
      <c r="HQ24" s="112"/>
      <c r="HR24" s="112"/>
      <c r="HS24" s="112"/>
      <c r="HT24" s="112"/>
      <c r="HU24" s="112"/>
      <c r="HV24" s="112"/>
      <c r="HW24" s="112"/>
      <c r="HX24" s="112"/>
      <c r="HY24" s="112"/>
      <c r="HZ24" s="112"/>
      <c r="IA24" s="112"/>
      <c r="IB24" s="112"/>
      <c r="IC24" s="112"/>
      <c r="ID24" s="112"/>
      <c r="IE24" s="112"/>
      <c r="IF24" s="112"/>
      <c r="IG24" s="112"/>
      <c r="IH24" s="112"/>
      <c r="II24" s="112"/>
      <c r="IJ24" s="112"/>
    </row>
    <row r="25" spans="1:244" s="129" customFormat="1" ht="15" customHeight="1" thickBot="1">
      <c r="A25" s="134"/>
      <c r="B25" s="161"/>
      <c r="C25" s="162"/>
      <c r="D25" s="157" t="s">
        <v>95</v>
      </c>
      <c r="E25" s="125"/>
      <c r="F25" s="125"/>
      <c r="G25" s="125"/>
      <c r="H25" s="125"/>
      <c r="I25" s="128"/>
      <c r="J25" s="127"/>
      <c r="K25" s="127"/>
      <c r="L25" s="128"/>
      <c r="M25" s="125"/>
      <c r="N25" s="128"/>
      <c r="O25" s="125"/>
      <c r="P25" s="125"/>
      <c r="Q25" s="127"/>
      <c r="R25" s="127"/>
      <c r="S25" s="128"/>
      <c r="T25" s="128"/>
      <c r="U25" s="163"/>
      <c r="V25" s="164"/>
      <c r="W25" s="165"/>
      <c r="X25" s="165"/>
      <c r="Y25" s="165"/>
      <c r="Z25" s="166"/>
      <c r="AA25" s="167"/>
      <c r="AB25" s="168"/>
      <c r="AC25" s="169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2"/>
      <c r="BL25" s="112"/>
      <c r="BM25" s="112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  <c r="BX25" s="112"/>
      <c r="BY25" s="112"/>
      <c r="BZ25" s="112"/>
      <c r="CA25" s="112"/>
      <c r="CB25" s="112"/>
      <c r="CC25" s="112"/>
      <c r="CD25" s="112"/>
      <c r="CE25" s="112"/>
      <c r="CF25" s="112"/>
      <c r="CG25" s="112"/>
      <c r="CH25" s="112"/>
      <c r="CI25" s="112"/>
      <c r="CJ25" s="112"/>
      <c r="CK25" s="112"/>
      <c r="CL25" s="112"/>
      <c r="CM25" s="112"/>
      <c r="CN25" s="159"/>
      <c r="FK25" s="131"/>
      <c r="FL25" s="112"/>
      <c r="FM25" s="112"/>
      <c r="FN25" s="112"/>
      <c r="FO25" s="112"/>
      <c r="FP25" s="112"/>
      <c r="FQ25" s="112"/>
      <c r="FR25" s="112"/>
      <c r="FS25" s="112"/>
      <c r="FT25" s="112"/>
      <c r="FU25" s="112"/>
      <c r="FV25" s="112"/>
      <c r="FW25" s="112"/>
      <c r="FX25" s="112"/>
      <c r="FY25" s="112"/>
      <c r="FZ25" s="112"/>
      <c r="GA25" s="112"/>
      <c r="GB25" s="112"/>
      <c r="GC25" s="112"/>
      <c r="GD25" s="112"/>
      <c r="GE25" s="112"/>
      <c r="GF25" s="112"/>
      <c r="GG25" s="112"/>
      <c r="GH25" s="112"/>
      <c r="GI25" s="112"/>
      <c r="GJ25" s="112"/>
      <c r="GK25" s="112"/>
      <c r="GL25" s="112"/>
      <c r="GM25" s="112"/>
      <c r="GN25" s="112"/>
      <c r="GO25" s="112"/>
      <c r="GP25" s="112"/>
      <c r="GQ25" s="112"/>
      <c r="GR25" s="112"/>
      <c r="GS25" s="112"/>
      <c r="GT25" s="112"/>
      <c r="GU25" s="112"/>
      <c r="GV25" s="112"/>
      <c r="GW25" s="112"/>
      <c r="GX25" s="112"/>
      <c r="GY25" s="112"/>
      <c r="GZ25" s="112"/>
      <c r="HA25" s="112"/>
      <c r="HB25" s="112"/>
      <c r="HC25" s="112"/>
      <c r="HD25" s="112"/>
      <c r="HE25" s="112"/>
      <c r="HF25" s="112"/>
      <c r="HG25" s="112"/>
      <c r="HH25" s="112"/>
      <c r="HI25" s="112"/>
      <c r="HJ25" s="112"/>
      <c r="HK25" s="112"/>
      <c r="HL25" s="112"/>
      <c r="HM25" s="112"/>
      <c r="HN25" s="112"/>
      <c r="HO25" s="112"/>
      <c r="HP25" s="112"/>
      <c r="HQ25" s="112"/>
      <c r="HR25" s="112"/>
      <c r="HS25" s="112"/>
      <c r="HT25" s="112"/>
      <c r="HU25" s="112"/>
      <c r="HV25" s="112"/>
      <c r="HW25" s="112"/>
      <c r="HX25" s="112"/>
      <c r="HY25" s="112"/>
      <c r="HZ25" s="112"/>
      <c r="IA25" s="112"/>
      <c r="IB25" s="112"/>
      <c r="IC25" s="112"/>
      <c r="ID25" s="112"/>
      <c r="IE25" s="112"/>
      <c r="IF25" s="112"/>
      <c r="IG25" s="112"/>
      <c r="IH25" s="112"/>
      <c r="II25" s="112"/>
      <c r="IJ25" s="112"/>
    </row>
    <row r="26" spans="1:244" s="129" customFormat="1" ht="6.75" customHeight="1" thickBot="1">
      <c r="A26" s="140"/>
      <c r="B26" s="170"/>
      <c r="C26" s="142"/>
      <c r="D26" s="171"/>
      <c r="E26" s="143"/>
      <c r="F26" s="143"/>
      <c r="G26" s="143"/>
      <c r="H26" s="143"/>
      <c r="I26" s="143"/>
      <c r="J26" s="172"/>
      <c r="K26" s="172"/>
      <c r="L26" s="143"/>
      <c r="M26" s="143"/>
      <c r="N26" s="173"/>
      <c r="O26" s="173"/>
      <c r="P26" s="143"/>
      <c r="Q26" s="172"/>
      <c r="R26" s="172"/>
      <c r="S26" s="143"/>
      <c r="T26" s="143"/>
      <c r="U26" s="174"/>
      <c r="V26" s="175"/>
      <c r="W26" s="176"/>
      <c r="X26" s="176"/>
      <c r="Y26" s="176"/>
      <c r="Z26" s="177"/>
      <c r="AA26" s="178"/>
      <c r="AB26" s="179"/>
      <c r="AC26" s="180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  <c r="BX26" s="112"/>
      <c r="BY26" s="112"/>
      <c r="BZ26" s="112"/>
      <c r="CA26" s="112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59"/>
      <c r="FK26" s="131"/>
      <c r="FL26" s="112"/>
      <c r="FM26" s="112"/>
      <c r="FN26" s="112"/>
      <c r="FO26" s="112"/>
      <c r="FP26" s="112"/>
      <c r="FQ26" s="112"/>
      <c r="FR26" s="112"/>
      <c r="FS26" s="112"/>
      <c r="FT26" s="112"/>
      <c r="FU26" s="112"/>
      <c r="FV26" s="112"/>
      <c r="FW26" s="112"/>
      <c r="FX26" s="112"/>
      <c r="FY26" s="112"/>
      <c r="FZ26" s="112"/>
      <c r="GA26" s="112"/>
      <c r="GB26" s="112"/>
      <c r="GC26" s="112"/>
      <c r="GD26" s="112"/>
      <c r="GE26" s="112"/>
      <c r="GF26" s="112"/>
      <c r="GG26" s="112"/>
      <c r="GH26" s="112"/>
      <c r="GI26" s="112"/>
      <c r="GJ26" s="112"/>
      <c r="GK26" s="112"/>
      <c r="GL26" s="112"/>
      <c r="GM26" s="112"/>
      <c r="GN26" s="112"/>
      <c r="GO26" s="112"/>
      <c r="GP26" s="112"/>
      <c r="GQ26" s="112"/>
      <c r="GR26" s="112"/>
      <c r="GS26" s="112"/>
      <c r="GT26" s="112"/>
      <c r="GU26" s="112"/>
      <c r="GV26" s="112"/>
      <c r="GW26" s="112"/>
      <c r="GX26" s="112"/>
      <c r="GY26" s="112"/>
      <c r="GZ26" s="112"/>
      <c r="HA26" s="112"/>
      <c r="HB26" s="112"/>
      <c r="HC26" s="112"/>
      <c r="HD26" s="112"/>
      <c r="HE26" s="112"/>
      <c r="HF26" s="112"/>
      <c r="HG26" s="112"/>
      <c r="HH26" s="112"/>
      <c r="HI26" s="112"/>
      <c r="HJ26" s="112"/>
      <c r="HK26" s="112"/>
      <c r="HL26" s="112"/>
      <c r="HM26" s="112"/>
      <c r="HN26" s="112"/>
      <c r="HO26" s="112"/>
      <c r="HP26" s="112"/>
      <c r="HQ26" s="112"/>
      <c r="HR26" s="112"/>
      <c r="HS26" s="112"/>
      <c r="HT26" s="112"/>
      <c r="HU26" s="112"/>
      <c r="HV26" s="112"/>
      <c r="HW26" s="112"/>
      <c r="HX26" s="112"/>
      <c r="HY26" s="112"/>
      <c r="HZ26" s="112"/>
      <c r="IA26" s="112"/>
      <c r="IB26" s="112"/>
      <c r="IC26" s="112"/>
      <c r="ID26" s="112"/>
      <c r="IE26" s="112"/>
      <c r="IF26" s="112"/>
      <c r="IG26" s="112"/>
      <c r="IH26" s="112"/>
      <c r="II26" s="112"/>
      <c r="IJ26" s="112"/>
    </row>
    <row r="27" spans="1:244" ht="15.75" thickBot="1"/>
    <row r="28" spans="1:244" s="194" customFormat="1" ht="15.75">
      <c r="A28" s="181">
        <v>101</v>
      </c>
      <c r="B28" s="182">
        <v>3</v>
      </c>
      <c r="C28" s="183" t="s">
        <v>113</v>
      </c>
      <c r="D28" s="184">
        <v>7.9861111111111105E-2</v>
      </c>
      <c r="E28" s="185">
        <v>0.53819444444444442</v>
      </c>
      <c r="F28" s="185">
        <v>0.53541666666666665</v>
      </c>
      <c r="G28" s="185">
        <v>0.54236111111111118</v>
      </c>
      <c r="H28" s="127"/>
      <c r="I28" s="127"/>
      <c r="J28" s="185">
        <v>0.53749999999999998</v>
      </c>
      <c r="K28" s="185">
        <v>0.52986111111111112</v>
      </c>
      <c r="L28" s="185">
        <v>0.53680555555555554</v>
      </c>
      <c r="M28" s="185">
        <v>0.53749999999999998</v>
      </c>
      <c r="N28" s="185">
        <v>0.54652777777777783</v>
      </c>
      <c r="O28" s="127"/>
      <c r="P28" s="127"/>
      <c r="Q28" s="185">
        <v>0.54513888888888895</v>
      </c>
      <c r="R28" s="185">
        <v>0.53819444444444442</v>
      </c>
      <c r="S28" s="185">
        <v>0.5493055555555556</v>
      </c>
      <c r="T28" s="185">
        <v>0.53611111111111109</v>
      </c>
      <c r="U28" s="186"/>
      <c r="V28" s="187"/>
      <c r="W28" s="188"/>
      <c r="X28" s="188"/>
      <c r="Y28" s="188"/>
      <c r="Z28" s="189"/>
      <c r="AA28" s="190"/>
      <c r="AB28" s="191"/>
      <c r="AC28" s="192"/>
      <c r="AD28" s="193"/>
      <c r="AE28" s="193"/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193"/>
      <c r="AQ28" s="193"/>
      <c r="AR28" s="193"/>
      <c r="AS28" s="193"/>
      <c r="AT28" s="193"/>
      <c r="AU28" s="193"/>
      <c r="AV28" s="193"/>
      <c r="AW28" s="193"/>
      <c r="AX28" s="193"/>
      <c r="AY28" s="193"/>
      <c r="AZ28" s="193"/>
      <c r="BA28" s="193"/>
      <c r="BB28" s="193"/>
      <c r="BC28" s="193"/>
      <c r="BD28" s="193"/>
      <c r="BE28" s="193"/>
      <c r="BF28" s="193"/>
      <c r="BG28" s="193"/>
      <c r="BH28" s="193"/>
      <c r="BI28" s="193"/>
      <c r="BJ28" s="193"/>
      <c r="BK28" s="193"/>
      <c r="BL28" s="193"/>
      <c r="BM28" s="193"/>
      <c r="BN28" s="193"/>
      <c r="BO28" s="193"/>
      <c r="BP28" s="193"/>
      <c r="BQ28" s="193"/>
      <c r="BR28" s="193"/>
      <c r="BS28" s="193"/>
      <c r="BT28" s="193"/>
      <c r="BU28" s="193"/>
      <c r="BV28" s="193"/>
      <c r="BW28" s="193"/>
      <c r="BX28" s="193"/>
      <c r="BY28" s="193"/>
      <c r="BZ28" s="193"/>
      <c r="CA28" s="193"/>
      <c r="CB28" s="193"/>
      <c r="CC28" s="193"/>
      <c r="CD28" s="193"/>
      <c r="CE28" s="193"/>
      <c r="CF28" s="193"/>
      <c r="FL28" s="193"/>
      <c r="FM28" s="193"/>
      <c r="FN28" s="193"/>
      <c r="FO28" s="193"/>
      <c r="FP28" s="193"/>
      <c r="FQ28" s="193"/>
      <c r="FR28" s="193"/>
      <c r="FS28" s="193"/>
      <c r="FT28" s="193"/>
      <c r="FU28" s="193"/>
      <c r="FV28" s="193"/>
      <c r="FW28" s="193"/>
      <c r="FX28" s="193"/>
      <c r="FY28" s="193"/>
      <c r="FZ28" s="193"/>
      <c r="GA28" s="193"/>
      <c r="GB28" s="193"/>
      <c r="GC28" s="193"/>
      <c r="GD28" s="193"/>
      <c r="GE28" s="193"/>
      <c r="GF28" s="193"/>
      <c r="GG28" s="193"/>
      <c r="GH28" s="193"/>
      <c r="GI28" s="193"/>
      <c r="GJ28" s="193"/>
      <c r="GK28" s="193"/>
      <c r="GL28" s="193"/>
      <c r="GM28" s="193"/>
      <c r="GN28" s="193"/>
      <c r="GO28" s="193"/>
      <c r="GP28" s="193"/>
      <c r="GQ28" s="193"/>
      <c r="GR28" s="193"/>
      <c r="GS28" s="193"/>
      <c r="GT28" s="193"/>
      <c r="GU28" s="193"/>
      <c r="GV28" s="193"/>
      <c r="GW28" s="193"/>
      <c r="GX28" s="193"/>
      <c r="GY28" s="193"/>
      <c r="GZ28" s="193"/>
      <c r="HA28" s="193"/>
      <c r="HB28" s="193"/>
      <c r="HC28" s="193"/>
      <c r="HD28" s="193"/>
      <c r="HE28" s="193"/>
      <c r="HF28" s="193"/>
      <c r="HG28" s="193"/>
      <c r="HH28" s="193"/>
      <c r="HI28" s="193"/>
      <c r="HJ28" s="193"/>
      <c r="HK28" s="193"/>
      <c r="HL28" s="193"/>
      <c r="HM28" s="193"/>
      <c r="HN28" s="193"/>
      <c r="HO28" s="193"/>
      <c r="HP28" s="193"/>
      <c r="HQ28" s="193"/>
      <c r="HR28" s="193"/>
      <c r="HS28" s="193"/>
      <c r="HT28" s="193"/>
      <c r="HU28" s="193"/>
      <c r="HV28" s="193"/>
      <c r="HW28" s="193"/>
      <c r="HX28" s="193"/>
      <c r="HY28" s="193"/>
      <c r="HZ28" s="193"/>
      <c r="IA28" s="193"/>
      <c r="IB28" s="193"/>
      <c r="IC28" s="193"/>
      <c r="ID28" s="193"/>
      <c r="IE28" s="193"/>
      <c r="IF28" s="193"/>
      <c r="IG28" s="193"/>
      <c r="IH28" s="193"/>
      <c r="II28" s="193"/>
      <c r="IJ28" s="193"/>
    </row>
    <row r="29" spans="1:244" s="194" customFormat="1" ht="15.75">
      <c r="A29" s="195"/>
      <c r="B29" s="196"/>
      <c r="C29" s="183" t="s">
        <v>114</v>
      </c>
      <c r="D29" s="197">
        <v>0.4548611111111111</v>
      </c>
      <c r="E29" s="185">
        <v>0.9590277777777777</v>
      </c>
      <c r="F29" s="185">
        <v>0.95833333333333337</v>
      </c>
      <c r="G29" s="185">
        <v>0.95624999999999993</v>
      </c>
      <c r="H29" s="127"/>
      <c r="I29" s="127"/>
      <c r="J29" s="185">
        <v>0.9590277777777777</v>
      </c>
      <c r="K29" s="185">
        <v>0.95972222222222225</v>
      </c>
      <c r="L29" s="185">
        <v>0.95763888888888893</v>
      </c>
      <c r="M29" s="185">
        <v>0.95833333333333337</v>
      </c>
      <c r="N29" s="185">
        <v>0.95694444444444438</v>
      </c>
      <c r="O29" s="127"/>
      <c r="P29" s="127"/>
      <c r="Q29" s="185">
        <v>0.95972222222222225</v>
      </c>
      <c r="R29" s="185">
        <v>0.95833333333333337</v>
      </c>
      <c r="S29" s="185">
        <v>0.95972222222222225</v>
      </c>
      <c r="T29" s="185">
        <v>0.95694444444444438</v>
      </c>
      <c r="U29" s="198"/>
      <c r="V29" s="106"/>
      <c r="W29" s="121"/>
      <c r="X29" s="121"/>
      <c r="Y29" s="121"/>
      <c r="Z29" s="108"/>
      <c r="AA29" s="109"/>
      <c r="AB29" s="122"/>
      <c r="AC29" s="199"/>
      <c r="AD29" s="193"/>
      <c r="AE29" s="193"/>
      <c r="AF29" s="193"/>
      <c r="AG29" s="193"/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/>
      <c r="AV29" s="193"/>
      <c r="AW29" s="193"/>
      <c r="AX29" s="193"/>
      <c r="AY29" s="193"/>
      <c r="AZ29" s="193"/>
      <c r="BA29" s="193"/>
      <c r="BB29" s="193"/>
      <c r="BC29" s="193"/>
      <c r="BD29" s="193"/>
      <c r="BE29" s="193"/>
      <c r="BF29" s="193"/>
      <c r="BG29" s="193"/>
      <c r="BH29" s="193"/>
      <c r="BI29" s="193"/>
      <c r="BJ29" s="193"/>
      <c r="BK29" s="193"/>
      <c r="BL29" s="193"/>
      <c r="BM29" s="193"/>
      <c r="BN29" s="193"/>
      <c r="BO29" s="193"/>
      <c r="BP29" s="193"/>
      <c r="BQ29" s="193"/>
      <c r="BR29" s="193"/>
      <c r="BS29" s="193"/>
      <c r="BT29" s="193"/>
      <c r="BU29" s="193"/>
      <c r="BV29" s="193"/>
      <c r="BW29" s="193"/>
      <c r="BX29" s="193"/>
      <c r="BY29" s="193"/>
      <c r="BZ29" s="193"/>
      <c r="CA29" s="193"/>
      <c r="CB29" s="193"/>
      <c r="CC29" s="193"/>
      <c r="CD29" s="193"/>
      <c r="CE29" s="193"/>
      <c r="CF29" s="193"/>
      <c r="FL29" s="193"/>
      <c r="FM29" s="193"/>
      <c r="FN29" s="193"/>
      <c r="FO29" s="193"/>
      <c r="FP29" s="193"/>
      <c r="FQ29" s="193"/>
      <c r="FR29" s="193"/>
      <c r="FS29" s="193"/>
      <c r="FT29" s="193"/>
      <c r="FU29" s="193"/>
      <c r="FV29" s="193"/>
      <c r="FW29" s="193"/>
      <c r="FX29" s="193"/>
      <c r="FY29" s="193"/>
      <c r="FZ29" s="193"/>
      <c r="GA29" s="193"/>
      <c r="GB29" s="193"/>
      <c r="GC29" s="193"/>
      <c r="GD29" s="193"/>
      <c r="GE29" s="193"/>
      <c r="GF29" s="193"/>
      <c r="GG29" s="193"/>
      <c r="GH29" s="193"/>
      <c r="GI29" s="193"/>
      <c r="GJ29" s="193"/>
      <c r="GK29" s="193"/>
      <c r="GL29" s="193"/>
      <c r="GM29" s="193"/>
      <c r="GN29" s="193"/>
      <c r="GO29" s="193"/>
      <c r="GP29" s="193"/>
      <c r="GQ29" s="193"/>
      <c r="GR29" s="193"/>
      <c r="GS29" s="193"/>
      <c r="GT29" s="193"/>
      <c r="GU29" s="193"/>
      <c r="GV29" s="193"/>
      <c r="GW29" s="193"/>
      <c r="GX29" s="193"/>
      <c r="GY29" s="193"/>
      <c r="GZ29" s="193"/>
      <c r="HA29" s="193"/>
      <c r="HB29" s="193"/>
      <c r="HC29" s="193"/>
      <c r="HD29" s="193"/>
      <c r="HE29" s="193"/>
      <c r="HF29" s="193"/>
      <c r="HG29" s="193"/>
      <c r="HH29" s="193"/>
      <c r="HI29" s="193"/>
      <c r="HJ29" s="193"/>
      <c r="HK29" s="193"/>
      <c r="HL29" s="193"/>
      <c r="HM29" s="193"/>
      <c r="HN29" s="193"/>
      <c r="HO29" s="193"/>
      <c r="HP29" s="193"/>
      <c r="HQ29" s="193"/>
      <c r="HR29" s="193"/>
      <c r="HS29" s="193"/>
      <c r="HT29" s="193"/>
      <c r="HU29" s="193"/>
      <c r="HV29" s="193"/>
      <c r="HW29" s="193"/>
      <c r="HX29" s="193"/>
      <c r="HY29" s="193"/>
      <c r="HZ29" s="193"/>
      <c r="IA29" s="193"/>
      <c r="IB29" s="193"/>
      <c r="IC29" s="193"/>
      <c r="ID29" s="193"/>
      <c r="IE29" s="193"/>
      <c r="IF29" s="193"/>
      <c r="IG29" s="193"/>
      <c r="IH29" s="193"/>
      <c r="II29" s="193"/>
      <c r="IJ29" s="193"/>
    </row>
    <row r="30" spans="1:244" s="194" customFormat="1" ht="15.75">
      <c r="A30" s="195"/>
      <c r="B30" s="196"/>
      <c r="C30" s="183" t="s">
        <v>115</v>
      </c>
      <c r="D30" s="200" t="s">
        <v>90</v>
      </c>
      <c r="E30" s="201"/>
      <c r="F30" s="202"/>
      <c r="G30" s="202"/>
      <c r="H30" s="127"/>
      <c r="I30" s="127"/>
      <c r="J30" s="203"/>
      <c r="K30" s="204"/>
      <c r="L30" s="202"/>
      <c r="O30" s="127"/>
      <c r="P30" s="127"/>
      <c r="Q30" s="204"/>
      <c r="R30" s="203"/>
      <c r="S30" s="203"/>
      <c r="T30" s="203"/>
      <c r="U30" s="198"/>
      <c r="V30" s="106"/>
      <c r="W30" s="121"/>
      <c r="X30" s="121"/>
      <c r="Y30" s="121"/>
      <c r="Z30" s="108"/>
      <c r="AA30" s="109"/>
      <c r="AB30" s="122"/>
      <c r="AC30" s="199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  <c r="AV30" s="193"/>
      <c r="AW30" s="193"/>
      <c r="AX30" s="193"/>
      <c r="AY30" s="193"/>
      <c r="AZ30" s="193"/>
      <c r="BA30" s="193"/>
      <c r="BB30" s="193"/>
      <c r="BC30" s="193"/>
      <c r="BD30" s="193"/>
      <c r="BE30" s="193"/>
      <c r="BF30" s="193"/>
      <c r="BG30" s="193"/>
      <c r="BH30" s="193"/>
      <c r="BI30" s="193"/>
      <c r="BJ30" s="193"/>
      <c r="BK30" s="193"/>
      <c r="BL30" s="193"/>
      <c r="BM30" s="193"/>
      <c r="BN30" s="193"/>
      <c r="BO30" s="193"/>
      <c r="BP30" s="193"/>
      <c r="BQ30" s="193"/>
      <c r="BR30" s="193"/>
      <c r="BS30" s="193"/>
      <c r="BT30" s="193"/>
      <c r="BU30" s="193"/>
      <c r="BV30" s="193"/>
      <c r="BW30" s="193"/>
      <c r="BX30" s="193"/>
      <c r="BY30" s="193"/>
      <c r="BZ30" s="193"/>
      <c r="CA30" s="193"/>
      <c r="CB30" s="193"/>
      <c r="CC30" s="193"/>
      <c r="CD30" s="193"/>
      <c r="CE30" s="193"/>
      <c r="CF30" s="193"/>
      <c r="FL30" s="193"/>
      <c r="FM30" s="193"/>
      <c r="FN30" s="193"/>
      <c r="FO30" s="193"/>
      <c r="FP30" s="193"/>
      <c r="FQ30" s="193"/>
      <c r="FR30" s="193"/>
      <c r="FS30" s="193"/>
      <c r="FT30" s="193"/>
      <c r="FU30" s="193"/>
      <c r="FV30" s="193"/>
      <c r="FW30" s="193"/>
      <c r="FX30" s="193"/>
      <c r="FY30" s="193"/>
      <c r="FZ30" s="193"/>
      <c r="GA30" s="193"/>
      <c r="GB30" s="193"/>
      <c r="GC30" s="193"/>
      <c r="GD30" s="193"/>
      <c r="GE30" s="193"/>
      <c r="GF30" s="193"/>
      <c r="GG30" s="193"/>
      <c r="GH30" s="193"/>
      <c r="GI30" s="193"/>
      <c r="GJ30" s="193"/>
      <c r="GK30" s="193"/>
      <c r="GL30" s="193"/>
      <c r="GM30" s="193"/>
      <c r="GN30" s="193"/>
      <c r="GO30" s="193"/>
      <c r="GP30" s="193"/>
      <c r="GQ30" s="193"/>
      <c r="GR30" s="193"/>
      <c r="GS30" s="193"/>
      <c r="GT30" s="193"/>
      <c r="GU30" s="193"/>
      <c r="GV30" s="193"/>
      <c r="GW30" s="193"/>
      <c r="GX30" s="193"/>
      <c r="GY30" s="193"/>
      <c r="GZ30" s="193"/>
      <c r="HA30" s="193"/>
      <c r="HB30" s="193"/>
      <c r="HC30" s="193"/>
      <c r="HD30" s="193"/>
      <c r="HE30" s="193"/>
      <c r="HF30" s="193"/>
      <c r="HG30" s="193"/>
      <c r="HH30" s="193"/>
      <c r="HI30" s="193"/>
      <c r="HJ30" s="193"/>
      <c r="HK30" s="193"/>
      <c r="HL30" s="193"/>
      <c r="HM30" s="193"/>
      <c r="HN30" s="193"/>
      <c r="HO30" s="193"/>
      <c r="HP30" s="193"/>
      <c r="HQ30" s="193"/>
      <c r="HR30" s="193"/>
      <c r="HS30" s="193"/>
      <c r="HT30" s="193"/>
      <c r="HU30" s="193"/>
      <c r="HV30" s="193"/>
      <c r="HW30" s="193"/>
      <c r="HX30" s="193"/>
      <c r="HY30" s="193"/>
      <c r="HZ30" s="193"/>
      <c r="IA30" s="193"/>
      <c r="IB30" s="193"/>
      <c r="IC30" s="193"/>
      <c r="ID30" s="193"/>
      <c r="IE30" s="193"/>
      <c r="IF30" s="193"/>
      <c r="IG30" s="193"/>
      <c r="IH30" s="193"/>
      <c r="II30" s="193"/>
      <c r="IJ30" s="193"/>
    </row>
    <row r="31" spans="1:244" s="194" customFormat="1" ht="15.75">
      <c r="A31" s="195" t="s">
        <v>116</v>
      </c>
      <c r="B31" s="196"/>
      <c r="C31" s="183"/>
      <c r="D31" s="200" t="s">
        <v>92</v>
      </c>
      <c r="E31" s="201"/>
      <c r="F31" s="202"/>
      <c r="G31" s="202"/>
      <c r="H31" s="127"/>
      <c r="I31" s="127"/>
      <c r="J31" s="203"/>
      <c r="K31" s="204"/>
      <c r="L31" s="202"/>
      <c r="O31" s="127"/>
      <c r="P31" s="127"/>
      <c r="Q31" s="204"/>
      <c r="R31" s="203"/>
      <c r="S31" s="203"/>
      <c r="T31" s="203"/>
      <c r="U31" s="198"/>
      <c r="V31" s="106"/>
      <c r="W31" s="121"/>
      <c r="X31" s="121"/>
      <c r="Y31" s="121"/>
      <c r="Z31" s="108"/>
      <c r="AA31" s="109"/>
      <c r="AB31" s="122"/>
      <c r="AC31" s="199"/>
      <c r="AD31" s="193"/>
      <c r="AE31" s="193"/>
      <c r="AF31" s="193"/>
      <c r="AG31" s="193"/>
      <c r="AH31" s="193"/>
      <c r="AI31" s="193"/>
      <c r="AJ31" s="193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  <c r="AV31" s="193"/>
      <c r="AW31" s="193"/>
      <c r="AX31" s="193"/>
      <c r="AY31" s="193"/>
      <c r="AZ31" s="193"/>
      <c r="BA31" s="193"/>
      <c r="BB31" s="193"/>
      <c r="BC31" s="193"/>
      <c r="BD31" s="193"/>
      <c r="BE31" s="193"/>
      <c r="BF31" s="193"/>
      <c r="BG31" s="193"/>
      <c r="BH31" s="193"/>
      <c r="BI31" s="193"/>
      <c r="BJ31" s="193"/>
      <c r="BK31" s="193"/>
      <c r="BL31" s="193"/>
      <c r="BM31" s="193"/>
      <c r="BN31" s="193"/>
      <c r="BO31" s="193"/>
      <c r="BP31" s="193"/>
      <c r="BQ31" s="193"/>
      <c r="BR31" s="193"/>
      <c r="BS31" s="193"/>
      <c r="BT31" s="193"/>
      <c r="BU31" s="193"/>
      <c r="BV31" s="193"/>
      <c r="BW31" s="193"/>
      <c r="BX31" s="193"/>
      <c r="BY31" s="193"/>
      <c r="BZ31" s="193"/>
      <c r="CA31" s="193"/>
      <c r="CB31" s="193"/>
      <c r="CC31" s="193"/>
      <c r="CD31" s="193"/>
      <c r="CE31" s="193"/>
      <c r="CF31" s="193"/>
      <c r="FL31" s="193"/>
      <c r="FM31" s="193"/>
      <c r="FN31" s="193"/>
      <c r="FO31" s="193"/>
      <c r="FP31" s="193"/>
      <c r="FQ31" s="193"/>
      <c r="FR31" s="193"/>
      <c r="FS31" s="193"/>
      <c r="FT31" s="193"/>
      <c r="FU31" s="193"/>
      <c r="FV31" s="193"/>
      <c r="FW31" s="193"/>
      <c r="FX31" s="193"/>
      <c r="FY31" s="193"/>
      <c r="FZ31" s="193"/>
      <c r="GA31" s="193"/>
      <c r="GB31" s="193"/>
      <c r="GC31" s="193"/>
      <c r="GD31" s="193"/>
      <c r="GE31" s="193"/>
      <c r="GF31" s="193"/>
      <c r="GG31" s="193"/>
      <c r="GH31" s="193"/>
      <c r="GI31" s="193"/>
      <c r="GJ31" s="193"/>
      <c r="GK31" s="193"/>
      <c r="GL31" s="193"/>
      <c r="GM31" s="193"/>
      <c r="GN31" s="193"/>
      <c r="GO31" s="193"/>
      <c r="GP31" s="193"/>
      <c r="GQ31" s="193"/>
      <c r="GR31" s="193"/>
      <c r="GS31" s="193"/>
      <c r="GT31" s="193"/>
      <c r="GU31" s="193"/>
      <c r="GV31" s="193"/>
      <c r="GW31" s="193"/>
      <c r="GX31" s="193"/>
      <c r="GY31" s="193"/>
      <c r="GZ31" s="193"/>
      <c r="HA31" s="193"/>
      <c r="HB31" s="193"/>
      <c r="HC31" s="193"/>
      <c r="HD31" s="193"/>
      <c r="HE31" s="193"/>
      <c r="HF31" s="193"/>
      <c r="HG31" s="193"/>
      <c r="HH31" s="193"/>
      <c r="HI31" s="193"/>
      <c r="HJ31" s="193"/>
      <c r="HK31" s="193"/>
      <c r="HL31" s="193"/>
      <c r="HM31" s="193"/>
      <c r="HN31" s="193"/>
      <c r="HO31" s="193"/>
      <c r="HP31" s="193"/>
      <c r="HQ31" s="193"/>
      <c r="HR31" s="193"/>
      <c r="HS31" s="193"/>
      <c r="HT31" s="193"/>
      <c r="HU31" s="193"/>
      <c r="HV31" s="193"/>
      <c r="HW31" s="193"/>
      <c r="HX31" s="193"/>
      <c r="HY31" s="193"/>
      <c r="HZ31" s="193"/>
      <c r="IA31" s="193"/>
      <c r="IB31" s="193"/>
      <c r="IC31" s="193"/>
      <c r="ID31" s="193"/>
      <c r="IE31" s="193"/>
      <c r="IF31" s="193"/>
      <c r="IG31" s="193"/>
      <c r="IH31" s="193"/>
      <c r="II31" s="193"/>
      <c r="IJ31" s="193"/>
    </row>
    <row r="32" spans="1:244" s="194" customFormat="1" ht="15.75">
      <c r="A32" s="195">
        <v>36</v>
      </c>
      <c r="B32" s="196"/>
      <c r="C32" s="183"/>
      <c r="D32" s="200" t="s">
        <v>93</v>
      </c>
      <c r="E32" s="128">
        <v>55</v>
      </c>
      <c r="F32" s="128">
        <v>55</v>
      </c>
      <c r="G32" s="128">
        <v>55</v>
      </c>
      <c r="H32" s="127"/>
      <c r="I32" s="127"/>
      <c r="J32" s="128">
        <v>55</v>
      </c>
      <c r="K32" s="128">
        <v>55</v>
      </c>
      <c r="L32" s="128">
        <v>55</v>
      </c>
      <c r="M32" s="128">
        <v>55</v>
      </c>
      <c r="N32" s="128">
        <v>55</v>
      </c>
      <c r="O32" s="127"/>
      <c r="P32" s="127"/>
      <c r="Q32" s="128">
        <v>55</v>
      </c>
      <c r="R32" s="128">
        <v>55</v>
      </c>
      <c r="S32" s="128">
        <v>55</v>
      </c>
      <c r="T32" s="128">
        <v>55</v>
      </c>
      <c r="U32" s="205"/>
      <c r="V32" s="106"/>
      <c r="W32" s="121"/>
      <c r="X32" s="121">
        <f>SUM(E32:W32)</f>
        <v>660</v>
      </c>
      <c r="Y32" s="121"/>
      <c r="Z32" s="108"/>
      <c r="AA32" s="109"/>
      <c r="AB32" s="122"/>
      <c r="AC32" s="199"/>
      <c r="AD32" s="193"/>
      <c r="AE32" s="193"/>
      <c r="AF32" s="193"/>
      <c r="AG32" s="193"/>
      <c r="AH32" s="193"/>
      <c r="AI32" s="193"/>
      <c r="AJ32" s="193"/>
      <c r="AK32" s="193"/>
      <c r="AL32" s="193"/>
      <c r="AM32" s="193"/>
      <c r="AN32" s="193"/>
      <c r="AO32" s="193"/>
      <c r="AP32" s="193"/>
      <c r="AQ32" s="193"/>
      <c r="AR32" s="193"/>
      <c r="AS32" s="193"/>
      <c r="AT32" s="193"/>
      <c r="AU32" s="193"/>
      <c r="AV32" s="193"/>
      <c r="AW32" s="193"/>
      <c r="AX32" s="193"/>
      <c r="AY32" s="193"/>
      <c r="AZ32" s="193"/>
      <c r="BA32" s="193"/>
      <c r="BB32" s="193"/>
      <c r="BC32" s="193"/>
      <c r="BD32" s="193"/>
      <c r="BE32" s="193"/>
      <c r="BF32" s="193"/>
      <c r="BG32" s="193"/>
      <c r="BH32" s="193"/>
      <c r="BI32" s="193"/>
      <c r="BJ32" s="193"/>
      <c r="BK32" s="193"/>
      <c r="BL32" s="193"/>
      <c r="BM32" s="193"/>
      <c r="BN32" s="193"/>
      <c r="BO32" s="193"/>
      <c r="BP32" s="193"/>
      <c r="BQ32" s="193"/>
      <c r="BR32" s="193"/>
      <c r="BS32" s="193"/>
      <c r="BT32" s="193"/>
      <c r="BU32" s="193"/>
      <c r="BV32" s="193"/>
      <c r="BW32" s="193"/>
      <c r="BX32" s="193"/>
      <c r="BY32" s="193"/>
      <c r="BZ32" s="193"/>
      <c r="CA32" s="193"/>
      <c r="CB32" s="193"/>
      <c r="CC32" s="193"/>
      <c r="CD32" s="193"/>
      <c r="CE32" s="193"/>
      <c r="CF32" s="193"/>
      <c r="FL32" s="193"/>
      <c r="FM32" s="193"/>
      <c r="FN32" s="193"/>
      <c r="FO32" s="193"/>
      <c r="FP32" s="193"/>
      <c r="FQ32" s="193"/>
      <c r="FR32" s="193"/>
      <c r="FS32" s="193"/>
      <c r="FT32" s="193"/>
      <c r="FU32" s="193"/>
      <c r="FV32" s="193"/>
      <c r="FW32" s="193"/>
      <c r="FX32" s="193"/>
      <c r="FY32" s="193"/>
      <c r="FZ32" s="193"/>
      <c r="GA32" s="193"/>
      <c r="GB32" s="193"/>
      <c r="GC32" s="193"/>
      <c r="GD32" s="193"/>
      <c r="GE32" s="193"/>
      <c r="GF32" s="193"/>
      <c r="GG32" s="193"/>
      <c r="GH32" s="193"/>
      <c r="GI32" s="193"/>
      <c r="GJ32" s="193"/>
      <c r="GK32" s="193"/>
      <c r="GL32" s="193"/>
      <c r="GM32" s="193"/>
      <c r="GN32" s="193"/>
      <c r="GO32" s="193"/>
      <c r="GP32" s="193"/>
      <c r="GQ32" s="193"/>
      <c r="GR32" s="193"/>
      <c r="GS32" s="193"/>
      <c r="GT32" s="193"/>
      <c r="GU32" s="193"/>
      <c r="GV32" s="193"/>
      <c r="GW32" s="193"/>
      <c r="GX32" s="193"/>
      <c r="GY32" s="193"/>
      <c r="GZ32" s="193"/>
      <c r="HA32" s="193"/>
      <c r="HB32" s="193"/>
      <c r="HC32" s="193"/>
      <c r="HD32" s="193"/>
      <c r="HE32" s="193"/>
      <c r="HF32" s="193"/>
      <c r="HG32" s="193"/>
      <c r="HH32" s="193"/>
      <c r="HI32" s="193"/>
      <c r="HJ32" s="193"/>
      <c r="HK32" s="193"/>
      <c r="HL32" s="193"/>
      <c r="HM32" s="193"/>
      <c r="HN32" s="193"/>
      <c r="HO32" s="193"/>
      <c r="HP32" s="193"/>
      <c r="HQ32" s="193"/>
      <c r="HR32" s="193"/>
      <c r="HS32" s="193"/>
      <c r="HT32" s="193"/>
      <c r="HU32" s="193"/>
      <c r="HV32" s="193"/>
      <c r="HW32" s="193"/>
      <c r="HX32" s="193"/>
      <c r="HY32" s="193"/>
      <c r="HZ32" s="193"/>
      <c r="IA32" s="193"/>
      <c r="IB32" s="193"/>
      <c r="IC32" s="193"/>
      <c r="ID32" s="193"/>
      <c r="IE32" s="193"/>
      <c r="IF32" s="193"/>
      <c r="IG32" s="193"/>
      <c r="IH32" s="193"/>
      <c r="II32" s="193"/>
      <c r="IJ32" s="193"/>
    </row>
    <row r="33" spans="1:244" s="194" customFormat="1" ht="16.5" thickBot="1">
      <c r="A33" s="206"/>
      <c r="B33" s="207"/>
      <c r="C33" s="208"/>
      <c r="D33" s="209" t="s">
        <v>95</v>
      </c>
      <c r="E33" s="210"/>
      <c r="F33" s="210"/>
      <c r="G33" s="210"/>
      <c r="H33" s="211"/>
      <c r="I33" s="211"/>
      <c r="J33" s="212"/>
      <c r="K33" s="204"/>
      <c r="L33" s="210"/>
      <c r="M33" s="213"/>
      <c r="N33" s="213"/>
      <c r="O33" s="211"/>
      <c r="P33" s="211"/>
      <c r="Q33" s="204"/>
      <c r="R33" s="214"/>
      <c r="S33" s="203"/>
      <c r="T33" s="203"/>
      <c r="U33" s="215"/>
      <c r="V33" s="164"/>
      <c r="W33" s="216"/>
      <c r="X33" s="216"/>
      <c r="Y33" s="216"/>
      <c r="Z33" s="166"/>
      <c r="AA33" s="167"/>
      <c r="AB33" s="217"/>
      <c r="AC33" s="218"/>
      <c r="AD33" s="193"/>
      <c r="AE33" s="193"/>
      <c r="AF33" s="193"/>
      <c r="AG33" s="193"/>
      <c r="AH33" s="193"/>
      <c r="AI33" s="193"/>
      <c r="AJ33" s="193"/>
      <c r="AK33" s="193"/>
      <c r="AL33" s="193"/>
      <c r="AM33" s="193"/>
      <c r="AN33" s="193"/>
      <c r="AO33" s="193"/>
      <c r="AP33" s="193"/>
      <c r="AQ33" s="193"/>
      <c r="AR33" s="193"/>
      <c r="AS33" s="193"/>
      <c r="AT33" s="193"/>
      <c r="AU33" s="193"/>
      <c r="AV33" s="193"/>
      <c r="AW33" s="193"/>
      <c r="AX33" s="193"/>
      <c r="AY33" s="193"/>
      <c r="AZ33" s="193"/>
      <c r="BA33" s="193"/>
      <c r="BB33" s="193"/>
      <c r="BC33" s="193"/>
      <c r="BD33" s="193"/>
      <c r="BE33" s="193"/>
      <c r="BF33" s="193"/>
      <c r="BG33" s="193"/>
      <c r="BH33" s="193"/>
      <c r="BI33" s="193"/>
      <c r="BJ33" s="193"/>
      <c r="BK33" s="193"/>
      <c r="BL33" s="193"/>
      <c r="BM33" s="193"/>
      <c r="BN33" s="193"/>
      <c r="BO33" s="193"/>
      <c r="BP33" s="193"/>
      <c r="BQ33" s="193"/>
      <c r="BR33" s="193"/>
      <c r="BS33" s="193"/>
      <c r="BT33" s="193"/>
      <c r="BU33" s="193"/>
      <c r="BV33" s="193"/>
      <c r="BW33" s="193"/>
      <c r="BX33" s="193"/>
      <c r="BY33" s="193"/>
      <c r="BZ33" s="193"/>
      <c r="CA33" s="193"/>
      <c r="CB33" s="193"/>
      <c r="CC33" s="193"/>
      <c r="CD33" s="193"/>
      <c r="CE33" s="193"/>
      <c r="CF33" s="193"/>
      <c r="FL33" s="193"/>
      <c r="FM33" s="193"/>
      <c r="FN33" s="193"/>
      <c r="FO33" s="193"/>
      <c r="FP33" s="193"/>
      <c r="FQ33" s="193"/>
      <c r="FR33" s="193"/>
      <c r="FS33" s="193"/>
      <c r="FT33" s="193"/>
      <c r="FU33" s="193"/>
      <c r="FV33" s="193"/>
      <c r="FW33" s="193"/>
      <c r="FX33" s="193"/>
      <c r="FY33" s="193"/>
      <c r="FZ33" s="193"/>
      <c r="GA33" s="193"/>
      <c r="GB33" s="193"/>
      <c r="GC33" s="193"/>
      <c r="GD33" s="193"/>
      <c r="GE33" s="193"/>
      <c r="GF33" s="193"/>
      <c r="GG33" s="193"/>
      <c r="GH33" s="193"/>
      <c r="GI33" s="193"/>
      <c r="GJ33" s="193"/>
      <c r="GK33" s="193"/>
      <c r="GL33" s="193"/>
      <c r="GM33" s="193"/>
      <c r="GN33" s="193"/>
      <c r="GO33" s="193"/>
      <c r="GP33" s="193"/>
      <c r="GQ33" s="193"/>
      <c r="GR33" s="193"/>
      <c r="GS33" s="193"/>
      <c r="GT33" s="193"/>
      <c r="GU33" s="193"/>
      <c r="GV33" s="193"/>
      <c r="GW33" s="193"/>
      <c r="GX33" s="193"/>
      <c r="GY33" s="193"/>
      <c r="GZ33" s="193"/>
      <c r="HA33" s="193"/>
      <c r="HB33" s="193"/>
      <c r="HC33" s="193"/>
      <c r="HD33" s="193"/>
      <c r="HE33" s="193"/>
      <c r="HF33" s="193"/>
      <c r="HG33" s="193"/>
      <c r="HH33" s="193"/>
      <c r="HI33" s="193"/>
      <c r="HJ33" s="193"/>
      <c r="HK33" s="193"/>
      <c r="HL33" s="193"/>
      <c r="HM33" s="193"/>
      <c r="HN33" s="193"/>
      <c r="HO33" s="193"/>
      <c r="HP33" s="193"/>
      <c r="HQ33" s="193"/>
      <c r="HR33" s="193"/>
      <c r="HS33" s="193"/>
      <c r="HT33" s="193"/>
      <c r="HU33" s="193"/>
      <c r="HV33" s="193"/>
      <c r="HW33" s="193"/>
      <c r="HX33" s="193"/>
      <c r="HY33" s="193"/>
      <c r="HZ33" s="193"/>
      <c r="IA33" s="193"/>
      <c r="IB33" s="193"/>
      <c r="IC33" s="193"/>
      <c r="ID33" s="193"/>
      <c r="IE33" s="193"/>
      <c r="IF33" s="193"/>
      <c r="IG33" s="193"/>
      <c r="IH33" s="193"/>
      <c r="II33" s="193"/>
      <c r="IJ33" s="193"/>
    </row>
    <row r="34" spans="1:244" ht="15.75" thickBot="1"/>
    <row r="35" spans="1:244" s="270" customFormat="1" ht="15.75">
      <c r="A35" s="264">
        <v>10</v>
      </c>
      <c r="B35" s="265">
        <v>4</v>
      </c>
      <c r="C35" s="266" t="s">
        <v>150</v>
      </c>
      <c r="D35" s="200">
        <v>0.57986111111111105</v>
      </c>
      <c r="E35" s="127"/>
      <c r="F35" s="185">
        <v>0.54513888888888895</v>
      </c>
      <c r="G35" s="185">
        <v>0.54652777777777783</v>
      </c>
      <c r="H35" s="185">
        <v>0.53749999999999998</v>
      </c>
      <c r="I35" s="185">
        <v>0.54861111111111105</v>
      </c>
      <c r="J35" s="185">
        <v>0.54097222222222219</v>
      </c>
      <c r="K35" s="127"/>
      <c r="L35" s="127"/>
      <c r="M35" s="185">
        <v>0.54513888888888895</v>
      </c>
      <c r="N35" s="185">
        <v>0.54583333333333328</v>
      </c>
      <c r="O35" s="240">
        <v>1</v>
      </c>
      <c r="P35" s="185">
        <v>0.54513888888888895</v>
      </c>
      <c r="Q35" s="185">
        <v>0.54513888888888895</v>
      </c>
      <c r="R35" s="127"/>
      <c r="S35" s="127"/>
      <c r="T35" s="185">
        <v>0.54652777777777783</v>
      </c>
      <c r="U35" s="267"/>
      <c r="V35" s="187">
        <v>1</v>
      </c>
      <c r="W35" s="268"/>
      <c r="X35" s="268"/>
      <c r="Y35" s="268"/>
      <c r="Z35" s="189"/>
      <c r="AA35" s="190"/>
      <c r="AB35" s="191"/>
      <c r="AC35" s="269"/>
      <c r="AD35" s="193"/>
      <c r="AE35" s="193"/>
      <c r="AF35" s="193"/>
      <c r="AG35" s="193"/>
      <c r="AH35" s="193"/>
      <c r="AI35" s="193"/>
      <c r="AJ35" s="193"/>
      <c r="AK35" s="193"/>
      <c r="AL35" s="193"/>
      <c r="AM35" s="193"/>
      <c r="AN35" s="193"/>
      <c r="AO35" s="193"/>
      <c r="AP35" s="193"/>
      <c r="AQ35" s="193"/>
      <c r="AR35" s="193"/>
      <c r="AS35" s="193"/>
      <c r="AT35" s="193"/>
      <c r="AU35" s="193"/>
      <c r="AV35" s="193"/>
      <c r="AW35" s="193"/>
      <c r="AX35" s="193"/>
      <c r="AY35" s="193"/>
      <c r="AZ35" s="193"/>
      <c r="BA35" s="193"/>
      <c r="BB35" s="193"/>
      <c r="BC35" s="193"/>
      <c r="BD35" s="193"/>
      <c r="BE35" s="193"/>
      <c r="BF35" s="193"/>
      <c r="BG35" s="193"/>
      <c r="BH35" s="193"/>
      <c r="BI35" s="193"/>
      <c r="BJ35" s="193"/>
      <c r="BK35" s="193"/>
      <c r="BL35" s="193"/>
      <c r="BM35" s="193"/>
      <c r="BN35" s="193"/>
      <c r="BO35" s="193"/>
      <c r="BP35" s="193"/>
      <c r="BQ35" s="193"/>
      <c r="BR35" s="193"/>
      <c r="BS35" s="193"/>
      <c r="BT35" s="193"/>
      <c r="BU35" s="193"/>
      <c r="BV35" s="193"/>
      <c r="BW35" s="193"/>
      <c r="BX35" s="193"/>
      <c r="BY35" s="193"/>
      <c r="BZ35" s="193"/>
      <c r="CA35" s="193"/>
      <c r="CB35" s="193"/>
      <c r="CC35" s="193"/>
      <c r="CD35" s="193"/>
      <c r="CE35" s="193"/>
      <c r="CF35" s="193"/>
      <c r="FK35" s="271"/>
      <c r="FL35" s="193"/>
      <c r="FM35" s="193"/>
      <c r="FN35" s="193"/>
      <c r="FO35" s="193"/>
      <c r="FP35" s="193"/>
      <c r="FQ35" s="193"/>
      <c r="FR35" s="193"/>
      <c r="FS35" s="193"/>
      <c r="FT35" s="193"/>
      <c r="FU35" s="193"/>
      <c r="FV35" s="193"/>
      <c r="FW35" s="193"/>
      <c r="FX35" s="193"/>
      <c r="FY35" s="193"/>
      <c r="FZ35" s="193"/>
      <c r="GA35" s="193"/>
      <c r="GB35" s="193"/>
      <c r="GC35" s="193"/>
      <c r="GD35" s="193"/>
      <c r="GE35" s="193"/>
      <c r="GF35" s="193"/>
      <c r="GG35" s="193"/>
      <c r="GH35" s="193"/>
      <c r="GI35" s="193"/>
      <c r="GJ35" s="193"/>
      <c r="GK35" s="193"/>
      <c r="GL35" s="193"/>
      <c r="GM35" s="193"/>
      <c r="GN35" s="193"/>
      <c r="GO35" s="193"/>
      <c r="GP35" s="193"/>
      <c r="GQ35" s="193"/>
      <c r="GR35" s="193"/>
      <c r="GS35" s="193"/>
      <c r="GT35" s="193"/>
      <c r="GU35" s="193"/>
      <c r="GV35" s="193"/>
      <c r="GW35" s="193"/>
      <c r="GX35" s="193"/>
      <c r="GY35" s="193"/>
      <c r="GZ35" s="193"/>
      <c r="HA35" s="193"/>
      <c r="HB35" s="193"/>
      <c r="HC35" s="193"/>
      <c r="HD35" s="193"/>
      <c r="HE35" s="193"/>
      <c r="HF35" s="193"/>
      <c r="HG35" s="193"/>
      <c r="HH35" s="193"/>
      <c r="HI35" s="193"/>
      <c r="HJ35" s="193"/>
      <c r="HK35" s="193"/>
      <c r="HL35" s="193"/>
      <c r="HM35" s="193"/>
      <c r="HN35" s="193"/>
      <c r="HO35" s="193"/>
      <c r="HP35" s="193"/>
      <c r="HQ35" s="193"/>
      <c r="HR35" s="193"/>
      <c r="HS35" s="193"/>
      <c r="HT35" s="193"/>
      <c r="HU35" s="193"/>
      <c r="HV35" s="193"/>
      <c r="HW35" s="193"/>
      <c r="HX35" s="193"/>
      <c r="HY35" s="193"/>
      <c r="HZ35" s="193"/>
      <c r="IA35" s="193"/>
      <c r="IB35" s="193"/>
      <c r="IC35" s="193"/>
      <c r="ID35" s="193"/>
      <c r="IE35" s="193"/>
      <c r="IF35" s="193"/>
      <c r="IG35" s="193"/>
      <c r="IH35" s="193"/>
      <c r="II35" s="193"/>
      <c r="IJ35" s="193"/>
    </row>
    <row r="36" spans="1:244" s="276" customFormat="1" ht="16.5" customHeight="1" thickBot="1">
      <c r="A36" s="272"/>
      <c r="B36" s="273"/>
      <c r="C36" s="274" t="s">
        <v>138</v>
      </c>
      <c r="D36" s="200">
        <v>0.95486111111111116</v>
      </c>
      <c r="E36" s="275"/>
      <c r="F36" s="185">
        <v>0.95763888888888893</v>
      </c>
      <c r="G36" s="185">
        <v>0.95624999999999993</v>
      </c>
      <c r="H36" s="185">
        <v>0.95694444444444438</v>
      </c>
      <c r="I36" s="185">
        <v>0.95694444444444438</v>
      </c>
      <c r="J36" s="185">
        <v>0.9555555555555556</v>
      </c>
      <c r="K36" s="127"/>
      <c r="L36" s="127"/>
      <c r="M36" s="185">
        <v>0.95624999999999993</v>
      </c>
      <c r="N36" s="185">
        <v>0.95624999999999993</v>
      </c>
      <c r="O36" s="240"/>
      <c r="P36" s="185">
        <v>0.95624999999999993</v>
      </c>
      <c r="Q36" s="185">
        <v>0.95694444444444438</v>
      </c>
      <c r="R36" s="127"/>
      <c r="S36" s="127"/>
      <c r="T36" s="185">
        <v>0.95763888888888893</v>
      </c>
      <c r="U36" s="150"/>
      <c r="V36" s="106"/>
      <c r="W36" s="121"/>
      <c r="X36" s="121"/>
      <c r="Y36" s="121"/>
      <c r="Z36" s="108"/>
      <c r="AA36" s="109"/>
      <c r="AB36" s="122"/>
      <c r="AC36" s="111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  <c r="AV36" s="193"/>
      <c r="AW36" s="193"/>
      <c r="AX36" s="193"/>
      <c r="AY36" s="193"/>
      <c r="AZ36" s="193"/>
      <c r="BA36" s="193"/>
      <c r="BB36" s="193"/>
      <c r="BC36" s="193"/>
      <c r="BD36" s="193"/>
      <c r="BE36" s="193"/>
      <c r="BF36" s="193"/>
      <c r="BG36" s="193"/>
      <c r="BH36" s="193"/>
      <c r="BI36" s="193"/>
      <c r="BJ36" s="193"/>
      <c r="BK36" s="193"/>
      <c r="BL36" s="193"/>
      <c r="BM36" s="193"/>
      <c r="BN36" s="193"/>
      <c r="BO36" s="193"/>
      <c r="BP36" s="193"/>
      <c r="BQ36" s="193"/>
      <c r="BR36" s="193"/>
      <c r="BS36" s="193"/>
      <c r="BT36" s="193"/>
      <c r="BU36" s="193"/>
      <c r="BV36" s="193"/>
      <c r="BW36" s="193"/>
      <c r="BX36" s="193"/>
      <c r="BY36" s="193"/>
      <c r="BZ36" s="193"/>
      <c r="CA36" s="193"/>
      <c r="CB36" s="193"/>
      <c r="CC36" s="193"/>
      <c r="CD36" s="193"/>
      <c r="CE36" s="193"/>
      <c r="CF36" s="193"/>
      <c r="FK36" s="277"/>
      <c r="FL36" s="193"/>
      <c r="FM36" s="193"/>
      <c r="FN36" s="193"/>
      <c r="FO36" s="193"/>
      <c r="FP36" s="193"/>
      <c r="FQ36" s="193"/>
      <c r="FR36" s="193"/>
      <c r="FS36" s="193"/>
      <c r="FT36" s="193"/>
      <c r="FU36" s="193"/>
      <c r="FV36" s="193"/>
      <c r="FW36" s="193"/>
      <c r="FX36" s="193"/>
      <c r="FY36" s="193"/>
      <c r="FZ36" s="193"/>
      <c r="GA36" s="193"/>
      <c r="GB36" s="193"/>
      <c r="GC36" s="193"/>
      <c r="GD36" s="193"/>
      <c r="GE36" s="193"/>
      <c r="GF36" s="193"/>
      <c r="GG36" s="193"/>
      <c r="GH36" s="193"/>
      <c r="GI36" s="193"/>
      <c r="GJ36" s="193"/>
      <c r="GK36" s="193"/>
      <c r="GL36" s="193"/>
      <c r="GM36" s="193"/>
      <c r="GN36" s="193"/>
      <c r="GO36" s="193"/>
      <c r="GP36" s="193"/>
      <c r="GQ36" s="193"/>
      <c r="GR36" s="193"/>
      <c r="GS36" s="193"/>
      <c r="GT36" s="193"/>
      <c r="GU36" s="193"/>
      <c r="GV36" s="193"/>
      <c r="GW36" s="193"/>
      <c r="GX36" s="193"/>
      <c r="GY36" s="193"/>
      <c r="GZ36" s="193"/>
      <c r="HA36" s="193"/>
      <c r="HB36" s="193"/>
      <c r="HC36" s="193"/>
      <c r="HD36" s="193"/>
      <c r="HE36" s="193"/>
      <c r="HF36" s="193"/>
      <c r="HG36" s="193"/>
      <c r="HH36" s="193"/>
      <c r="HI36" s="193"/>
      <c r="HJ36" s="193"/>
      <c r="HK36" s="193"/>
      <c r="HL36" s="193"/>
      <c r="HM36" s="193"/>
      <c r="HN36" s="193"/>
      <c r="HO36" s="193"/>
      <c r="HP36" s="193"/>
      <c r="HQ36" s="193"/>
      <c r="HR36" s="193"/>
      <c r="HS36" s="193"/>
      <c r="HT36" s="193"/>
      <c r="HU36" s="193"/>
      <c r="HV36" s="193"/>
      <c r="HW36" s="193"/>
      <c r="HX36" s="193"/>
      <c r="HY36" s="193"/>
      <c r="HZ36" s="193"/>
      <c r="IA36" s="193"/>
      <c r="IB36" s="193"/>
      <c r="IC36" s="193"/>
      <c r="ID36" s="193"/>
      <c r="IE36" s="193"/>
      <c r="IF36" s="193"/>
      <c r="IG36" s="193"/>
      <c r="IH36" s="193"/>
      <c r="II36" s="193"/>
      <c r="IJ36" s="193"/>
    </row>
    <row r="37" spans="1:244" s="279" customFormat="1" ht="16.5" customHeight="1">
      <c r="A37" s="272"/>
      <c r="B37" s="273"/>
      <c r="C37" s="274" t="s">
        <v>89</v>
      </c>
      <c r="D37" s="278" t="s">
        <v>90</v>
      </c>
      <c r="E37" s="127"/>
      <c r="F37" s="203"/>
      <c r="I37" s="126"/>
      <c r="J37" s="280"/>
      <c r="K37" s="127"/>
      <c r="L37" s="127"/>
      <c r="O37" s="240"/>
      <c r="P37" s="280"/>
      <c r="Q37" s="280"/>
      <c r="R37" s="127"/>
      <c r="S37" s="127"/>
      <c r="T37" s="203"/>
      <c r="U37" s="281"/>
      <c r="V37" s="106"/>
      <c r="W37" s="121"/>
      <c r="X37" s="121"/>
      <c r="Y37" s="121"/>
      <c r="Z37" s="108"/>
      <c r="AA37" s="109"/>
      <c r="AB37" s="122"/>
      <c r="AC37" s="111"/>
      <c r="AD37" s="193"/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  <c r="AV37" s="193"/>
      <c r="AW37" s="193"/>
      <c r="AX37" s="193"/>
      <c r="AY37" s="193"/>
      <c r="AZ37" s="193"/>
      <c r="BA37" s="193"/>
      <c r="BB37" s="193"/>
      <c r="BC37" s="193"/>
      <c r="BD37" s="193"/>
      <c r="BE37" s="193"/>
      <c r="BF37" s="193"/>
      <c r="BG37" s="193"/>
      <c r="BH37" s="193"/>
      <c r="BI37" s="193"/>
      <c r="BJ37" s="193"/>
      <c r="BK37" s="193"/>
      <c r="BL37" s="193"/>
      <c r="BM37" s="193"/>
      <c r="BN37" s="193"/>
      <c r="BO37" s="193"/>
      <c r="BP37" s="193"/>
      <c r="BQ37" s="193"/>
      <c r="BR37" s="193"/>
      <c r="BS37" s="193"/>
      <c r="BT37" s="193"/>
      <c r="BU37" s="193"/>
      <c r="BV37" s="193"/>
      <c r="BW37" s="193"/>
      <c r="BX37" s="193"/>
      <c r="BY37" s="193"/>
      <c r="BZ37" s="193"/>
      <c r="CA37" s="193"/>
      <c r="CB37" s="193"/>
      <c r="CC37" s="193"/>
      <c r="CD37" s="193"/>
      <c r="CE37" s="193"/>
      <c r="CF37" s="193"/>
      <c r="FK37" s="282"/>
      <c r="FL37" s="193"/>
      <c r="FM37" s="193"/>
      <c r="FN37" s="193"/>
      <c r="FO37" s="193"/>
      <c r="FP37" s="193"/>
      <c r="FQ37" s="193"/>
      <c r="FR37" s="193"/>
      <c r="FS37" s="193"/>
      <c r="FT37" s="193"/>
      <c r="FU37" s="193"/>
      <c r="FV37" s="193"/>
      <c r="FW37" s="193"/>
      <c r="FX37" s="193"/>
      <c r="FY37" s="193"/>
      <c r="FZ37" s="193"/>
      <c r="GA37" s="193"/>
      <c r="GB37" s="193"/>
      <c r="GC37" s="193"/>
      <c r="GD37" s="193"/>
      <c r="GE37" s="193"/>
      <c r="GF37" s="193"/>
      <c r="GG37" s="193"/>
      <c r="GH37" s="193"/>
      <c r="GI37" s="193"/>
      <c r="GJ37" s="193"/>
      <c r="GK37" s="193"/>
      <c r="GL37" s="193"/>
      <c r="GM37" s="193"/>
      <c r="GN37" s="193"/>
      <c r="GO37" s="193"/>
      <c r="GP37" s="193"/>
      <c r="GQ37" s="193"/>
      <c r="GR37" s="193"/>
      <c r="GS37" s="193"/>
      <c r="GT37" s="193"/>
      <c r="GU37" s="193"/>
      <c r="GV37" s="193"/>
      <c r="GW37" s="193"/>
      <c r="GX37" s="193"/>
      <c r="GY37" s="193"/>
      <c r="GZ37" s="193"/>
      <c r="HA37" s="193"/>
      <c r="HB37" s="193"/>
      <c r="HC37" s="193"/>
      <c r="HD37" s="193"/>
      <c r="HE37" s="193"/>
      <c r="HF37" s="193"/>
      <c r="HG37" s="193"/>
      <c r="HH37" s="193"/>
      <c r="HI37" s="193"/>
      <c r="HJ37" s="193"/>
      <c r="HK37" s="193"/>
      <c r="HL37" s="193"/>
      <c r="HM37" s="193"/>
      <c r="HN37" s="193"/>
      <c r="HO37" s="193"/>
      <c r="HP37" s="193"/>
      <c r="HQ37" s="193"/>
      <c r="HR37" s="193"/>
      <c r="HS37" s="193"/>
      <c r="HT37" s="193"/>
      <c r="HU37" s="193"/>
      <c r="HV37" s="193"/>
      <c r="HW37" s="193"/>
      <c r="HX37" s="193"/>
      <c r="HY37" s="193"/>
      <c r="HZ37" s="193"/>
      <c r="IA37" s="193"/>
      <c r="IB37" s="193"/>
      <c r="IC37" s="193"/>
      <c r="ID37" s="193"/>
      <c r="IE37" s="193"/>
      <c r="IF37" s="193"/>
      <c r="IG37" s="193"/>
      <c r="IH37" s="193"/>
      <c r="II37" s="193"/>
      <c r="IJ37" s="193"/>
    </row>
    <row r="38" spans="1:244" s="279" customFormat="1" ht="16.5" customHeight="1">
      <c r="A38" s="272"/>
      <c r="B38" s="273"/>
      <c r="D38" s="278" t="s">
        <v>92</v>
      </c>
      <c r="E38" s="127"/>
      <c r="F38" s="203"/>
      <c r="I38" s="126"/>
      <c r="J38" s="280"/>
      <c r="K38" s="127"/>
      <c r="L38" s="127"/>
      <c r="O38" s="240"/>
      <c r="P38" s="280"/>
      <c r="Q38" s="280"/>
      <c r="R38" s="127"/>
      <c r="S38" s="127"/>
      <c r="T38" s="203"/>
      <c r="U38" s="281"/>
      <c r="V38" s="106"/>
      <c r="W38" s="121"/>
      <c r="X38" s="121"/>
      <c r="Y38" s="121"/>
      <c r="Z38" s="108"/>
      <c r="AA38" s="109"/>
      <c r="AB38" s="122"/>
      <c r="AC38" s="111"/>
      <c r="AD38" s="193"/>
      <c r="AE38" s="193"/>
      <c r="AF38" s="193"/>
      <c r="AG38" s="193"/>
      <c r="AH38" s="193"/>
      <c r="AI38" s="193"/>
      <c r="AJ38" s="193"/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3"/>
      <c r="AV38" s="193"/>
      <c r="AW38" s="193"/>
      <c r="AX38" s="193"/>
      <c r="AY38" s="193"/>
      <c r="AZ38" s="193"/>
      <c r="BA38" s="193"/>
      <c r="BB38" s="193"/>
      <c r="BC38" s="193"/>
      <c r="BD38" s="193"/>
      <c r="BE38" s="193"/>
      <c r="BF38" s="193"/>
      <c r="BG38" s="193"/>
      <c r="BH38" s="193"/>
      <c r="BI38" s="193"/>
      <c r="BJ38" s="193"/>
      <c r="BK38" s="193"/>
      <c r="BL38" s="193"/>
      <c r="BM38" s="193"/>
      <c r="BN38" s="193"/>
      <c r="BO38" s="193"/>
      <c r="BP38" s="193"/>
      <c r="BQ38" s="193"/>
      <c r="BR38" s="193"/>
      <c r="BS38" s="193"/>
      <c r="BT38" s="193"/>
      <c r="BU38" s="193"/>
      <c r="BV38" s="193"/>
      <c r="BW38" s="193"/>
      <c r="BX38" s="193"/>
      <c r="BY38" s="193"/>
      <c r="BZ38" s="193"/>
      <c r="CA38" s="193"/>
      <c r="CB38" s="193"/>
      <c r="CC38" s="193"/>
      <c r="CD38" s="193"/>
      <c r="CE38" s="193"/>
      <c r="CF38" s="193"/>
      <c r="FK38" s="282"/>
      <c r="FL38" s="193"/>
      <c r="FM38" s="193"/>
      <c r="FN38" s="193"/>
      <c r="FO38" s="193"/>
      <c r="FP38" s="193"/>
      <c r="FQ38" s="193"/>
      <c r="FR38" s="193"/>
      <c r="FS38" s="193"/>
      <c r="FT38" s="193"/>
      <c r="FU38" s="193"/>
      <c r="FV38" s="193"/>
      <c r="FW38" s="193"/>
      <c r="FX38" s="193"/>
      <c r="FY38" s="193"/>
      <c r="FZ38" s="193"/>
      <c r="GA38" s="193"/>
      <c r="GB38" s="193"/>
      <c r="GC38" s="193"/>
      <c r="GD38" s="193"/>
      <c r="GE38" s="193"/>
      <c r="GF38" s="193"/>
      <c r="GG38" s="193"/>
      <c r="GH38" s="193"/>
      <c r="GI38" s="193"/>
      <c r="GJ38" s="193"/>
      <c r="GK38" s="193"/>
      <c r="GL38" s="193"/>
      <c r="GM38" s="193"/>
      <c r="GN38" s="193"/>
      <c r="GO38" s="193"/>
      <c r="GP38" s="193"/>
      <c r="GQ38" s="193"/>
      <c r="GR38" s="193"/>
      <c r="GS38" s="193"/>
      <c r="GT38" s="193"/>
      <c r="GU38" s="193"/>
      <c r="GV38" s="193"/>
      <c r="GW38" s="193"/>
      <c r="GX38" s="193"/>
      <c r="GY38" s="193"/>
      <c r="GZ38" s="193"/>
      <c r="HA38" s="193"/>
      <c r="HB38" s="193"/>
      <c r="HC38" s="193"/>
      <c r="HD38" s="193"/>
      <c r="HE38" s="193"/>
      <c r="HF38" s="193"/>
      <c r="HG38" s="193"/>
      <c r="HH38" s="193"/>
      <c r="HI38" s="193"/>
      <c r="HJ38" s="193"/>
      <c r="HK38" s="193"/>
      <c r="HL38" s="193"/>
      <c r="HM38" s="193"/>
      <c r="HN38" s="193"/>
      <c r="HO38" s="193"/>
      <c r="HP38" s="193"/>
      <c r="HQ38" s="193"/>
      <c r="HR38" s="193"/>
      <c r="HS38" s="193"/>
      <c r="HT38" s="193"/>
      <c r="HU38" s="193"/>
      <c r="HV38" s="193"/>
      <c r="HW38" s="193"/>
      <c r="HX38" s="193"/>
      <c r="HY38" s="193"/>
      <c r="HZ38" s="193"/>
      <c r="IA38" s="193"/>
      <c r="IB38" s="193"/>
      <c r="IC38" s="193"/>
      <c r="ID38" s="193"/>
      <c r="IE38" s="193"/>
      <c r="IF38" s="193"/>
      <c r="IG38" s="193"/>
      <c r="IH38" s="193"/>
      <c r="II38" s="193"/>
      <c r="IJ38" s="193"/>
    </row>
    <row r="39" spans="1:244" s="279" customFormat="1" ht="16.5" customHeight="1">
      <c r="A39" s="272"/>
      <c r="B39" s="273"/>
      <c r="C39" s="274" t="s">
        <v>151</v>
      </c>
      <c r="D39" s="278" t="s">
        <v>93</v>
      </c>
      <c r="E39" s="127"/>
      <c r="F39" s="126">
        <v>55</v>
      </c>
      <c r="G39" s="126">
        <v>55</v>
      </c>
      <c r="H39" s="126">
        <v>55</v>
      </c>
      <c r="I39" s="126">
        <v>55</v>
      </c>
      <c r="J39" s="126">
        <v>55</v>
      </c>
      <c r="K39" s="127"/>
      <c r="L39" s="127"/>
      <c r="M39" s="126">
        <v>55</v>
      </c>
      <c r="N39" s="126">
        <v>55</v>
      </c>
      <c r="O39" s="240"/>
      <c r="P39" s="126">
        <v>55</v>
      </c>
      <c r="Q39" s="126">
        <v>55</v>
      </c>
      <c r="R39" s="127"/>
      <c r="S39" s="127"/>
      <c r="T39" s="126">
        <v>55</v>
      </c>
      <c r="U39" s="281"/>
      <c r="V39" s="283"/>
      <c r="W39" s="121"/>
      <c r="X39" s="121">
        <f>SUM(F39:W39)</f>
        <v>550</v>
      </c>
      <c r="Y39" s="121"/>
      <c r="Z39" s="108"/>
      <c r="AA39" s="109"/>
      <c r="AB39" s="122"/>
      <c r="AC39" s="111"/>
      <c r="AD39" s="193"/>
      <c r="AE39" s="193"/>
      <c r="AF39" s="193"/>
      <c r="AG39" s="193"/>
      <c r="AH39" s="193"/>
      <c r="AI39" s="193"/>
      <c r="AJ39" s="193"/>
      <c r="AK39" s="193"/>
      <c r="AL39" s="193"/>
      <c r="AM39" s="193"/>
      <c r="AN39" s="193"/>
      <c r="AO39" s="193"/>
      <c r="AP39" s="193"/>
      <c r="AQ39" s="193"/>
      <c r="AR39" s="193"/>
      <c r="AS39" s="193"/>
      <c r="AT39" s="193"/>
      <c r="AU39" s="193"/>
      <c r="AV39" s="193"/>
      <c r="AW39" s="193"/>
      <c r="AX39" s="193"/>
      <c r="AY39" s="193"/>
      <c r="AZ39" s="193"/>
      <c r="BA39" s="193"/>
      <c r="BB39" s="193"/>
      <c r="BC39" s="193"/>
      <c r="BD39" s="193"/>
      <c r="BE39" s="193"/>
      <c r="BF39" s="193"/>
      <c r="BG39" s="193"/>
      <c r="BH39" s="193"/>
      <c r="BI39" s="193"/>
      <c r="BJ39" s="193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193"/>
      <c r="CA39" s="193"/>
      <c r="CB39" s="193"/>
      <c r="CC39" s="193"/>
      <c r="CD39" s="193"/>
      <c r="CE39" s="193"/>
      <c r="CF39" s="193"/>
      <c r="FK39" s="282"/>
      <c r="FL39" s="193"/>
      <c r="FM39" s="193"/>
      <c r="FN39" s="193"/>
      <c r="FO39" s="193"/>
      <c r="FP39" s="193"/>
      <c r="FQ39" s="193"/>
      <c r="FR39" s="193"/>
      <c r="FS39" s="193"/>
      <c r="FT39" s="193"/>
      <c r="FU39" s="193"/>
      <c r="FV39" s="193"/>
      <c r="FW39" s="193"/>
      <c r="FX39" s="193"/>
      <c r="FY39" s="193"/>
      <c r="FZ39" s="193"/>
      <c r="GA39" s="193"/>
      <c r="GB39" s="193"/>
      <c r="GC39" s="193"/>
      <c r="GD39" s="193"/>
      <c r="GE39" s="193"/>
      <c r="GF39" s="193"/>
      <c r="GG39" s="193"/>
      <c r="GH39" s="193"/>
      <c r="GI39" s="193"/>
      <c r="GJ39" s="193"/>
      <c r="GK39" s="193"/>
      <c r="GL39" s="193"/>
      <c r="GM39" s="193"/>
      <c r="GN39" s="193"/>
      <c r="GO39" s="193"/>
      <c r="GP39" s="193"/>
      <c r="GQ39" s="193"/>
      <c r="GR39" s="193"/>
      <c r="GS39" s="193"/>
      <c r="GT39" s="193"/>
      <c r="GU39" s="193"/>
      <c r="GV39" s="193"/>
      <c r="GW39" s="193"/>
      <c r="GX39" s="193"/>
      <c r="GY39" s="193"/>
      <c r="GZ39" s="193"/>
      <c r="HA39" s="193"/>
      <c r="HB39" s="193"/>
      <c r="HC39" s="193"/>
      <c r="HD39" s="193"/>
      <c r="HE39" s="193"/>
      <c r="HF39" s="193"/>
      <c r="HG39" s="193"/>
      <c r="HH39" s="193"/>
      <c r="HI39" s="193"/>
      <c r="HJ39" s="193"/>
      <c r="HK39" s="193"/>
      <c r="HL39" s="193"/>
      <c r="HM39" s="193"/>
      <c r="HN39" s="193"/>
      <c r="HO39" s="193"/>
      <c r="HP39" s="193"/>
      <c r="HQ39" s="193"/>
      <c r="HR39" s="193"/>
      <c r="HS39" s="193"/>
      <c r="HT39" s="193"/>
      <c r="HU39" s="193"/>
      <c r="HV39" s="193"/>
      <c r="HW39" s="193"/>
      <c r="HX39" s="193"/>
      <c r="HY39" s="193"/>
      <c r="HZ39" s="193"/>
      <c r="IA39" s="193"/>
      <c r="IB39" s="193"/>
      <c r="IC39" s="193"/>
      <c r="ID39" s="193"/>
      <c r="IE39" s="193"/>
      <c r="IF39" s="193"/>
      <c r="IG39" s="193"/>
      <c r="IH39" s="193"/>
      <c r="II39" s="193"/>
      <c r="IJ39" s="193"/>
    </row>
    <row r="40" spans="1:244" s="279" customFormat="1" ht="18" customHeight="1" thickBot="1">
      <c r="A40" s="284"/>
      <c r="B40" s="285"/>
      <c r="C40" s="286" t="s">
        <v>152</v>
      </c>
      <c r="D40" s="287" t="s">
        <v>95</v>
      </c>
      <c r="E40" s="127"/>
      <c r="F40" s="203"/>
      <c r="I40" s="288"/>
      <c r="J40" s="289"/>
      <c r="K40" s="127"/>
      <c r="L40" s="127"/>
      <c r="O40" s="240"/>
      <c r="P40" s="289"/>
      <c r="Q40" s="289"/>
      <c r="R40" s="127"/>
      <c r="S40" s="127"/>
      <c r="T40" s="203"/>
      <c r="U40" s="290"/>
      <c r="V40" s="164"/>
      <c r="W40" s="216"/>
      <c r="Y40" s="216"/>
      <c r="Z40" s="166"/>
      <c r="AA40" s="167"/>
      <c r="AB40" s="291"/>
      <c r="AC40" s="169"/>
      <c r="AD40" s="193"/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93"/>
      <c r="AS40" s="193"/>
      <c r="AT40" s="193"/>
      <c r="AU40" s="193"/>
      <c r="AV40" s="193"/>
      <c r="AW40" s="193"/>
      <c r="AX40" s="193"/>
      <c r="AY40" s="193"/>
      <c r="AZ40" s="193"/>
      <c r="BA40" s="193"/>
      <c r="BB40" s="193"/>
      <c r="BC40" s="193"/>
      <c r="BD40" s="193"/>
      <c r="BE40" s="193"/>
      <c r="BF40" s="193"/>
      <c r="BG40" s="193"/>
      <c r="BH40" s="193"/>
      <c r="BI40" s="193"/>
      <c r="BJ40" s="193"/>
      <c r="BK40" s="193"/>
      <c r="BL40" s="193"/>
      <c r="BM40" s="193"/>
      <c r="BN40" s="193"/>
      <c r="BO40" s="193"/>
      <c r="BP40" s="193"/>
      <c r="BQ40" s="193"/>
      <c r="BR40" s="193"/>
      <c r="BS40" s="193"/>
      <c r="BT40" s="193"/>
      <c r="BU40" s="193"/>
      <c r="BV40" s="193"/>
      <c r="BW40" s="193"/>
      <c r="BX40" s="193"/>
      <c r="BY40" s="193"/>
      <c r="BZ40" s="193"/>
      <c r="CA40" s="193"/>
      <c r="CB40" s="193"/>
      <c r="CC40" s="193"/>
      <c r="CD40" s="193"/>
      <c r="CE40" s="193"/>
      <c r="CF40" s="193"/>
      <c r="FK40" s="282"/>
      <c r="FL40" s="193"/>
      <c r="FM40" s="193"/>
      <c r="FN40" s="193"/>
      <c r="FO40" s="193"/>
      <c r="FP40" s="193"/>
      <c r="FQ40" s="193"/>
      <c r="FR40" s="193"/>
      <c r="FS40" s="193"/>
      <c r="FT40" s="193"/>
      <c r="FU40" s="193"/>
      <c r="FV40" s="193"/>
      <c r="FW40" s="193"/>
      <c r="FX40" s="193"/>
      <c r="FY40" s="193"/>
      <c r="FZ40" s="193"/>
      <c r="GA40" s="193"/>
      <c r="GB40" s="193"/>
      <c r="GC40" s="193"/>
      <c r="GD40" s="193"/>
      <c r="GE40" s="193"/>
      <c r="GF40" s="193"/>
      <c r="GG40" s="193"/>
      <c r="GH40" s="193"/>
      <c r="GI40" s="193"/>
      <c r="GJ40" s="193"/>
      <c r="GK40" s="193"/>
      <c r="GL40" s="193"/>
      <c r="GM40" s="193"/>
      <c r="GN40" s="193"/>
      <c r="GO40" s="193"/>
      <c r="GP40" s="193"/>
      <c r="GQ40" s="193"/>
      <c r="GR40" s="193"/>
      <c r="GS40" s="193"/>
      <c r="GT40" s="193"/>
      <c r="GU40" s="193"/>
      <c r="GV40" s="193"/>
      <c r="GW40" s="193"/>
      <c r="GX40" s="193"/>
      <c r="GY40" s="193"/>
      <c r="GZ40" s="193"/>
      <c r="HA40" s="193"/>
      <c r="HB40" s="193"/>
      <c r="HC40" s="193"/>
      <c r="HD40" s="193"/>
      <c r="HE40" s="193"/>
      <c r="HF40" s="193"/>
      <c r="HG40" s="193"/>
      <c r="HH40" s="193"/>
      <c r="HI40" s="193"/>
      <c r="HJ40" s="193"/>
      <c r="HK40" s="193"/>
      <c r="HL40" s="193"/>
      <c r="HM40" s="193"/>
      <c r="HN40" s="193"/>
      <c r="HO40" s="193"/>
      <c r="HP40" s="193"/>
      <c r="HQ40" s="193"/>
      <c r="HR40" s="193"/>
      <c r="HS40" s="193"/>
      <c r="HT40" s="193"/>
      <c r="HU40" s="193"/>
      <c r="HV40" s="193"/>
      <c r="HW40" s="193"/>
      <c r="HX40" s="193"/>
      <c r="HY40" s="193"/>
      <c r="HZ40" s="193"/>
      <c r="IA40" s="193"/>
      <c r="IB40" s="193"/>
      <c r="IC40" s="193"/>
      <c r="ID40" s="193"/>
      <c r="IE40" s="193"/>
      <c r="IF40" s="193"/>
      <c r="IG40" s="193"/>
      <c r="IH40" s="193"/>
      <c r="II40" s="193"/>
      <c r="IJ40" s="193"/>
    </row>
    <row r="41" spans="1:244" s="279" customFormat="1" ht="6.75" customHeight="1" thickBot="1">
      <c r="A41" s="292"/>
      <c r="B41" s="293"/>
      <c r="C41" s="294"/>
      <c r="D41" s="295"/>
      <c r="E41" s="296"/>
      <c r="F41" s="296"/>
      <c r="G41" s="296"/>
      <c r="H41" s="296"/>
      <c r="I41" s="296"/>
      <c r="J41" s="297"/>
      <c r="K41" s="297"/>
      <c r="L41" s="296"/>
      <c r="M41" s="296"/>
      <c r="N41" s="296"/>
      <c r="O41" s="297"/>
      <c r="P41" s="297"/>
      <c r="Q41" s="297"/>
      <c r="R41" s="298"/>
      <c r="S41" s="299"/>
      <c r="T41" s="299"/>
      <c r="U41" s="300"/>
      <c r="V41" s="301"/>
      <c r="W41" s="302"/>
      <c r="X41" s="302"/>
      <c r="Y41" s="302"/>
      <c r="Z41" s="303"/>
      <c r="AA41" s="304"/>
      <c r="AB41" s="305"/>
      <c r="AC41" s="306"/>
      <c r="AD41" s="193"/>
      <c r="AE41" s="193"/>
      <c r="AF41" s="193"/>
      <c r="AG41" s="193"/>
      <c r="AH41" s="193"/>
      <c r="AI41" s="193"/>
      <c r="AJ41" s="193"/>
      <c r="AK41" s="193"/>
      <c r="AL41" s="193"/>
      <c r="AM41" s="193"/>
      <c r="AN41" s="193"/>
      <c r="AO41" s="193"/>
      <c r="AP41" s="193"/>
      <c r="AQ41" s="193"/>
      <c r="AR41" s="193"/>
      <c r="AS41" s="193"/>
      <c r="AT41" s="193"/>
      <c r="AU41" s="193"/>
      <c r="AV41" s="193"/>
      <c r="AW41" s="193"/>
      <c r="AX41" s="193"/>
      <c r="AY41" s="193"/>
      <c r="AZ41" s="193"/>
      <c r="BA41" s="193"/>
      <c r="BB41" s="193"/>
      <c r="BC41" s="193"/>
      <c r="BD41" s="193"/>
      <c r="BE41" s="193"/>
      <c r="BF41" s="193"/>
      <c r="BG41" s="193"/>
      <c r="BH41" s="193"/>
      <c r="BI41" s="193"/>
      <c r="BJ41" s="193"/>
      <c r="BK41" s="193"/>
      <c r="BL41" s="193"/>
      <c r="BM41" s="193"/>
      <c r="BN41" s="193"/>
      <c r="BO41" s="193"/>
      <c r="BP41" s="193"/>
      <c r="BQ41" s="193"/>
      <c r="BR41" s="193"/>
      <c r="BS41" s="193"/>
      <c r="BT41" s="193"/>
      <c r="BU41" s="193"/>
      <c r="BV41" s="193"/>
      <c r="BW41" s="193"/>
      <c r="BX41" s="193"/>
      <c r="BY41" s="193"/>
      <c r="BZ41" s="193"/>
      <c r="CA41" s="193"/>
      <c r="CB41" s="193"/>
      <c r="CC41" s="193"/>
      <c r="CD41" s="193"/>
      <c r="CE41" s="193"/>
      <c r="CF41" s="193"/>
      <c r="FK41" s="282"/>
      <c r="FL41" s="193"/>
      <c r="FM41" s="193"/>
      <c r="FN41" s="193"/>
      <c r="FO41" s="193"/>
      <c r="FP41" s="193"/>
      <c r="FQ41" s="193"/>
      <c r="FR41" s="193"/>
      <c r="FS41" s="193"/>
      <c r="FT41" s="193"/>
      <c r="FU41" s="193"/>
      <c r="FV41" s="193"/>
      <c r="FW41" s="193"/>
      <c r="FX41" s="193"/>
      <c r="FY41" s="193"/>
      <c r="FZ41" s="193"/>
      <c r="GA41" s="193"/>
      <c r="GB41" s="193"/>
      <c r="GC41" s="193"/>
      <c r="GD41" s="193"/>
      <c r="GE41" s="193"/>
      <c r="GF41" s="193"/>
      <c r="GG41" s="193"/>
      <c r="GH41" s="193"/>
      <c r="GI41" s="193"/>
      <c r="GJ41" s="193"/>
      <c r="GK41" s="193"/>
      <c r="GL41" s="193"/>
      <c r="GM41" s="193"/>
      <c r="GN41" s="193"/>
      <c r="GO41" s="193"/>
      <c r="GP41" s="193"/>
      <c r="GQ41" s="193"/>
      <c r="GR41" s="193"/>
      <c r="GS41" s="193"/>
      <c r="GT41" s="193"/>
      <c r="GU41" s="193"/>
      <c r="GV41" s="193"/>
      <c r="GW41" s="193"/>
      <c r="GX41" s="193"/>
      <c r="GY41" s="193"/>
      <c r="GZ41" s="193"/>
      <c r="HA41" s="193"/>
      <c r="HB41" s="193"/>
      <c r="HC41" s="193"/>
      <c r="HD41" s="193"/>
      <c r="HE41" s="193"/>
      <c r="HF41" s="193"/>
      <c r="HG41" s="193"/>
      <c r="HH41" s="193"/>
      <c r="HI41" s="193"/>
      <c r="HJ41" s="193"/>
      <c r="HK41" s="193"/>
      <c r="HL41" s="193"/>
      <c r="HM41" s="193"/>
      <c r="HN41" s="193"/>
      <c r="HO41" s="193"/>
      <c r="HP41" s="193"/>
      <c r="HQ41" s="193"/>
      <c r="HR41" s="193"/>
      <c r="HS41" s="193"/>
      <c r="HT41" s="193"/>
      <c r="HU41" s="193"/>
      <c r="HV41" s="193"/>
      <c r="HW41" s="193"/>
      <c r="HX41" s="193"/>
      <c r="HY41" s="193"/>
      <c r="HZ41" s="193"/>
      <c r="IA41" s="193"/>
      <c r="IB41" s="193"/>
      <c r="IC41" s="193"/>
      <c r="ID41" s="193"/>
      <c r="IE41" s="193"/>
      <c r="IF41" s="193"/>
      <c r="IG41" s="193"/>
      <c r="IH41" s="193"/>
      <c r="II41" s="193"/>
      <c r="IJ41" s="193"/>
    </row>
    <row r="42" spans="1:244" s="270" customFormat="1" ht="15" customHeight="1">
      <c r="A42" s="181">
        <v>11</v>
      </c>
      <c r="B42" s="265">
        <v>5</v>
      </c>
      <c r="C42" s="307" t="s">
        <v>135</v>
      </c>
      <c r="D42" s="149">
        <v>0.57986111111111105</v>
      </c>
      <c r="E42" s="185">
        <v>0.52708333333333335</v>
      </c>
      <c r="F42" s="185">
        <v>0.55277777777777781</v>
      </c>
      <c r="G42" s="185">
        <v>0.54027777777777775</v>
      </c>
      <c r="H42" s="222">
        <v>1</v>
      </c>
      <c r="I42" s="308"/>
      <c r="J42" s="102">
        <v>0.32916666666666666</v>
      </c>
      <c r="K42" s="185">
        <v>0.5131944444444444</v>
      </c>
      <c r="L42" s="185">
        <v>0.50902777777777775</v>
      </c>
      <c r="M42" s="185">
        <v>0.51944444444444449</v>
      </c>
      <c r="N42" s="185">
        <v>0.55138888888888882</v>
      </c>
      <c r="O42" s="185">
        <v>0.55902777777777779</v>
      </c>
      <c r="P42" s="308"/>
      <c r="Q42" s="309">
        <v>0.51388888888888895</v>
      </c>
      <c r="R42" s="185">
        <v>0.54027777777777775</v>
      </c>
      <c r="S42" s="185">
        <v>0.52569444444444446</v>
      </c>
      <c r="T42" s="185">
        <v>0.52986111111111112</v>
      </c>
      <c r="U42" s="310"/>
      <c r="V42" s="187"/>
      <c r="W42" s="311"/>
      <c r="X42" s="311"/>
      <c r="Y42" s="311"/>
      <c r="Z42" s="189"/>
      <c r="AA42" s="190">
        <v>1</v>
      </c>
      <c r="AB42" s="191"/>
      <c r="AC42" s="269"/>
      <c r="AD42" s="193"/>
      <c r="AE42" s="193"/>
      <c r="AF42" s="193"/>
      <c r="AG42" s="193"/>
      <c r="AH42" s="193"/>
      <c r="AI42" s="193"/>
      <c r="AJ42" s="193"/>
      <c r="AK42" s="193"/>
      <c r="AL42" s="193"/>
      <c r="AM42" s="193"/>
      <c r="AN42" s="193"/>
      <c r="AO42" s="193"/>
      <c r="AP42" s="193"/>
      <c r="AQ42" s="193"/>
      <c r="AR42" s="193"/>
      <c r="AS42" s="193"/>
      <c r="AT42" s="193"/>
      <c r="AU42" s="193"/>
      <c r="AV42" s="193"/>
      <c r="AW42" s="193"/>
      <c r="AX42" s="193"/>
      <c r="AY42" s="193"/>
      <c r="AZ42" s="193"/>
      <c r="BA42" s="193"/>
      <c r="BB42" s="193"/>
      <c r="BC42" s="193"/>
      <c r="BD42" s="193"/>
      <c r="BE42" s="193"/>
      <c r="BF42" s="193"/>
      <c r="BG42" s="193"/>
      <c r="BH42" s="193"/>
      <c r="BI42" s="193"/>
      <c r="BJ42" s="193"/>
      <c r="BK42" s="193"/>
      <c r="BL42" s="193"/>
      <c r="BM42" s="193"/>
      <c r="BN42" s="193"/>
      <c r="BO42" s="193"/>
      <c r="BP42" s="193"/>
      <c r="BQ42" s="193"/>
      <c r="BR42" s="193"/>
      <c r="BS42" s="193"/>
      <c r="BT42" s="193"/>
      <c r="BU42" s="193"/>
      <c r="BV42" s="193"/>
      <c r="BW42" s="193"/>
      <c r="BX42" s="193"/>
      <c r="BY42" s="193"/>
      <c r="BZ42" s="193"/>
      <c r="CA42" s="193"/>
      <c r="CB42" s="193"/>
      <c r="CC42" s="193"/>
      <c r="CD42" s="193"/>
      <c r="CE42" s="193"/>
      <c r="CF42" s="193"/>
      <c r="FK42" s="271"/>
      <c r="FL42" s="193"/>
      <c r="FM42" s="193"/>
      <c r="FN42" s="193"/>
      <c r="FO42" s="193"/>
      <c r="FP42" s="193"/>
      <c r="FQ42" s="193"/>
      <c r="FR42" s="193"/>
      <c r="FS42" s="193"/>
      <c r="FT42" s="193"/>
      <c r="FU42" s="193"/>
      <c r="FV42" s="193"/>
      <c r="FW42" s="193"/>
      <c r="FX42" s="193"/>
      <c r="FY42" s="193"/>
      <c r="FZ42" s="193"/>
      <c r="GA42" s="193"/>
      <c r="GB42" s="193"/>
      <c r="GC42" s="193"/>
      <c r="GD42" s="193"/>
      <c r="GE42" s="193"/>
      <c r="GF42" s="193"/>
      <c r="GG42" s="193"/>
      <c r="GH42" s="193"/>
      <c r="GI42" s="193"/>
      <c r="GJ42" s="193"/>
      <c r="GK42" s="193"/>
      <c r="GL42" s="193"/>
      <c r="GM42" s="193"/>
      <c r="GN42" s="193"/>
      <c r="GO42" s="193"/>
      <c r="GP42" s="193"/>
      <c r="GQ42" s="193"/>
      <c r="GR42" s="193"/>
      <c r="GS42" s="193"/>
      <c r="GT42" s="193"/>
      <c r="GU42" s="193"/>
      <c r="GV42" s="193"/>
      <c r="GW42" s="193"/>
      <c r="GX42" s="193"/>
      <c r="GY42" s="193"/>
      <c r="GZ42" s="193"/>
      <c r="HA42" s="193"/>
      <c r="HB42" s="193"/>
      <c r="HC42" s="193"/>
      <c r="HD42" s="193"/>
      <c r="HE42" s="193"/>
      <c r="HF42" s="193"/>
      <c r="HG42" s="193"/>
      <c r="HH42" s="193"/>
      <c r="HI42" s="193"/>
      <c r="HJ42" s="193"/>
      <c r="HK42" s="193"/>
      <c r="HL42" s="193"/>
      <c r="HM42" s="193"/>
      <c r="HN42" s="193"/>
      <c r="HO42" s="193"/>
      <c r="HP42" s="193"/>
      <c r="HQ42" s="193"/>
      <c r="HR42" s="193"/>
      <c r="HS42" s="193"/>
      <c r="HT42" s="193"/>
      <c r="HU42" s="193"/>
      <c r="HV42" s="193"/>
      <c r="HW42" s="193"/>
      <c r="HX42" s="193"/>
      <c r="HY42" s="193"/>
      <c r="HZ42" s="193"/>
      <c r="IA42" s="193"/>
      <c r="IB42" s="193"/>
      <c r="IC42" s="193"/>
      <c r="ID42" s="193"/>
      <c r="IE42" s="193"/>
      <c r="IF42" s="193"/>
      <c r="IG42" s="193"/>
      <c r="IH42" s="193"/>
      <c r="II42" s="193"/>
      <c r="IJ42" s="193"/>
    </row>
    <row r="43" spans="1:244" s="276" customFormat="1" ht="15" customHeight="1" thickBot="1">
      <c r="A43" s="195"/>
      <c r="B43" s="273"/>
      <c r="C43" s="312" t="s">
        <v>136</v>
      </c>
      <c r="D43" s="154">
        <v>0.95486111111111116</v>
      </c>
      <c r="E43" s="185">
        <v>0.9555555555555556</v>
      </c>
      <c r="F43" s="185">
        <v>0.95624999999999993</v>
      </c>
      <c r="G43" s="185">
        <v>0.95624999999999993</v>
      </c>
      <c r="H43" s="222"/>
      <c r="I43" s="308"/>
      <c r="J43" s="102">
        <v>0.49722222222222223</v>
      </c>
      <c r="K43" s="185">
        <v>0.95624999999999993</v>
      </c>
      <c r="L43" s="185">
        <v>0.9555555555555556</v>
      </c>
      <c r="M43" s="185">
        <v>0.9555555555555556</v>
      </c>
      <c r="N43" s="185">
        <v>0.95694444444444438</v>
      </c>
      <c r="O43" s="185">
        <v>0.95694444444444438</v>
      </c>
      <c r="P43" s="308"/>
      <c r="Q43" s="309">
        <v>0.95624999999999993</v>
      </c>
      <c r="R43" s="185">
        <v>0.9555555555555556</v>
      </c>
      <c r="S43" s="185">
        <v>0.95624999999999993</v>
      </c>
      <c r="T43" s="185">
        <v>0.95694444444444438</v>
      </c>
      <c r="U43" s="313"/>
      <c r="V43" s="106"/>
      <c r="W43" s="121"/>
      <c r="X43" s="121"/>
      <c r="Y43" s="121"/>
      <c r="Z43" s="108"/>
      <c r="AA43" s="109"/>
      <c r="AB43" s="122"/>
      <c r="AC43" s="111"/>
      <c r="AD43" s="193"/>
      <c r="AE43" s="193"/>
      <c r="AF43" s="193"/>
      <c r="AG43" s="193"/>
      <c r="AH43" s="193"/>
      <c r="AI43" s="193"/>
      <c r="AJ43" s="193"/>
      <c r="AK43" s="193"/>
      <c r="AL43" s="193"/>
      <c r="AM43" s="193"/>
      <c r="AN43" s="193"/>
      <c r="AO43" s="193"/>
      <c r="AP43" s="193"/>
      <c r="AQ43" s="193"/>
      <c r="AR43" s="193"/>
      <c r="AS43" s="193"/>
      <c r="AT43" s="193"/>
      <c r="AU43" s="193"/>
      <c r="AV43" s="193"/>
      <c r="AW43" s="193"/>
      <c r="AX43" s="193"/>
      <c r="AY43" s="193"/>
      <c r="AZ43" s="193"/>
      <c r="BA43" s="193"/>
      <c r="BB43" s="193"/>
      <c r="BC43" s="193"/>
      <c r="BD43" s="193"/>
      <c r="BE43" s="193"/>
      <c r="BF43" s="193"/>
      <c r="BG43" s="193"/>
      <c r="BH43" s="193"/>
      <c r="BI43" s="193"/>
      <c r="BJ43" s="193"/>
      <c r="BK43" s="193"/>
      <c r="BL43" s="193"/>
      <c r="BM43" s="193"/>
      <c r="BN43" s="193"/>
      <c r="BO43" s="193"/>
      <c r="BP43" s="193"/>
      <c r="BQ43" s="193"/>
      <c r="BR43" s="193"/>
      <c r="BS43" s="193"/>
      <c r="BT43" s="193"/>
      <c r="BU43" s="193"/>
      <c r="BV43" s="193"/>
      <c r="BW43" s="193"/>
      <c r="BX43" s="193"/>
      <c r="BY43" s="193"/>
      <c r="BZ43" s="193"/>
      <c r="CA43" s="193"/>
      <c r="CB43" s="193"/>
      <c r="CC43" s="193"/>
      <c r="CD43" s="193"/>
      <c r="CE43" s="193"/>
      <c r="CF43" s="193"/>
      <c r="FK43" s="277"/>
      <c r="FL43" s="193"/>
      <c r="FM43" s="193"/>
      <c r="FN43" s="193"/>
      <c r="FO43" s="193"/>
      <c r="FP43" s="193"/>
      <c r="FQ43" s="193"/>
      <c r="FR43" s="193"/>
      <c r="FS43" s="193"/>
      <c r="FT43" s="193"/>
      <c r="FU43" s="193"/>
      <c r="FV43" s="193"/>
      <c r="FW43" s="193"/>
      <c r="FX43" s="193"/>
      <c r="FY43" s="193"/>
      <c r="FZ43" s="193"/>
      <c r="GA43" s="193"/>
      <c r="GB43" s="193"/>
      <c r="GC43" s="193"/>
      <c r="GD43" s="193"/>
      <c r="GE43" s="193"/>
      <c r="GF43" s="193"/>
      <c r="GG43" s="193"/>
      <c r="GH43" s="193"/>
      <c r="GI43" s="193"/>
      <c r="GJ43" s="193"/>
      <c r="GK43" s="193"/>
      <c r="GL43" s="193"/>
      <c r="GM43" s="193"/>
      <c r="GN43" s="193"/>
      <c r="GO43" s="193"/>
      <c r="GP43" s="193"/>
      <c r="GQ43" s="193"/>
      <c r="GR43" s="193"/>
      <c r="GS43" s="193"/>
      <c r="GT43" s="193"/>
      <c r="GU43" s="193"/>
      <c r="GV43" s="193"/>
      <c r="GW43" s="193"/>
      <c r="GX43" s="193"/>
      <c r="GY43" s="193"/>
      <c r="GZ43" s="193"/>
      <c r="HA43" s="193"/>
      <c r="HB43" s="193"/>
      <c r="HC43" s="193"/>
      <c r="HD43" s="193"/>
      <c r="HE43" s="193"/>
      <c r="HF43" s="193"/>
      <c r="HG43" s="193"/>
      <c r="HH43" s="193"/>
      <c r="HI43" s="193"/>
      <c r="HJ43" s="193"/>
      <c r="HK43" s="193"/>
      <c r="HL43" s="193"/>
      <c r="HM43" s="193"/>
      <c r="HN43" s="193"/>
      <c r="HO43" s="193"/>
      <c r="HP43" s="193"/>
      <c r="HQ43" s="193"/>
      <c r="HR43" s="193"/>
      <c r="HS43" s="193"/>
      <c r="HT43" s="193"/>
      <c r="HU43" s="193"/>
      <c r="HV43" s="193"/>
      <c r="HW43" s="193"/>
      <c r="HX43" s="193"/>
      <c r="HY43" s="193"/>
      <c r="HZ43" s="193"/>
      <c r="IA43" s="193"/>
      <c r="IB43" s="193"/>
      <c r="IC43" s="193"/>
      <c r="ID43" s="193"/>
      <c r="IE43" s="193"/>
      <c r="IF43" s="193"/>
      <c r="IG43" s="193"/>
      <c r="IH43" s="193"/>
      <c r="II43" s="193"/>
      <c r="IJ43" s="193"/>
    </row>
    <row r="44" spans="1:244" s="279" customFormat="1" ht="15" customHeight="1">
      <c r="A44" s="195"/>
      <c r="B44" s="273"/>
      <c r="C44" s="312" t="s">
        <v>89</v>
      </c>
      <c r="D44" s="314" t="s">
        <v>90</v>
      </c>
      <c r="E44" s="128"/>
      <c r="F44" s="128"/>
      <c r="G44" s="280"/>
      <c r="H44" s="222"/>
      <c r="I44" s="127"/>
      <c r="J44" s="102"/>
      <c r="K44" s="203"/>
      <c r="L44" s="201"/>
      <c r="M44" s="201"/>
      <c r="N44" s="280"/>
      <c r="O44" s="315"/>
      <c r="P44" s="127"/>
      <c r="Q44" s="231"/>
      <c r="S44" s="128"/>
      <c r="T44" s="316"/>
      <c r="U44" s="317"/>
      <c r="V44" s="106"/>
      <c r="W44" s="121"/>
      <c r="X44" s="121"/>
      <c r="Y44" s="121"/>
      <c r="Z44" s="108"/>
      <c r="AA44" s="109"/>
      <c r="AB44" s="122"/>
      <c r="AC44" s="111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3"/>
      <c r="AV44" s="193"/>
      <c r="AW44" s="193"/>
      <c r="AX44" s="193"/>
      <c r="AY44" s="193"/>
      <c r="AZ44" s="193"/>
      <c r="BA44" s="193"/>
      <c r="BB44" s="193"/>
      <c r="BC44" s="193"/>
      <c r="BD44" s="193"/>
      <c r="BE44" s="193"/>
      <c r="BF44" s="193"/>
      <c r="BG44" s="193"/>
      <c r="BH44" s="193"/>
      <c r="BI44" s="193"/>
      <c r="BJ44" s="193"/>
      <c r="BK44" s="193"/>
      <c r="BL44" s="193"/>
      <c r="BM44" s="193"/>
      <c r="BN44" s="193"/>
      <c r="BO44" s="193"/>
      <c r="BP44" s="193"/>
      <c r="BQ44" s="193"/>
      <c r="BR44" s="193"/>
      <c r="BS44" s="193"/>
      <c r="BT44" s="193"/>
      <c r="BU44" s="193"/>
      <c r="BV44" s="193"/>
      <c r="BW44" s="193"/>
      <c r="BX44" s="193"/>
      <c r="BY44" s="193"/>
      <c r="BZ44" s="193"/>
      <c r="CA44" s="193"/>
      <c r="CB44" s="193"/>
      <c r="CC44" s="193"/>
      <c r="CD44" s="193"/>
      <c r="CE44" s="193"/>
      <c r="CF44" s="193"/>
      <c r="FK44" s="282"/>
      <c r="FL44" s="193"/>
      <c r="FM44" s="193"/>
      <c r="FN44" s="193"/>
      <c r="FO44" s="193"/>
      <c r="FP44" s="193"/>
      <c r="FQ44" s="193"/>
      <c r="FR44" s="193"/>
      <c r="FS44" s="193"/>
      <c r="FT44" s="193"/>
      <c r="FU44" s="193"/>
      <c r="FV44" s="193"/>
      <c r="FW44" s="193"/>
      <c r="FX44" s="193"/>
      <c r="FY44" s="193"/>
      <c r="FZ44" s="193"/>
      <c r="GA44" s="193"/>
      <c r="GB44" s="193"/>
      <c r="GC44" s="193"/>
      <c r="GD44" s="193"/>
      <c r="GE44" s="193"/>
      <c r="GF44" s="193"/>
      <c r="GG44" s="193"/>
      <c r="GH44" s="193"/>
      <c r="GI44" s="193"/>
      <c r="GJ44" s="193"/>
      <c r="GK44" s="193"/>
      <c r="GL44" s="193"/>
      <c r="GM44" s="193"/>
      <c r="GN44" s="193"/>
      <c r="GO44" s="193"/>
      <c r="GP44" s="193"/>
      <c r="GQ44" s="193"/>
      <c r="GR44" s="193"/>
      <c r="GS44" s="193"/>
      <c r="GT44" s="193"/>
      <c r="GU44" s="193"/>
      <c r="GV44" s="193"/>
      <c r="GW44" s="193"/>
      <c r="GX44" s="193"/>
      <c r="GY44" s="193"/>
      <c r="GZ44" s="193"/>
      <c r="HA44" s="193"/>
      <c r="HB44" s="193"/>
      <c r="HC44" s="193"/>
      <c r="HD44" s="193"/>
      <c r="HE44" s="193"/>
      <c r="HF44" s="193"/>
      <c r="HG44" s="193"/>
      <c r="HH44" s="193"/>
      <c r="HI44" s="193"/>
      <c r="HJ44" s="193"/>
      <c r="HK44" s="193"/>
      <c r="HL44" s="193"/>
      <c r="HM44" s="193"/>
      <c r="HN44" s="193"/>
      <c r="HO44" s="193"/>
      <c r="HP44" s="193"/>
      <c r="HQ44" s="193"/>
      <c r="HR44" s="193"/>
      <c r="HS44" s="193"/>
      <c r="HT44" s="193"/>
      <c r="HU44" s="193"/>
      <c r="HV44" s="193"/>
      <c r="HW44" s="193"/>
      <c r="HX44" s="193"/>
      <c r="HY44" s="193"/>
      <c r="HZ44" s="193"/>
      <c r="IA44" s="193"/>
      <c r="IB44" s="193"/>
      <c r="IC44" s="193"/>
      <c r="ID44" s="193"/>
      <c r="IE44" s="193"/>
      <c r="IF44" s="193"/>
      <c r="IG44" s="193"/>
      <c r="IH44" s="193"/>
      <c r="II44" s="193"/>
      <c r="IJ44" s="193"/>
    </row>
    <row r="45" spans="1:244" s="279" customFormat="1" ht="15" customHeight="1">
      <c r="A45" s="195"/>
      <c r="B45" s="273"/>
      <c r="C45" s="312"/>
      <c r="D45" s="314" t="s">
        <v>92</v>
      </c>
      <c r="E45" s="128"/>
      <c r="F45" s="128"/>
      <c r="G45" s="280"/>
      <c r="H45" s="222"/>
      <c r="I45" s="127"/>
      <c r="J45" s="127"/>
      <c r="K45" s="203"/>
      <c r="L45" s="201"/>
      <c r="M45" s="201"/>
      <c r="N45" s="280"/>
      <c r="O45" s="280"/>
      <c r="P45" s="127"/>
      <c r="Q45" s="231"/>
      <c r="S45" s="128"/>
      <c r="T45" s="316"/>
      <c r="U45" s="317"/>
      <c r="V45" s="106"/>
      <c r="W45" s="121"/>
      <c r="X45" s="121"/>
      <c r="Y45" s="121"/>
      <c r="Z45" s="108"/>
      <c r="AA45" s="109"/>
      <c r="AB45" s="122"/>
      <c r="AC45" s="111"/>
      <c r="AD45" s="193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3"/>
      <c r="AV45" s="193"/>
      <c r="AW45" s="193"/>
      <c r="AX45" s="193"/>
      <c r="AY45" s="193"/>
      <c r="AZ45" s="193"/>
      <c r="BA45" s="193"/>
      <c r="BB45" s="193"/>
      <c r="BC45" s="193"/>
      <c r="BD45" s="193"/>
      <c r="BE45" s="193"/>
      <c r="BF45" s="193"/>
      <c r="BG45" s="193"/>
      <c r="BH45" s="193"/>
      <c r="BI45" s="193"/>
      <c r="BJ45" s="193"/>
      <c r="BK45" s="193"/>
      <c r="BL45" s="193"/>
      <c r="BM45" s="193"/>
      <c r="BN45" s="193"/>
      <c r="BO45" s="193"/>
      <c r="BP45" s="193"/>
      <c r="BQ45" s="193"/>
      <c r="BR45" s="193"/>
      <c r="BS45" s="193"/>
      <c r="BT45" s="193"/>
      <c r="BU45" s="193"/>
      <c r="BV45" s="193"/>
      <c r="BW45" s="193"/>
      <c r="BX45" s="193"/>
      <c r="BY45" s="193"/>
      <c r="BZ45" s="193"/>
      <c r="CA45" s="193"/>
      <c r="CB45" s="193"/>
      <c r="CC45" s="193"/>
      <c r="CD45" s="193"/>
      <c r="CE45" s="193"/>
      <c r="CF45" s="193"/>
      <c r="FK45" s="282"/>
      <c r="FL45" s="193"/>
      <c r="FM45" s="193"/>
      <c r="FN45" s="193"/>
      <c r="FO45" s="193"/>
      <c r="FP45" s="193"/>
      <c r="FQ45" s="193"/>
      <c r="FR45" s="193"/>
      <c r="FS45" s="193"/>
      <c r="FT45" s="193"/>
      <c r="FU45" s="193"/>
      <c r="FV45" s="193"/>
      <c r="FW45" s="193"/>
      <c r="FX45" s="193"/>
      <c r="FY45" s="193"/>
      <c r="FZ45" s="193"/>
      <c r="GA45" s="193"/>
      <c r="GB45" s="193"/>
      <c r="GC45" s="193"/>
      <c r="GD45" s="193"/>
      <c r="GE45" s="193"/>
      <c r="GF45" s="193"/>
      <c r="GG45" s="193"/>
      <c r="GH45" s="193"/>
      <c r="GI45" s="193"/>
      <c r="GJ45" s="193"/>
      <c r="GK45" s="193"/>
      <c r="GL45" s="193"/>
      <c r="GM45" s="193"/>
      <c r="GN45" s="193"/>
      <c r="GO45" s="193"/>
      <c r="GP45" s="193"/>
      <c r="GQ45" s="193"/>
      <c r="GR45" s="193"/>
      <c r="GS45" s="193"/>
      <c r="GT45" s="193"/>
      <c r="GU45" s="193"/>
      <c r="GV45" s="193"/>
      <c r="GW45" s="193"/>
      <c r="GX45" s="193"/>
      <c r="GY45" s="193"/>
      <c r="GZ45" s="193"/>
      <c r="HA45" s="193"/>
      <c r="HB45" s="193"/>
      <c r="HC45" s="193"/>
      <c r="HD45" s="193"/>
      <c r="HE45" s="193"/>
      <c r="HF45" s="193"/>
      <c r="HG45" s="193"/>
      <c r="HH45" s="193"/>
      <c r="HI45" s="193"/>
      <c r="HJ45" s="193"/>
      <c r="HK45" s="193"/>
      <c r="HL45" s="193"/>
      <c r="HM45" s="193"/>
      <c r="HN45" s="193"/>
      <c r="HO45" s="193"/>
      <c r="HP45" s="193"/>
      <c r="HQ45" s="193"/>
      <c r="HR45" s="193"/>
      <c r="HS45" s="193"/>
      <c r="HT45" s="193"/>
      <c r="HU45" s="193"/>
      <c r="HV45" s="193"/>
      <c r="HW45" s="193"/>
      <c r="HX45" s="193"/>
      <c r="HY45" s="193"/>
      <c r="HZ45" s="193"/>
      <c r="IA45" s="193"/>
      <c r="IB45" s="193"/>
      <c r="IC45" s="193"/>
      <c r="ID45" s="193"/>
      <c r="IE45" s="193"/>
      <c r="IF45" s="193"/>
      <c r="IG45" s="193"/>
      <c r="IH45" s="193"/>
      <c r="II45" s="193"/>
      <c r="IJ45" s="193"/>
    </row>
    <row r="46" spans="1:244" s="279" customFormat="1" ht="15" customHeight="1">
      <c r="A46" s="195"/>
      <c r="B46" s="273"/>
      <c r="D46" s="314" t="s">
        <v>93</v>
      </c>
      <c r="E46" s="126">
        <v>55</v>
      </c>
      <c r="F46" s="126">
        <v>55</v>
      </c>
      <c r="G46" s="126">
        <v>55</v>
      </c>
      <c r="H46" s="222"/>
      <c r="I46" s="127"/>
      <c r="J46" s="127">
        <v>55</v>
      </c>
      <c r="K46" s="126">
        <v>55</v>
      </c>
      <c r="L46" s="126">
        <v>55</v>
      </c>
      <c r="M46" s="126">
        <v>55</v>
      </c>
      <c r="N46" s="126">
        <v>55</v>
      </c>
      <c r="O46" s="126">
        <v>55</v>
      </c>
      <c r="P46" s="127"/>
      <c r="Q46" s="318">
        <v>55</v>
      </c>
      <c r="R46" s="128">
        <v>55</v>
      </c>
      <c r="S46" s="128">
        <v>55</v>
      </c>
      <c r="T46" s="128">
        <v>55</v>
      </c>
      <c r="U46" s="130"/>
      <c r="V46" s="106"/>
      <c r="W46" s="121"/>
      <c r="X46" s="121">
        <f>SUM(E46:W46)</f>
        <v>715</v>
      </c>
      <c r="Y46" s="121"/>
      <c r="Z46" s="108"/>
      <c r="AA46" s="109"/>
      <c r="AB46" s="122"/>
      <c r="AC46" s="111"/>
      <c r="AD46" s="193"/>
      <c r="AE46" s="193"/>
      <c r="AF46" s="193"/>
      <c r="AG46" s="193"/>
      <c r="AH46" s="193"/>
      <c r="AI46" s="193"/>
      <c r="AJ46" s="193"/>
      <c r="AK46" s="193"/>
      <c r="AL46" s="193"/>
      <c r="AM46" s="193"/>
      <c r="AN46" s="193"/>
      <c r="AO46" s="193"/>
      <c r="AP46" s="193"/>
      <c r="AQ46" s="193"/>
      <c r="AR46" s="193"/>
      <c r="AS46" s="193"/>
      <c r="AT46" s="193"/>
      <c r="AU46" s="193"/>
      <c r="AV46" s="193"/>
      <c r="AW46" s="193"/>
      <c r="AX46" s="193"/>
      <c r="AY46" s="193"/>
      <c r="AZ46" s="193"/>
      <c r="BA46" s="193"/>
      <c r="BB46" s="193"/>
      <c r="BC46" s="193"/>
      <c r="BD46" s="193"/>
      <c r="BE46" s="193"/>
      <c r="BF46" s="193"/>
      <c r="BG46" s="193"/>
      <c r="BH46" s="193"/>
      <c r="BI46" s="193"/>
      <c r="BJ46" s="193"/>
      <c r="BK46" s="193"/>
      <c r="BL46" s="193"/>
      <c r="BM46" s="193"/>
      <c r="BN46" s="193"/>
      <c r="BO46" s="193"/>
      <c r="BP46" s="193"/>
      <c r="BQ46" s="193"/>
      <c r="BR46" s="193"/>
      <c r="BS46" s="193"/>
      <c r="BT46" s="193"/>
      <c r="BU46" s="193"/>
      <c r="BV46" s="193"/>
      <c r="BW46" s="193"/>
      <c r="BX46" s="193"/>
      <c r="BY46" s="193"/>
      <c r="BZ46" s="193"/>
      <c r="CA46" s="193"/>
      <c r="CB46" s="193"/>
      <c r="CC46" s="193"/>
      <c r="CD46" s="193"/>
      <c r="CE46" s="193"/>
      <c r="CF46" s="193"/>
      <c r="FK46" s="282"/>
      <c r="FL46" s="193"/>
      <c r="FM46" s="193"/>
      <c r="FN46" s="193"/>
      <c r="FO46" s="193"/>
      <c r="FP46" s="193"/>
      <c r="FQ46" s="193"/>
      <c r="FR46" s="193"/>
      <c r="FS46" s="193"/>
      <c r="FT46" s="193"/>
      <c r="FU46" s="193"/>
      <c r="FV46" s="193"/>
      <c r="FW46" s="193"/>
      <c r="FX46" s="193"/>
      <c r="FY46" s="193"/>
      <c r="FZ46" s="193"/>
      <c r="GA46" s="193"/>
      <c r="GB46" s="193"/>
      <c r="GC46" s="193"/>
      <c r="GD46" s="193"/>
      <c r="GE46" s="193"/>
      <c r="GF46" s="193"/>
      <c r="GG46" s="193"/>
      <c r="GH46" s="193"/>
      <c r="GI46" s="193"/>
      <c r="GJ46" s="193"/>
      <c r="GK46" s="193"/>
      <c r="GL46" s="193"/>
      <c r="GM46" s="193"/>
      <c r="GN46" s="193"/>
      <c r="GO46" s="193"/>
      <c r="GP46" s="193"/>
      <c r="GQ46" s="193"/>
      <c r="GR46" s="193"/>
      <c r="GS46" s="193"/>
      <c r="GT46" s="193"/>
      <c r="GU46" s="193"/>
      <c r="GV46" s="193"/>
      <c r="GW46" s="193"/>
      <c r="GX46" s="193"/>
      <c r="GY46" s="193"/>
      <c r="GZ46" s="193"/>
      <c r="HA46" s="193"/>
      <c r="HB46" s="193"/>
      <c r="HC46" s="193"/>
      <c r="HD46" s="193"/>
      <c r="HE46" s="193"/>
      <c r="HF46" s="193"/>
      <c r="HG46" s="193"/>
      <c r="HH46" s="193"/>
      <c r="HI46" s="193"/>
      <c r="HJ46" s="193"/>
      <c r="HK46" s="193"/>
      <c r="HL46" s="193"/>
      <c r="HM46" s="193"/>
      <c r="HN46" s="193"/>
      <c r="HO46" s="193"/>
      <c r="HP46" s="193"/>
      <c r="HQ46" s="193"/>
      <c r="HR46" s="193"/>
      <c r="HS46" s="193"/>
      <c r="HT46" s="193"/>
      <c r="HU46" s="193"/>
      <c r="HV46" s="193"/>
      <c r="HW46" s="193"/>
      <c r="HX46" s="193"/>
      <c r="HY46" s="193"/>
      <c r="HZ46" s="193"/>
      <c r="IA46" s="193"/>
      <c r="IB46" s="193"/>
      <c r="IC46" s="193"/>
      <c r="ID46" s="193"/>
      <c r="IE46" s="193"/>
      <c r="IF46" s="193"/>
      <c r="IG46" s="193"/>
      <c r="IH46" s="193"/>
      <c r="II46" s="193"/>
      <c r="IJ46" s="193"/>
    </row>
    <row r="47" spans="1:244" s="279" customFormat="1" ht="15" customHeight="1">
      <c r="A47" s="195"/>
      <c r="B47" s="273"/>
      <c r="D47" s="314" t="s">
        <v>95</v>
      </c>
      <c r="E47" s="128"/>
      <c r="F47" s="128"/>
      <c r="G47" s="280"/>
      <c r="H47" s="222"/>
      <c r="I47" s="127"/>
      <c r="J47" s="127">
        <v>180</v>
      </c>
      <c r="K47" s="203"/>
      <c r="L47" s="201"/>
      <c r="M47" s="201"/>
      <c r="N47" s="280"/>
      <c r="O47" s="315"/>
      <c r="P47" s="127"/>
      <c r="Q47" s="231"/>
      <c r="S47" s="128"/>
      <c r="T47" s="319"/>
      <c r="U47" s="320"/>
      <c r="V47" s="164"/>
      <c r="W47" s="216"/>
      <c r="X47" s="216"/>
      <c r="Y47" s="216">
        <f>SUM(J47:X47)</f>
        <v>180</v>
      </c>
      <c r="Z47" s="166"/>
      <c r="AA47" s="167"/>
      <c r="AB47" s="291"/>
      <c r="AC47" s="169"/>
      <c r="AD47" s="193"/>
      <c r="AE47" s="193"/>
      <c r="AF47" s="193"/>
      <c r="AG47" s="193"/>
      <c r="AH47" s="193"/>
      <c r="AI47" s="193"/>
      <c r="AJ47" s="193"/>
      <c r="AK47" s="193"/>
      <c r="AL47" s="193"/>
      <c r="AM47" s="193"/>
      <c r="AN47" s="193"/>
      <c r="AO47" s="193"/>
      <c r="AP47" s="193"/>
      <c r="AQ47" s="193"/>
      <c r="AR47" s="193"/>
      <c r="AS47" s="193"/>
      <c r="AT47" s="193"/>
      <c r="AU47" s="193"/>
      <c r="AV47" s="193"/>
      <c r="AW47" s="193"/>
      <c r="AX47" s="193"/>
      <c r="AY47" s="193"/>
      <c r="AZ47" s="193"/>
      <c r="BA47" s="193"/>
      <c r="BB47" s="193"/>
      <c r="BC47" s="193"/>
      <c r="BD47" s="193"/>
      <c r="BE47" s="193"/>
      <c r="BF47" s="193"/>
      <c r="BG47" s="193"/>
      <c r="BH47" s="193"/>
      <c r="BI47" s="193"/>
      <c r="BJ47" s="193"/>
      <c r="BK47" s="193"/>
      <c r="BL47" s="193"/>
      <c r="BM47" s="193"/>
      <c r="BN47" s="193"/>
      <c r="BO47" s="193"/>
      <c r="BP47" s="193"/>
      <c r="BQ47" s="193"/>
      <c r="BR47" s="193"/>
      <c r="BS47" s="193"/>
      <c r="BT47" s="193"/>
      <c r="BU47" s="193"/>
      <c r="BV47" s="193"/>
      <c r="BW47" s="193"/>
      <c r="BX47" s="193"/>
      <c r="BY47" s="193"/>
      <c r="BZ47" s="193"/>
      <c r="CA47" s="193"/>
      <c r="CB47" s="193"/>
      <c r="CC47" s="193"/>
      <c r="CD47" s="193"/>
      <c r="CE47" s="193"/>
      <c r="CF47" s="193"/>
      <c r="FK47" s="282"/>
      <c r="FL47" s="193"/>
      <c r="FM47" s="193"/>
      <c r="FN47" s="193"/>
      <c r="FO47" s="193"/>
      <c r="FP47" s="193"/>
      <c r="FQ47" s="193"/>
      <c r="FR47" s="193"/>
      <c r="FS47" s="193"/>
      <c r="FT47" s="193"/>
      <c r="FU47" s="193"/>
      <c r="FV47" s="193"/>
      <c r="FW47" s="193"/>
      <c r="FX47" s="193"/>
      <c r="FY47" s="193"/>
      <c r="FZ47" s="193"/>
      <c r="GA47" s="193"/>
      <c r="GB47" s="193"/>
      <c r="GC47" s="193"/>
      <c r="GD47" s="193"/>
      <c r="GE47" s="193"/>
      <c r="GF47" s="193"/>
      <c r="GG47" s="193"/>
      <c r="GH47" s="193"/>
      <c r="GI47" s="193"/>
      <c r="GJ47" s="193"/>
      <c r="GK47" s="193"/>
      <c r="GL47" s="193"/>
      <c r="GM47" s="193"/>
      <c r="GN47" s="193"/>
      <c r="GO47" s="193"/>
      <c r="GP47" s="193"/>
      <c r="GQ47" s="193"/>
      <c r="GR47" s="193"/>
      <c r="GS47" s="193"/>
      <c r="GT47" s="193"/>
      <c r="GU47" s="193"/>
      <c r="GV47" s="193"/>
      <c r="GW47" s="193"/>
      <c r="GX47" s="193"/>
      <c r="GY47" s="193"/>
      <c r="GZ47" s="193"/>
      <c r="HA47" s="193"/>
      <c r="HB47" s="193"/>
      <c r="HC47" s="193"/>
      <c r="HD47" s="193"/>
      <c r="HE47" s="193"/>
      <c r="HF47" s="193"/>
      <c r="HG47" s="193"/>
      <c r="HH47" s="193"/>
      <c r="HI47" s="193"/>
      <c r="HJ47" s="193"/>
      <c r="HK47" s="193"/>
      <c r="HL47" s="193"/>
      <c r="HM47" s="193"/>
      <c r="HN47" s="193"/>
      <c r="HO47" s="193"/>
      <c r="HP47" s="193"/>
      <c r="HQ47" s="193"/>
      <c r="HR47" s="193"/>
      <c r="HS47" s="193"/>
      <c r="HT47" s="193"/>
      <c r="HU47" s="193"/>
      <c r="HV47" s="193"/>
      <c r="HW47" s="193"/>
      <c r="HX47" s="193"/>
      <c r="HY47" s="193"/>
      <c r="HZ47" s="193"/>
      <c r="IA47" s="193"/>
      <c r="IB47" s="193"/>
      <c r="IC47" s="193"/>
      <c r="ID47" s="193"/>
      <c r="IE47" s="193"/>
      <c r="IF47" s="193"/>
      <c r="IG47" s="193"/>
      <c r="IH47" s="193"/>
      <c r="II47" s="193"/>
      <c r="IJ47" s="19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B24"/>
  <sheetViews>
    <sheetView tabSelected="1" workbookViewId="0">
      <selection activeCell="B21" sqref="B21"/>
    </sheetView>
  </sheetViews>
  <sheetFormatPr defaultRowHeight="15"/>
  <cols>
    <col min="1" max="1" width="9" customWidth="1"/>
    <col min="2" max="2" width="107" bestFit="1" customWidth="1"/>
    <col min="5" max="5" width="3.7109375" customWidth="1"/>
  </cols>
  <sheetData>
    <row r="3" spans="1:2">
      <c r="A3" s="398" t="s">
        <v>159</v>
      </c>
    </row>
    <row r="4" spans="1:2">
      <c r="B4" t="s">
        <v>183</v>
      </c>
    </row>
    <row r="5" spans="1:2">
      <c r="B5" t="s">
        <v>184</v>
      </c>
    </row>
    <row r="6" spans="1:2">
      <c r="B6" t="s">
        <v>185</v>
      </c>
    </row>
    <row r="7" spans="1:2">
      <c r="B7" t="s">
        <v>186</v>
      </c>
    </row>
    <row r="8" spans="1:2">
      <c r="B8" t="s">
        <v>187</v>
      </c>
    </row>
    <row r="9" spans="1:2">
      <c r="B9" t="s">
        <v>200</v>
      </c>
    </row>
    <row r="10" spans="1:2">
      <c r="B10" t="s">
        <v>196</v>
      </c>
    </row>
    <row r="11" spans="1:2">
      <c r="B11" t="s">
        <v>197</v>
      </c>
    </row>
    <row r="12" spans="1:2">
      <c r="B12" t="s">
        <v>198</v>
      </c>
    </row>
    <row r="14" spans="1:2">
      <c r="B14" t="s">
        <v>192</v>
      </c>
    </row>
    <row r="15" spans="1:2">
      <c r="B15" t="s">
        <v>193</v>
      </c>
    </row>
    <row r="16" spans="1:2">
      <c r="B16" t="s">
        <v>189</v>
      </c>
    </row>
    <row r="17" spans="2:2">
      <c r="B17" t="s">
        <v>190</v>
      </c>
    </row>
    <row r="18" spans="2:2">
      <c r="B18" t="s">
        <v>160</v>
      </c>
    </row>
    <row r="19" spans="2:2">
      <c r="B19" t="s">
        <v>161</v>
      </c>
    </row>
    <row r="20" spans="2:2">
      <c r="B20" t="s">
        <v>191</v>
      </c>
    </row>
    <row r="21" spans="2:2">
      <c r="B21" t="s">
        <v>188</v>
      </c>
    </row>
    <row r="22" spans="2:2">
      <c r="B22" t="s">
        <v>199</v>
      </c>
    </row>
    <row r="23" spans="2:2">
      <c r="B23" t="s">
        <v>194</v>
      </c>
    </row>
    <row r="24" spans="2:2">
      <c r="B24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2"/>
  <sheetViews>
    <sheetView workbookViewId="0">
      <selection activeCell="I20" sqref="I20"/>
    </sheetView>
  </sheetViews>
  <sheetFormatPr defaultRowHeight="15"/>
  <cols>
    <col min="1" max="1" width="3.28515625" customWidth="1"/>
    <col min="2" max="2" width="10.7109375" customWidth="1"/>
    <col min="3" max="3" width="2.85546875" customWidth="1"/>
    <col min="4" max="4" width="10.5703125" customWidth="1"/>
    <col min="5" max="5" width="10.85546875" customWidth="1"/>
    <col min="14" max="14" width="1.5703125" customWidth="1"/>
  </cols>
  <sheetData>
    <row r="1" spans="1:18">
      <c r="A1" s="340"/>
      <c r="B1" s="341" t="s">
        <v>162</v>
      </c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0"/>
    </row>
    <row r="2" spans="1:18">
      <c r="A2" s="340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0"/>
    </row>
    <row r="3" spans="1:18" ht="15.75" thickBot="1">
      <c r="A3" s="340"/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0"/>
    </row>
    <row r="4" spans="1:18" ht="15.75" thickBot="1">
      <c r="A4" s="340"/>
      <c r="B4" s="343" t="s">
        <v>163</v>
      </c>
      <c r="C4" s="344"/>
      <c r="D4" s="344"/>
      <c r="E4" s="344" t="s">
        <v>164</v>
      </c>
      <c r="F4" s="345" t="s">
        <v>165</v>
      </c>
      <c r="G4" s="345"/>
      <c r="H4" s="345"/>
      <c r="I4" s="345"/>
      <c r="J4" s="345"/>
      <c r="K4" s="345"/>
      <c r="L4" s="345"/>
      <c r="M4" s="346" t="s">
        <v>166</v>
      </c>
      <c r="N4" s="340"/>
      <c r="O4" s="347"/>
      <c r="P4" s="348"/>
      <c r="Q4" s="348"/>
      <c r="R4" s="349"/>
    </row>
    <row r="5" spans="1:18">
      <c r="A5" s="350"/>
      <c r="B5" s="351"/>
      <c r="C5" s="352"/>
      <c r="D5" s="352"/>
      <c r="E5" s="352"/>
      <c r="F5" s="353" t="s">
        <v>167</v>
      </c>
      <c r="G5" s="353"/>
      <c r="H5" s="353"/>
      <c r="I5" s="354" t="s">
        <v>65</v>
      </c>
      <c r="J5" s="353" t="s">
        <v>168</v>
      </c>
      <c r="K5" s="353"/>
      <c r="L5" s="353"/>
      <c r="M5" s="355" t="s">
        <v>168</v>
      </c>
      <c r="N5" s="350"/>
      <c r="O5" s="356" t="s">
        <v>65</v>
      </c>
      <c r="P5" s="357" t="s">
        <v>168</v>
      </c>
      <c r="Q5" s="357"/>
      <c r="R5" s="357"/>
    </row>
    <row r="6" spans="1:18">
      <c r="A6" s="350"/>
      <c r="B6" s="351"/>
      <c r="C6" s="352"/>
      <c r="D6" s="352"/>
      <c r="E6" s="352"/>
      <c r="F6" s="358" t="s">
        <v>64</v>
      </c>
      <c r="G6" s="358" t="s">
        <v>169</v>
      </c>
      <c r="H6" s="358" t="s">
        <v>66</v>
      </c>
      <c r="I6" s="358" t="s">
        <v>64</v>
      </c>
      <c r="J6" s="358" t="s">
        <v>64</v>
      </c>
      <c r="K6" s="358" t="s">
        <v>169</v>
      </c>
      <c r="L6" s="358" t="s">
        <v>170</v>
      </c>
      <c r="M6" s="355"/>
      <c r="N6" s="350"/>
      <c r="O6" s="358" t="s">
        <v>169</v>
      </c>
      <c r="P6" s="358" t="s">
        <v>64</v>
      </c>
      <c r="Q6" s="358" t="s">
        <v>65</v>
      </c>
      <c r="R6" s="358" t="s">
        <v>170</v>
      </c>
    </row>
    <row r="7" spans="1:18">
      <c r="A7" s="350"/>
      <c r="B7" s="359">
        <v>1000</v>
      </c>
      <c r="C7" s="360" t="s">
        <v>171</v>
      </c>
      <c r="D7" s="360">
        <v>1249.99</v>
      </c>
      <c r="E7" s="360">
        <v>1000</v>
      </c>
      <c r="F7" s="361">
        <v>73.7</v>
      </c>
      <c r="G7" s="362">
        <v>36.299999999999997</v>
      </c>
      <c r="H7" s="362">
        <f t="shared" ref="H7:H37" si="0">+F7+G7</f>
        <v>110</v>
      </c>
      <c r="I7" s="362">
        <v>10</v>
      </c>
      <c r="J7" s="362">
        <f t="shared" ref="J7:J37" si="1">+F7+I7</f>
        <v>83.7</v>
      </c>
      <c r="K7" s="362">
        <f t="shared" ref="K7:K37" si="2">G7</f>
        <v>36.299999999999997</v>
      </c>
      <c r="L7" s="362">
        <f t="shared" ref="L7:L37" si="3">+J7+K7</f>
        <v>120</v>
      </c>
      <c r="M7" s="363">
        <f t="shared" ref="M7:M37" si="4">L7-I7</f>
        <v>110</v>
      </c>
      <c r="N7" s="350"/>
      <c r="O7" s="362">
        <f>G7/2</f>
        <v>18.149999999999999</v>
      </c>
      <c r="P7" s="362">
        <f>F7/2</f>
        <v>36.85</v>
      </c>
      <c r="Q7" s="362">
        <f>I7/2</f>
        <v>5</v>
      </c>
      <c r="R7" s="362">
        <f>L7/2</f>
        <v>60</v>
      </c>
    </row>
    <row r="8" spans="1:18">
      <c r="A8" s="350"/>
      <c r="B8" s="359">
        <v>1250</v>
      </c>
      <c r="C8" s="360" t="s">
        <v>171</v>
      </c>
      <c r="D8" s="360">
        <v>1749.99</v>
      </c>
      <c r="E8" s="360">
        <f t="shared" ref="E8:E34" si="5">+E7+500</f>
        <v>1500</v>
      </c>
      <c r="F8" s="361">
        <v>110.5</v>
      </c>
      <c r="G8" s="362">
        <v>54.5</v>
      </c>
      <c r="H8" s="362">
        <f t="shared" si="0"/>
        <v>165</v>
      </c>
      <c r="I8" s="362">
        <v>10</v>
      </c>
      <c r="J8" s="362">
        <f t="shared" si="1"/>
        <v>120.5</v>
      </c>
      <c r="K8" s="362">
        <f t="shared" si="2"/>
        <v>54.5</v>
      </c>
      <c r="L8" s="362">
        <f t="shared" si="3"/>
        <v>175</v>
      </c>
      <c r="M8" s="363">
        <f t="shared" si="4"/>
        <v>165</v>
      </c>
      <c r="N8" s="350"/>
      <c r="O8" s="362">
        <f t="shared" ref="O8:O37" si="6">G8/2</f>
        <v>27.25</v>
      </c>
      <c r="P8" s="362">
        <f t="shared" ref="P8:P37" si="7">F8/2</f>
        <v>55.25</v>
      </c>
      <c r="Q8" s="362">
        <f t="shared" ref="Q8:Q37" si="8">I8/2</f>
        <v>5</v>
      </c>
      <c r="R8" s="362">
        <f t="shared" ref="R8:R37" si="9">L8/2</f>
        <v>87.5</v>
      </c>
    </row>
    <row r="9" spans="1:18">
      <c r="A9" s="350"/>
      <c r="B9" s="359">
        <v>1750</v>
      </c>
      <c r="C9" s="360" t="s">
        <v>171</v>
      </c>
      <c r="D9" s="360">
        <v>2249.9899999999998</v>
      </c>
      <c r="E9" s="360">
        <f t="shared" si="5"/>
        <v>2000</v>
      </c>
      <c r="F9" s="361">
        <v>147.30000000000001</v>
      </c>
      <c r="G9" s="362">
        <v>72.7</v>
      </c>
      <c r="H9" s="362">
        <f t="shared" si="0"/>
        <v>220</v>
      </c>
      <c r="I9" s="362">
        <v>10</v>
      </c>
      <c r="J9" s="362">
        <f t="shared" si="1"/>
        <v>157.30000000000001</v>
      </c>
      <c r="K9" s="362">
        <f t="shared" si="2"/>
        <v>72.7</v>
      </c>
      <c r="L9" s="362">
        <f t="shared" si="3"/>
        <v>230</v>
      </c>
      <c r="M9" s="363">
        <f t="shared" si="4"/>
        <v>220</v>
      </c>
      <c r="N9" s="350"/>
      <c r="O9" s="362">
        <f t="shared" si="6"/>
        <v>36.35</v>
      </c>
      <c r="P9" s="362">
        <f t="shared" si="7"/>
        <v>73.650000000000006</v>
      </c>
      <c r="Q9" s="362">
        <f t="shared" si="8"/>
        <v>5</v>
      </c>
      <c r="R9" s="362">
        <f t="shared" si="9"/>
        <v>115</v>
      </c>
    </row>
    <row r="10" spans="1:18">
      <c r="A10" s="350"/>
      <c r="B10" s="359">
        <v>2250</v>
      </c>
      <c r="C10" s="360" t="s">
        <v>171</v>
      </c>
      <c r="D10" s="360">
        <v>2749.99</v>
      </c>
      <c r="E10" s="360">
        <f t="shared" si="5"/>
        <v>2500</v>
      </c>
      <c r="F10" s="361">
        <v>184.2</v>
      </c>
      <c r="G10" s="362">
        <v>90.8</v>
      </c>
      <c r="H10" s="362">
        <f t="shared" si="0"/>
        <v>275</v>
      </c>
      <c r="I10" s="362">
        <v>10</v>
      </c>
      <c r="J10" s="362">
        <f t="shared" si="1"/>
        <v>194.2</v>
      </c>
      <c r="K10" s="362">
        <f t="shared" si="2"/>
        <v>90.8</v>
      </c>
      <c r="L10" s="362">
        <f t="shared" si="3"/>
        <v>285</v>
      </c>
      <c r="M10" s="363">
        <f t="shared" si="4"/>
        <v>275</v>
      </c>
      <c r="N10" s="350"/>
      <c r="O10" s="362">
        <f t="shared" si="6"/>
        <v>45.4</v>
      </c>
      <c r="P10" s="362">
        <f t="shared" si="7"/>
        <v>92.1</v>
      </c>
      <c r="Q10" s="362">
        <f t="shared" si="8"/>
        <v>5</v>
      </c>
      <c r="R10" s="362">
        <f t="shared" si="9"/>
        <v>142.5</v>
      </c>
    </row>
    <row r="11" spans="1:18">
      <c r="A11" s="350"/>
      <c r="B11" s="359">
        <v>2750</v>
      </c>
      <c r="C11" s="360" t="s">
        <v>171</v>
      </c>
      <c r="D11" s="360">
        <v>3249.99</v>
      </c>
      <c r="E11" s="360">
        <f t="shared" si="5"/>
        <v>3000</v>
      </c>
      <c r="F11" s="361">
        <v>221</v>
      </c>
      <c r="G11" s="362">
        <v>109</v>
      </c>
      <c r="H11" s="362">
        <f t="shared" si="0"/>
        <v>330</v>
      </c>
      <c r="I11" s="362">
        <v>10</v>
      </c>
      <c r="J11" s="362">
        <f t="shared" si="1"/>
        <v>231</v>
      </c>
      <c r="K11" s="362">
        <f t="shared" si="2"/>
        <v>109</v>
      </c>
      <c r="L11" s="362">
        <f t="shared" si="3"/>
        <v>340</v>
      </c>
      <c r="M11" s="363">
        <f t="shared" si="4"/>
        <v>330</v>
      </c>
      <c r="N11" s="350"/>
      <c r="O11" s="362">
        <f t="shared" si="6"/>
        <v>54.5</v>
      </c>
      <c r="P11" s="362">
        <f t="shared" si="7"/>
        <v>110.5</v>
      </c>
      <c r="Q11" s="362">
        <f t="shared" si="8"/>
        <v>5</v>
      </c>
      <c r="R11" s="362">
        <f t="shared" si="9"/>
        <v>170</v>
      </c>
    </row>
    <row r="12" spans="1:18">
      <c r="A12" s="350"/>
      <c r="B12" s="359">
        <v>3250</v>
      </c>
      <c r="C12" s="360" t="s">
        <v>171</v>
      </c>
      <c r="D12" s="360">
        <v>3749.99</v>
      </c>
      <c r="E12" s="360">
        <f t="shared" si="5"/>
        <v>3500</v>
      </c>
      <c r="F12" s="361">
        <v>257.8</v>
      </c>
      <c r="G12" s="362">
        <v>127.2</v>
      </c>
      <c r="H12" s="362">
        <f t="shared" si="0"/>
        <v>385</v>
      </c>
      <c r="I12" s="362">
        <v>10</v>
      </c>
      <c r="J12" s="362">
        <f t="shared" si="1"/>
        <v>267.8</v>
      </c>
      <c r="K12" s="362">
        <f t="shared" si="2"/>
        <v>127.2</v>
      </c>
      <c r="L12" s="362">
        <f t="shared" si="3"/>
        <v>395</v>
      </c>
      <c r="M12" s="363">
        <f t="shared" si="4"/>
        <v>385</v>
      </c>
      <c r="N12" s="350"/>
      <c r="O12" s="362">
        <f t="shared" si="6"/>
        <v>63.6</v>
      </c>
      <c r="P12" s="362">
        <f t="shared" si="7"/>
        <v>128.9</v>
      </c>
      <c r="Q12" s="362">
        <f t="shared" si="8"/>
        <v>5</v>
      </c>
      <c r="R12" s="362">
        <f t="shared" si="9"/>
        <v>197.5</v>
      </c>
    </row>
    <row r="13" spans="1:18">
      <c r="A13" s="350"/>
      <c r="B13" s="359">
        <v>3750</v>
      </c>
      <c r="C13" s="360" t="s">
        <v>171</v>
      </c>
      <c r="D13" s="360">
        <v>4249.99</v>
      </c>
      <c r="E13" s="360">
        <f t="shared" si="5"/>
        <v>4000</v>
      </c>
      <c r="F13" s="361">
        <v>294.7</v>
      </c>
      <c r="G13" s="362">
        <v>145.30000000000001</v>
      </c>
      <c r="H13" s="362">
        <f t="shared" si="0"/>
        <v>440</v>
      </c>
      <c r="I13" s="362">
        <v>10</v>
      </c>
      <c r="J13" s="362">
        <f t="shared" si="1"/>
        <v>304.7</v>
      </c>
      <c r="K13" s="362">
        <f t="shared" si="2"/>
        <v>145.30000000000001</v>
      </c>
      <c r="L13" s="362">
        <f t="shared" si="3"/>
        <v>450</v>
      </c>
      <c r="M13" s="363">
        <f t="shared" si="4"/>
        <v>440</v>
      </c>
      <c r="N13" s="350"/>
      <c r="O13" s="362">
        <f t="shared" si="6"/>
        <v>72.650000000000006</v>
      </c>
      <c r="P13" s="362">
        <f t="shared" si="7"/>
        <v>147.35</v>
      </c>
      <c r="Q13" s="362">
        <f t="shared" si="8"/>
        <v>5</v>
      </c>
      <c r="R13" s="362">
        <f t="shared" si="9"/>
        <v>225</v>
      </c>
    </row>
    <row r="14" spans="1:18">
      <c r="A14" s="350"/>
      <c r="B14" s="359">
        <v>4250</v>
      </c>
      <c r="C14" s="360" t="s">
        <v>171</v>
      </c>
      <c r="D14" s="360">
        <v>4749.99</v>
      </c>
      <c r="E14" s="360">
        <f t="shared" si="5"/>
        <v>4500</v>
      </c>
      <c r="F14" s="361">
        <v>331.5</v>
      </c>
      <c r="G14" s="362">
        <v>163.5</v>
      </c>
      <c r="H14" s="362">
        <f t="shared" si="0"/>
        <v>495</v>
      </c>
      <c r="I14" s="362">
        <v>10</v>
      </c>
      <c r="J14" s="362">
        <f t="shared" si="1"/>
        <v>341.5</v>
      </c>
      <c r="K14" s="362">
        <f t="shared" si="2"/>
        <v>163.5</v>
      </c>
      <c r="L14" s="362">
        <f t="shared" si="3"/>
        <v>505</v>
      </c>
      <c r="M14" s="363">
        <f t="shared" si="4"/>
        <v>495</v>
      </c>
      <c r="N14" s="350"/>
      <c r="O14" s="362">
        <f t="shared" si="6"/>
        <v>81.75</v>
      </c>
      <c r="P14" s="362">
        <f t="shared" si="7"/>
        <v>165.75</v>
      </c>
      <c r="Q14" s="362">
        <f t="shared" si="8"/>
        <v>5</v>
      </c>
      <c r="R14" s="362">
        <f t="shared" si="9"/>
        <v>252.5</v>
      </c>
    </row>
    <row r="15" spans="1:18" ht="15.75" thickBot="1">
      <c r="A15" s="350"/>
      <c r="B15" s="364">
        <v>4750</v>
      </c>
      <c r="C15" s="365" t="s">
        <v>171</v>
      </c>
      <c r="D15" s="366">
        <v>5249.99</v>
      </c>
      <c r="E15" s="367">
        <f t="shared" si="5"/>
        <v>5000</v>
      </c>
      <c r="F15" s="368">
        <v>368.3</v>
      </c>
      <c r="G15" s="366">
        <v>181.7</v>
      </c>
      <c r="H15" s="366">
        <f t="shared" si="0"/>
        <v>550</v>
      </c>
      <c r="I15" s="366">
        <v>10</v>
      </c>
      <c r="J15" s="366">
        <f t="shared" si="1"/>
        <v>378.3</v>
      </c>
      <c r="K15" s="366">
        <f t="shared" si="2"/>
        <v>181.7</v>
      </c>
      <c r="L15" s="366">
        <f t="shared" si="3"/>
        <v>560</v>
      </c>
      <c r="M15" s="369">
        <f t="shared" si="4"/>
        <v>550</v>
      </c>
      <c r="N15" s="350"/>
      <c r="O15" s="362">
        <f t="shared" si="6"/>
        <v>90.85</v>
      </c>
      <c r="P15" s="362">
        <f t="shared" si="7"/>
        <v>184.15</v>
      </c>
      <c r="Q15" s="362">
        <f t="shared" si="8"/>
        <v>5</v>
      </c>
      <c r="R15" s="362">
        <f t="shared" si="9"/>
        <v>280</v>
      </c>
    </row>
    <row r="16" spans="1:18">
      <c r="A16" s="350"/>
      <c r="B16" s="370">
        <v>5250</v>
      </c>
      <c r="C16" s="371" t="s">
        <v>171</v>
      </c>
      <c r="D16" s="372">
        <v>5749.99</v>
      </c>
      <c r="E16" s="373">
        <f t="shared" si="5"/>
        <v>5500</v>
      </c>
      <c r="F16" s="374">
        <v>405.2</v>
      </c>
      <c r="G16" s="372">
        <v>199.8</v>
      </c>
      <c r="H16" s="372">
        <f t="shared" si="0"/>
        <v>605</v>
      </c>
      <c r="I16" s="372">
        <v>10</v>
      </c>
      <c r="J16" s="372">
        <f t="shared" si="1"/>
        <v>415.2</v>
      </c>
      <c r="K16" s="372">
        <f t="shared" si="2"/>
        <v>199.8</v>
      </c>
      <c r="L16" s="372">
        <f t="shared" si="3"/>
        <v>615</v>
      </c>
      <c r="M16" s="375">
        <f t="shared" si="4"/>
        <v>605</v>
      </c>
      <c r="N16" s="350"/>
      <c r="O16" s="362">
        <f t="shared" si="6"/>
        <v>99.9</v>
      </c>
      <c r="P16" s="362">
        <f t="shared" si="7"/>
        <v>202.6</v>
      </c>
      <c r="Q16" s="362">
        <f t="shared" si="8"/>
        <v>5</v>
      </c>
      <c r="R16" s="362">
        <f t="shared" si="9"/>
        <v>307.5</v>
      </c>
    </row>
    <row r="17" spans="1:18">
      <c r="A17" s="350"/>
      <c r="B17" s="376">
        <v>5750</v>
      </c>
      <c r="C17" s="360" t="s">
        <v>171</v>
      </c>
      <c r="D17" s="362">
        <v>6249.99</v>
      </c>
      <c r="E17" s="377">
        <f t="shared" si="5"/>
        <v>6000</v>
      </c>
      <c r="F17" s="361">
        <v>442</v>
      </c>
      <c r="G17" s="362">
        <v>218</v>
      </c>
      <c r="H17" s="362">
        <f t="shared" si="0"/>
        <v>660</v>
      </c>
      <c r="I17" s="362">
        <v>10</v>
      </c>
      <c r="J17" s="362">
        <f t="shared" si="1"/>
        <v>452</v>
      </c>
      <c r="K17" s="362">
        <f>G17</f>
        <v>218</v>
      </c>
      <c r="L17" s="362">
        <f t="shared" si="3"/>
        <v>670</v>
      </c>
      <c r="M17" s="378">
        <f t="shared" si="4"/>
        <v>660</v>
      </c>
      <c r="N17" s="350"/>
      <c r="O17" s="362">
        <f t="shared" si="6"/>
        <v>109</v>
      </c>
      <c r="P17" s="362">
        <f t="shared" si="7"/>
        <v>221</v>
      </c>
      <c r="Q17" s="362">
        <f t="shared" si="8"/>
        <v>5</v>
      </c>
      <c r="R17" s="362">
        <f t="shared" si="9"/>
        <v>335</v>
      </c>
    </row>
    <row r="18" spans="1:18">
      <c r="A18" s="350"/>
      <c r="B18" s="376">
        <v>6250</v>
      </c>
      <c r="C18" s="360" t="s">
        <v>171</v>
      </c>
      <c r="D18" s="362">
        <v>6749.99</v>
      </c>
      <c r="E18" s="377">
        <f t="shared" si="5"/>
        <v>6500</v>
      </c>
      <c r="F18" s="361">
        <v>478.8</v>
      </c>
      <c r="G18" s="362">
        <v>236.2</v>
      </c>
      <c r="H18" s="362">
        <f t="shared" si="0"/>
        <v>715</v>
      </c>
      <c r="I18" s="362">
        <v>10</v>
      </c>
      <c r="J18" s="362">
        <f t="shared" si="1"/>
        <v>488.8</v>
      </c>
      <c r="K18" s="362">
        <f t="shared" si="2"/>
        <v>236.2</v>
      </c>
      <c r="L18" s="362">
        <f t="shared" si="3"/>
        <v>725</v>
      </c>
      <c r="M18" s="378">
        <f t="shared" si="4"/>
        <v>715</v>
      </c>
      <c r="N18" s="350"/>
      <c r="O18" s="362">
        <f t="shared" si="6"/>
        <v>118.1</v>
      </c>
      <c r="P18" s="362">
        <f t="shared" si="7"/>
        <v>239.4</v>
      </c>
      <c r="Q18" s="362">
        <f t="shared" si="8"/>
        <v>5</v>
      </c>
      <c r="R18" s="362">
        <f t="shared" si="9"/>
        <v>362.5</v>
      </c>
    </row>
    <row r="19" spans="1:18">
      <c r="A19" s="350"/>
      <c r="B19" s="376">
        <v>6750</v>
      </c>
      <c r="C19" s="360" t="s">
        <v>171</v>
      </c>
      <c r="D19" s="362">
        <v>7249.99</v>
      </c>
      <c r="E19" s="377">
        <f t="shared" si="5"/>
        <v>7000</v>
      </c>
      <c r="F19" s="361">
        <v>515.70000000000005</v>
      </c>
      <c r="G19" s="362">
        <v>254.3</v>
      </c>
      <c r="H19" s="362">
        <f t="shared" si="0"/>
        <v>770</v>
      </c>
      <c r="I19" s="362">
        <v>10</v>
      </c>
      <c r="J19" s="362">
        <f t="shared" si="1"/>
        <v>525.70000000000005</v>
      </c>
      <c r="K19" s="362">
        <f t="shared" si="2"/>
        <v>254.3</v>
      </c>
      <c r="L19" s="362">
        <f t="shared" si="3"/>
        <v>780</v>
      </c>
      <c r="M19" s="378">
        <f t="shared" si="4"/>
        <v>770</v>
      </c>
      <c r="N19" s="350"/>
      <c r="O19" s="362">
        <f t="shared" si="6"/>
        <v>127.15</v>
      </c>
      <c r="P19" s="362">
        <f t="shared" si="7"/>
        <v>257.85000000000002</v>
      </c>
      <c r="Q19" s="362">
        <f t="shared" si="8"/>
        <v>5</v>
      </c>
      <c r="R19" s="362">
        <f t="shared" si="9"/>
        <v>390</v>
      </c>
    </row>
    <row r="20" spans="1:18">
      <c r="A20" s="350"/>
      <c r="B20" s="376">
        <v>7250</v>
      </c>
      <c r="C20" s="360" t="s">
        <v>171</v>
      </c>
      <c r="D20" s="362">
        <v>7749.99</v>
      </c>
      <c r="E20" s="377">
        <f t="shared" si="5"/>
        <v>7500</v>
      </c>
      <c r="F20" s="361">
        <v>552.5</v>
      </c>
      <c r="G20" s="362">
        <v>272.5</v>
      </c>
      <c r="H20" s="362">
        <f t="shared" si="0"/>
        <v>825</v>
      </c>
      <c r="I20" s="362">
        <v>10</v>
      </c>
      <c r="J20" s="362">
        <f t="shared" si="1"/>
        <v>562.5</v>
      </c>
      <c r="K20" s="362">
        <f t="shared" si="2"/>
        <v>272.5</v>
      </c>
      <c r="L20" s="362">
        <f t="shared" si="3"/>
        <v>835</v>
      </c>
      <c r="M20" s="378">
        <f t="shared" si="4"/>
        <v>825</v>
      </c>
      <c r="N20" s="350"/>
      <c r="O20" s="362">
        <f t="shared" si="6"/>
        <v>136.25</v>
      </c>
      <c r="P20" s="362">
        <f t="shared" si="7"/>
        <v>276.25</v>
      </c>
      <c r="Q20" s="362">
        <f t="shared" si="8"/>
        <v>5</v>
      </c>
      <c r="R20" s="362">
        <f t="shared" si="9"/>
        <v>417.5</v>
      </c>
    </row>
    <row r="21" spans="1:18">
      <c r="A21" s="350"/>
      <c r="B21" s="376">
        <v>7750</v>
      </c>
      <c r="C21" s="360" t="s">
        <v>171</v>
      </c>
      <c r="D21" s="362">
        <v>8249.99</v>
      </c>
      <c r="E21" s="377">
        <f t="shared" si="5"/>
        <v>8000</v>
      </c>
      <c r="F21" s="361">
        <v>589.29999999999995</v>
      </c>
      <c r="G21" s="362">
        <v>290.7</v>
      </c>
      <c r="H21" s="362">
        <f t="shared" si="0"/>
        <v>880</v>
      </c>
      <c r="I21" s="362">
        <v>10</v>
      </c>
      <c r="J21" s="362">
        <f t="shared" si="1"/>
        <v>599.29999999999995</v>
      </c>
      <c r="K21" s="362">
        <f t="shared" si="2"/>
        <v>290.7</v>
      </c>
      <c r="L21" s="362">
        <f t="shared" si="3"/>
        <v>890</v>
      </c>
      <c r="M21" s="378">
        <f>L21-I21</f>
        <v>880</v>
      </c>
      <c r="N21" s="350"/>
      <c r="O21" s="362">
        <f t="shared" si="6"/>
        <v>145.35</v>
      </c>
      <c r="P21" s="362">
        <f t="shared" si="7"/>
        <v>294.64999999999998</v>
      </c>
      <c r="Q21" s="362">
        <f t="shared" si="8"/>
        <v>5</v>
      </c>
      <c r="R21" s="362">
        <f t="shared" si="9"/>
        <v>445</v>
      </c>
    </row>
    <row r="22" spans="1:18">
      <c r="A22" s="350"/>
      <c r="B22" s="376">
        <v>8250</v>
      </c>
      <c r="C22" s="360" t="s">
        <v>171</v>
      </c>
      <c r="D22" s="362">
        <v>8749.99</v>
      </c>
      <c r="E22" s="377">
        <f t="shared" si="5"/>
        <v>8500</v>
      </c>
      <c r="F22" s="361">
        <v>626.20000000000005</v>
      </c>
      <c r="G22" s="362">
        <v>308.8</v>
      </c>
      <c r="H22" s="362">
        <f t="shared" si="0"/>
        <v>935</v>
      </c>
      <c r="I22" s="362">
        <v>10</v>
      </c>
      <c r="J22" s="362">
        <f t="shared" si="1"/>
        <v>636.20000000000005</v>
      </c>
      <c r="K22" s="362">
        <f t="shared" si="2"/>
        <v>308.8</v>
      </c>
      <c r="L22" s="362">
        <f t="shared" si="3"/>
        <v>945</v>
      </c>
      <c r="M22" s="378">
        <f t="shared" si="4"/>
        <v>935</v>
      </c>
      <c r="N22" s="350"/>
      <c r="O22" s="362">
        <f t="shared" si="6"/>
        <v>154.4</v>
      </c>
      <c r="P22" s="362">
        <f t="shared" si="7"/>
        <v>313.10000000000002</v>
      </c>
      <c r="Q22" s="362">
        <f t="shared" si="8"/>
        <v>5</v>
      </c>
      <c r="R22" s="362">
        <f t="shared" si="9"/>
        <v>472.5</v>
      </c>
    </row>
    <row r="23" spans="1:18">
      <c r="A23" s="350"/>
      <c r="B23" s="376">
        <v>8750</v>
      </c>
      <c r="C23" s="360" t="s">
        <v>171</v>
      </c>
      <c r="D23" s="362">
        <v>9249.99</v>
      </c>
      <c r="E23" s="377">
        <f t="shared" si="5"/>
        <v>9000</v>
      </c>
      <c r="F23" s="361">
        <v>663</v>
      </c>
      <c r="G23" s="362">
        <v>327</v>
      </c>
      <c r="H23" s="362">
        <f t="shared" si="0"/>
        <v>990</v>
      </c>
      <c r="I23" s="362">
        <v>10</v>
      </c>
      <c r="J23" s="362">
        <f t="shared" si="1"/>
        <v>673</v>
      </c>
      <c r="K23" s="362">
        <f t="shared" si="2"/>
        <v>327</v>
      </c>
      <c r="L23" s="362">
        <f t="shared" si="3"/>
        <v>1000</v>
      </c>
      <c r="M23" s="378">
        <f t="shared" si="4"/>
        <v>990</v>
      </c>
      <c r="N23" s="350"/>
      <c r="O23" s="362">
        <f t="shared" si="6"/>
        <v>163.5</v>
      </c>
      <c r="P23" s="362">
        <f t="shared" si="7"/>
        <v>331.5</v>
      </c>
      <c r="Q23" s="362">
        <f t="shared" si="8"/>
        <v>5</v>
      </c>
      <c r="R23" s="362">
        <f t="shared" si="9"/>
        <v>500</v>
      </c>
    </row>
    <row r="24" spans="1:18">
      <c r="A24" s="350"/>
      <c r="B24" s="376">
        <v>9250</v>
      </c>
      <c r="C24" s="360" t="s">
        <v>171</v>
      </c>
      <c r="D24" s="362">
        <v>9749.99</v>
      </c>
      <c r="E24" s="377">
        <f t="shared" si="5"/>
        <v>9500</v>
      </c>
      <c r="F24" s="361">
        <v>699.8</v>
      </c>
      <c r="G24" s="362">
        <v>345.2</v>
      </c>
      <c r="H24" s="362">
        <f t="shared" si="0"/>
        <v>1045</v>
      </c>
      <c r="I24" s="362">
        <v>10</v>
      </c>
      <c r="J24" s="362">
        <f t="shared" si="1"/>
        <v>709.8</v>
      </c>
      <c r="K24" s="362">
        <f t="shared" si="2"/>
        <v>345.2</v>
      </c>
      <c r="L24" s="362">
        <f t="shared" si="3"/>
        <v>1055</v>
      </c>
      <c r="M24" s="378">
        <f t="shared" si="4"/>
        <v>1045</v>
      </c>
      <c r="N24" s="350"/>
      <c r="O24" s="362">
        <f t="shared" si="6"/>
        <v>172.6</v>
      </c>
      <c r="P24" s="362">
        <f t="shared" si="7"/>
        <v>349.9</v>
      </c>
      <c r="Q24" s="362">
        <f t="shared" si="8"/>
        <v>5</v>
      </c>
      <c r="R24" s="362">
        <f t="shared" si="9"/>
        <v>527.5</v>
      </c>
    </row>
    <row r="25" spans="1:18" ht="15.75" thickBot="1">
      <c r="A25" s="350"/>
      <c r="B25" s="364">
        <v>9750</v>
      </c>
      <c r="C25" s="365" t="s">
        <v>171</v>
      </c>
      <c r="D25" s="366">
        <v>10249.99</v>
      </c>
      <c r="E25" s="367">
        <f t="shared" si="5"/>
        <v>10000</v>
      </c>
      <c r="F25" s="368">
        <v>736.7</v>
      </c>
      <c r="G25" s="366">
        <v>363.3</v>
      </c>
      <c r="H25" s="366">
        <f t="shared" si="0"/>
        <v>1100</v>
      </c>
      <c r="I25" s="366">
        <v>10</v>
      </c>
      <c r="J25" s="366">
        <f t="shared" si="1"/>
        <v>746.7</v>
      </c>
      <c r="K25" s="366">
        <f t="shared" si="2"/>
        <v>363.3</v>
      </c>
      <c r="L25" s="366">
        <f t="shared" si="3"/>
        <v>1110</v>
      </c>
      <c r="M25" s="369">
        <f t="shared" si="4"/>
        <v>1100</v>
      </c>
      <c r="N25" s="350"/>
      <c r="O25" s="362">
        <f t="shared" si="6"/>
        <v>181.65</v>
      </c>
      <c r="P25" s="362">
        <f t="shared" si="7"/>
        <v>368.35</v>
      </c>
      <c r="Q25" s="362">
        <f t="shared" si="8"/>
        <v>5</v>
      </c>
      <c r="R25" s="362">
        <f t="shared" si="9"/>
        <v>555</v>
      </c>
    </row>
    <row r="26" spans="1:18">
      <c r="A26" s="350"/>
      <c r="B26" s="370">
        <v>10250</v>
      </c>
      <c r="C26" s="371" t="s">
        <v>171</v>
      </c>
      <c r="D26" s="372">
        <v>10749.99</v>
      </c>
      <c r="E26" s="373">
        <f t="shared" si="5"/>
        <v>10500</v>
      </c>
      <c r="F26" s="374">
        <v>773.5</v>
      </c>
      <c r="G26" s="372">
        <v>381.5</v>
      </c>
      <c r="H26" s="372">
        <f t="shared" si="0"/>
        <v>1155</v>
      </c>
      <c r="I26" s="372">
        <v>10</v>
      </c>
      <c r="J26" s="372">
        <f t="shared" si="1"/>
        <v>783.5</v>
      </c>
      <c r="K26" s="372">
        <f t="shared" si="2"/>
        <v>381.5</v>
      </c>
      <c r="L26" s="372">
        <f t="shared" si="3"/>
        <v>1165</v>
      </c>
      <c r="M26" s="375">
        <f t="shared" si="4"/>
        <v>1155</v>
      </c>
      <c r="N26" s="350"/>
      <c r="O26" s="362">
        <f t="shared" si="6"/>
        <v>190.75</v>
      </c>
      <c r="P26" s="362">
        <f t="shared" si="7"/>
        <v>386.75</v>
      </c>
      <c r="Q26" s="362">
        <f t="shared" si="8"/>
        <v>5</v>
      </c>
      <c r="R26" s="362">
        <f t="shared" si="9"/>
        <v>582.5</v>
      </c>
    </row>
    <row r="27" spans="1:18">
      <c r="A27" s="350"/>
      <c r="B27" s="376">
        <v>10750</v>
      </c>
      <c r="C27" s="360" t="s">
        <v>171</v>
      </c>
      <c r="D27" s="362">
        <v>11249.99</v>
      </c>
      <c r="E27" s="377">
        <f t="shared" si="5"/>
        <v>11000</v>
      </c>
      <c r="F27" s="361">
        <v>810.3</v>
      </c>
      <c r="G27" s="362">
        <v>399.7</v>
      </c>
      <c r="H27" s="362">
        <f t="shared" si="0"/>
        <v>1210</v>
      </c>
      <c r="I27" s="362">
        <v>10</v>
      </c>
      <c r="J27" s="362">
        <f t="shared" si="1"/>
        <v>820.3</v>
      </c>
      <c r="K27" s="362">
        <f t="shared" si="2"/>
        <v>399.7</v>
      </c>
      <c r="L27" s="362">
        <f t="shared" si="3"/>
        <v>1220</v>
      </c>
      <c r="M27" s="378">
        <f t="shared" si="4"/>
        <v>1210</v>
      </c>
      <c r="N27" s="350"/>
      <c r="O27" s="362">
        <f t="shared" si="6"/>
        <v>199.85</v>
      </c>
      <c r="P27" s="362">
        <f t="shared" si="7"/>
        <v>405.15</v>
      </c>
      <c r="Q27" s="362">
        <f t="shared" si="8"/>
        <v>5</v>
      </c>
      <c r="R27" s="362">
        <f t="shared" si="9"/>
        <v>610</v>
      </c>
    </row>
    <row r="28" spans="1:18">
      <c r="A28" s="350"/>
      <c r="B28" s="376">
        <v>11250</v>
      </c>
      <c r="C28" s="360" t="s">
        <v>171</v>
      </c>
      <c r="D28" s="362">
        <v>11749.99</v>
      </c>
      <c r="E28" s="377">
        <f t="shared" si="5"/>
        <v>11500</v>
      </c>
      <c r="F28" s="361">
        <v>847.2</v>
      </c>
      <c r="G28" s="362">
        <v>417.8</v>
      </c>
      <c r="H28" s="362">
        <f t="shared" si="0"/>
        <v>1265</v>
      </c>
      <c r="I28" s="362">
        <v>10</v>
      </c>
      <c r="J28" s="362">
        <f t="shared" si="1"/>
        <v>857.2</v>
      </c>
      <c r="K28" s="362">
        <f t="shared" si="2"/>
        <v>417.8</v>
      </c>
      <c r="L28" s="362">
        <f t="shared" si="3"/>
        <v>1275</v>
      </c>
      <c r="M28" s="378">
        <f t="shared" si="4"/>
        <v>1265</v>
      </c>
      <c r="N28" s="350"/>
      <c r="O28" s="362">
        <f t="shared" si="6"/>
        <v>208.9</v>
      </c>
      <c r="P28" s="362">
        <f t="shared" si="7"/>
        <v>423.6</v>
      </c>
      <c r="Q28" s="362">
        <f t="shared" si="8"/>
        <v>5</v>
      </c>
      <c r="R28" s="362">
        <f t="shared" si="9"/>
        <v>637.5</v>
      </c>
    </row>
    <row r="29" spans="1:18">
      <c r="A29" s="350"/>
      <c r="B29" s="376">
        <v>11750</v>
      </c>
      <c r="C29" s="360" t="s">
        <v>171</v>
      </c>
      <c r="D29" s="362">
        <v>12249.99</v>
      </c>
      <c r="E29" s="377">
        <f t="shared" si="5"/>
        <v>12000</v>
      </c>
      <c r="F29" s="361">
        <v>884</v>
      </c>
      <c r="G29" s="362">
        <v>436</v>
      </c>
      <c r="H29" s="362">
        <f t="shared" si="0"/>
        <v>1320</v>
      </c>
      <c r="I29" s="362">
        <v>10</v>
      </c>
      <c r="J29" s="362">
        <f t="shared" si="1"/>
        <v>894</v>
      </c>
      <c r="K29" s="362">
        <f t="shared" si="2"/>
        <v>436</v>
      </c>
      <c r="L29" s="362">
        <f t="shared" si="3"/>
        <v>1330</v>
      </c>
      <c r="M29" s="378">
        <f t="shared" si="4"/>
        <v>1320</v>
      </c>
      <c r="N29" s="350"/>
      <c r="O29" s="362">
        <f t="shared" si="6"/>
        <v>218</v>
      </c>
      <c r="P29" s="362">
        <f t="shared" si="7"/>
        <v>442</v>
      </c>
      <c r="Q29" s="362">
        <f t="shared" si="8"/>
        <v>5</v>
      </c>
      <c r="R29" s="362">
        <f t="shared" si="9"/>
        <v>665</v>
      </c>
    </row>
    <row r="30" spans="1:18">
      <c r="A30" s="350"/>
      <c r="B30" s="376">
        <v>12250</v>
      </c>
      <c r="C30" s="360" t="s">
        <v>171</v>
      </c>
      <c r="D30" s="362">
        <v>12749.99</v>
      </c>
      <c r="E30" s="377">
        <f t="shared" si="5"/>
        <v>12500</v>
      </c>
      <c r="F30" s="361">
        <v>920.8</v>
      </c>
      <c r="G30" s="362">
        <v>454.2</v>
      </c>
      <c r="H30" s="362">
        <f t="shared" si="0"/>
        <v>1375</v>
      </c>
      <c r="I30" s="362">
        <v>10</v>
      </c>
      <c r="J30" s="362">
        <f t="shared" si="1"/>
        <v>930.8</v>
      </c>
      <c r="K30" s="362">
        <f t="shared" si="2"/>
        <v>454.2</v>
      </c>
      <c r="L30" s="362">
        <f t="shared" si="3"/>
        <v>1385</v>
      </c>
      <c r="M30" s="378">
        <f t="shared" si="4"/>
        <v>1375</v>
      </c>
      <c r="N30" s="350"/>
      <c r="O30" s="362">
        <f t="shared" si="6"/>
        <v>227.1</v>
      </c>
      <c r="P30" s="362">
        <f t="shared" si="7"/>
        <v>460.4</v>
      </c>
      <c r="Q30" s="362">
        <f t="shared" si="8"/>
        <v>5</v>
      </c>
      <c r="R30" s="362">
        <f t="shared" si="9"/>
        <v>692.5</v>
      </c>
    </row>
    <row r="31" spans="1:18">
      <c r="A31" s="350"/>
      <c r="B31" s="376">
        <v>12750</v>
      </c>
      <c r="C31" s="360" t="s">
        <v>171</v>
      </c>
      <c r="D31" s="362">
        <v>13249.99</v>
      </c>
      <c r="E31" s="377">
        <f t="shared" si="5"/>
        <v>13000</v>
      </c>
      <c r="F31" s="361">
        <v>957.7</v>
      </c>
      <c r="G31" s="362">
        <v>472.3</v>
      </c>
      <c r="H31" s="362">
        <f t="shared" si="0"/>
        <v>1430</v>
      </c>
      <c r="I31" s="362">
        <v>10</v>
      </c>
      <c r="J31" s="362">
        <f t="shared" si="1"/>
        <v>967.7</v>
      </c>
      <c r="K31" s="362">
        <f t="shared" si="2"/>
        <v>472.3</v>
      </c>
      <c r="L31" s="362">
        <f t="shared" si="3"/>
        <v>1440</v>
      </c>
      <c r="M31" s="378">
        <f t="shared" si="4"/>
        <v>1430</v>
      </c>
      <c r="N31" s="350"/>
      <c r="O31" s="362">
        <f t="shared" si="6"/>
        <v>236.15</v>
      </c>
      <c r="P31" s="362">
        <f t="shared" si="7"/>
        <v>478.85</v>
      </c>
      <c r="Q31" s="362">
        <f t="shared" si="8"/>
        <v>5</v>
      </c>
      <c r="R31" s="362">
        <f t="shared" si="9"/>
        <v>720</v>
      </c>
    </row>
    <row r="32" spans="1:18">
      <c r="A32" s="350"/>
      <c r="B32" s="376">
        <v>13250</v>
      </c>
      <c r="C32" s="360" t="s">
        <v>171</v>
      </c>
      <c r="D32" s="362">
        <v>13749.99</v>
      </c>
      <c r="E32" s="377">
        <f t="shared" si="5"/>
        <v>13500</v>
      </c>
      <c r="F32" s="361">
        <v>994.5</v>
      </c>
      <c r="G32" s="362">
        <v>490.5</v>
      </c>
      <c r="H32" s="362">
        <f t="shared" si="0"/>
        <v>1485</v>
      </c>
      <c r="I32" s="362">
        <v>10</v>
      </c>
      <c r="J32" s="362">
        <f t="shared" si="1"/>
        <v>1004.5</v>
      </c>
      <c r="K32" s="362">
        <f t="shared" si="2"/>
        <v>490.5</v>
      </c>
      <c r="L32" s="362">
        <f t="shared" si="3"/>
        <v>1495</v>
      </c>
      <c r="M32" s="378">
        <f t="shared" si="4"/>
        <v>1485</v>
      </c>
      <c r="N32" s="350"/>
      <c r="O32" s="362">
        <f t="shared" si="6"/>
        <v>245.25</v>
      </c>
      <c r="P32" s="362">
        <f t="shared" si="7"/>
        <v>497.25</v>
      </c>
      <c r="Q32" s="362">
        <f t="shared" si="8"/>
        <v>5</v>
      </c>
      <c r="R32" s="362">
        <f t="shared" si="9"/>
        <v>747.5</v>
      </c>
    </row>
    <row r="33" spans="1:18">
      <c r="A33" s="350"/>
      <c r="B33" s="376">
        <v>13750</v>
      </c>
      <c r="C33" s="360" t="s">
        <v>171</v>
      </c>
      <c r="D33" s="362">
        <v>14249.99</v>
      </c>
      <c r="E33" s="377">
        <f t="shared" si="5"/>
        <v>14000</v>
      </c>
      <c r="F33" s="361">
        <v>1031.3</v>
      </c>
      <c r="G33" s="362">
        <v>508.7</v>
      </c>
      <c r="H33" s="362">
        <f t="shared" si="0"/>
        <v>1540</v>
      </c>
      <c r="I33" s="362">
        <v>10</v>
      </c>
      <c r="J33" s="362">
        <f t="shared" si="1"/>
        <v>1041.3</v>
      </c>
      <c r="K33" s="362">
        <f t="shared" si="2"/>
        <v>508.7</v>
      </c>
      <c r="L33" s="362">
        <f t="shared" si="3"/>
        <v>1550</v>
      </c>
      <c r="M33" s="378">
        <f t="shared" si="4"/>
        <v>1540</v>
      </c>
      <c r="N33" s="350"/>
      <c r="O33" s="362">
        <f t="shared" si="6"/>
        <v>254.35</v>
      </c>
      <c r="P33" s="362">
        <f t="shared" si="7"/>
        <v>515.65</v>
      </c>
      <c r="Q33" s="362">
        <f t="shared" si="8"/>
        <v>5</v>
      </c>
      <c r="R33" s="362">
        <f t="shared" si="9"/>
        <v>775</v>
      </c>
    </row>
    <row r="34" spans="1:18">
      <c r="A34" s="350"/>
      <c r="B34" s="376">
        <v>14250</v>
      </c>
      <c r="C34" s="360" t="s">
        <v>171</v>
      </c>
      <c r="D34" s="362">
        <v>14749.99</v>
      </c>
      <c r="E34" s="377">
        <f t="shared" si="5"/>
        <v>14500</v>
      </c>
      <c r="F34" s="361">
        <v>1068.2</v>
      </c>
      <c r="G34" s="362">
        <v>526.79999999999995</v>
      </c>
      <c r="H34" s="362">
        <f t="shared" si="0"/>
        <v>1595</v>
      </c>
      <c r="I34" s="362">
        <v>10</v>
      </c>
      <c r="J34" s="362">
        <f t="shared" si="1"/>
        <v>1078.2</v>
      </c>
      <c r="K34" s="362">
        <f t="shared" si="2"/>
        <v>526.79999999999995</v>
      </c>
      <c r="L34" s="362">
        <f t="shared" si="3"/>
        <v>1605</v>
      </c>
      <c r="M34" s="378">
        <f t="shared" si="4"/>
        <v>1595</v>
      </c>
      <c r="N34" s="350"/>
      <c r="O34" s="362">
        <f t="shared" si="6"/>
        <v>263.39999999999998</v>
      </c>
      <c r="P34" s="362">
        <f t="shared" si="7"/>
        <v>534.1</v>
      </c>
      <c r="Q34" s="362">
        <f t="shared" si="8"/>
        <v>5</v>
      </c>
      <c r="R34" s="362">
        <f t="shared" si="9"/>
        <v>802.5</v>
      </c>
    </row>
    <row r="35" spans="1:18">
      <c r="A35" s="350"/>
      <c r="B35" s="379">
        <v>14750</v>
      </c>
      <c r="C35" s="380"/>
      <c r="D35" s="381">
        <v>15249.99</v>
      </c>
      <c r="E35" s="382">
        <v>15000</v>
      </c>
      <c r="F35" s="383">
        <v>1105</v>
      </c>
      <c r="G35" s="381">
        <v>545</v>
      </c>
      <c r="H35" s="381">
        <f t="shared" si="0"/>
        <v>1650</v>
      </c>
      <c r="I35" s="381">
        <v>30</v>
      </c>
      <c r="J35" s="381">
        <f t="shared" si="1"/>
        <v>1135</v>
      </c>
      <c r="K35" s="381">
        <f t="shared" si="2"/>
        <v>545</v>
      </c>
      <c r="L35" s="381">
        <f t="shared" si="3"/>
        <v>1680</v>
      </c>
      <c r="M35" s="384">
        <f t="shared" si="4"/>
        <v>1650</v>
      </c>
      <c r="N35" s="350"/>
      <c r="O35" s="362">
        <f t="shared" si="6"/>
        <v>272.5</v>
      </c>
      <c r="P35" s="362">
        <f t="shared" si="7"/>
        <v>552.5</v>
      </c>
      <c r="Q35" s="362">
        <f t="shared" si="8"/>
        <v>15</v>
      </c>
      <c r="R35" s="362">
        <f t="shared" si="9"/>
        <v>840</v>
      </c>
    </row>
    <row r="36" spans="1:18">
      <c r="A36" s="350"/>
      <c r="B36" s="379">
        <v>15250</v>
      </c>
      <c r="C36" s="380"/>
      <c r="D36" s="381">
        <v>15749.99</v>
      </c>
      <c r="E36" s="382">
        <v>15500</v>
      </c>
      <c r="F36" s="383">
        <v>1141.8</v>
      </c>
      <c r="G36" s="381">
        <v>563.20000000000005</v>
      </c>
      <c r="H36" s="381">
        <f t="shared" si="0"/>
        <v>1705</v>
      </c>
      <c r="I36" s="381">
        <v>30</v>
      </c>
      <c r="J36" s="381">
        <f t="shared" si="1"/>
        <v>1171.8</v>
      </c>
      <c r="K36" s="381">
        <f t="shared" si="2"/>
        <v>563.20000000000005</v>
      </c>
      <c r="L36" s="381">
        <f t="shared" si="3"/>
        <v>1735</v>
      </c>
      <c r="M36" s="384">
        <f t="shared" si="4"/>
        <v>1705</v>
      </c>
      <c r="N36" s="350"/>
      <c r="O36" s="362">
        <f t="shared" si="6"/>
        <v>281.60000000000002</v>
      </c>
      <c r="P36" s="362">
        <f t="shared" si="7"/>
        <v>570.9</v>
      </c>
      <c r="Q36" s="362">
        <f t="shared" si="8"/>
        <v>15</v>
      </c>
      <c r="R36" s="362">
        <f t="shared" si="9"/>
        <v>867.5</v>
      </c>
    </row>
    <row r="37" spans="1:18" ht="15.75" thickBot="1">
      <c r="A37" s="350"/>
      <c r="B37" s="364">
        <v>15750</v>
      </c>
      <c r="C37" s="365" t="s">
        <v>171</v>
      </c>
      <c r="D37" s="366" t="s">
        <v>172</v>
      </c>
      <c r="E37" s="367">
        <v>16000</v>
      </c>
      <c r="F37" s="368">
        <v>1178.7</v>
      </c>
      <c r="G37" s="366">
        <v>581.29999999999995</v>
      </c>
      <c r="H37" s="366">
        <f t="shared" si="0"/>
        <v>1760</v>
      </c>
      <c r="I37" s="366">
        <v>30</v>
      </c>
      <c r="J37" s="366">
        <f t="shared" si="1"/>
        <v>1208.7</v>
      </c>
      <c r="K37" s="366">
        <f t="shared" si="2"/>
        <v>581.29999999999995</v>
      </c>
      <c r="L37" s="366">
        <f t="shared" si="3"/>
        <v>1790</v>
      </c>
      <c r="M37" s="369">
        <f t="shared" si="4"/>
        <v>1760</v>
      </c>
      <c r="N37" s="350"/>
      <c r="O37" s="362">
        <f t="shared" si="6"/>
        <v>290.64999999999998</v>
      </c>
      <c r="P37" s="362">
        <f t="shared" si="7"/>
        <v>589.35</v>
      </c>
      <c r="Q37" s="362">
        <f t="shared" si="8"/>
        <v>15</v>
      </c>
      <c r="R37" s="362">
        <f t="shared" si="9"/>
        <v>895</v>
      </c>
    </row>
    <row r="38" spans="1:18">
      <c r="A38" s="385" t="s">
        <v>173</v>
      </c>
      <c r="B38" s="385"/>
      <c r="C38" s="385"/>
      <c r="D38" s="385"/>
      <c r="E38" s="385"/>
      <c r="F38" s="385"/>
      <c r="G38" s="385"/>
      <c r="H38" s="385"/>
      <c r="I38" s="385"/>
      <c r="J38" s="385"/>
      <c r="K38" s="385"/>
      <c r="L38" s="385"/>
      <c r="M38" s="385"/>
      <c r="N38" s="385"/>
    </row>
    <row r="39" spans="1:18">
      <c r="A39" s="385"/>
      <c r="B39" s="385"/>
      <c r="C39" s="385"/>
      <c r="D39" s="385"/>
      <c r="E39" s="385"/>
      <c r="F39" s="385"/>
      <c r="G39" s="385"/>
      <c r="H39" s="385"/>
      <c r="I39" s="385"/>
      <c r="J39" s="385"/>
      <c r="K39" s="385"/>
      <c r="L39" s="385"/>
      <c r="M39" s="385"/>
      <c r="N39" s="385"/>
    </row>
    <row r="40" spans="1:18">
      <c r="A40" s="385"/>
      <c r="B40" s="385"/>
      <c r="C40" s="385"/>
      <c r="D40" s="385"/>
      <c r="E40" s="385"/>
      <c r="F40" s="385"/>
      <c r="G40" s="385"/>
      <c r="H40" s="385"/>
      <c r="I40" s="385"/>
      <c r="J40" s="385"/>
      <c r="K40" s="385"/>
      <c r="L40" s="385"/>
      <c r="M40" s="385"/>
      <c r="N40" s="385"/>
    </row>
    <row r="41" spans="1:18">
      <c r="A41" s="385"/>
      <c r="B41" s="385"/>
      <c r="C41" s="385"/>
      <c r="D41" s="385"/>
      <c r="E41" s="385"/>
      <c r="F41" s="385"/>
      <c r="G41" s="385"/>
      <c r="H41" s="385"/>
      <c r="I41" s="385"/>
      <c r="J41" s="385"/>
      <c r="K41" s="385"/>
      <c r="L41" s="385"/>
      <c r="M41" s="385"/>
      <c r="N41" s="385"/>
    </row>
    <row r="42" spans="1:18">
      <c r="A42" s="386"/>
      <c r="B42" s="387" t="s">
        <v>174</v>
      </c>
      <c r="C42" s="387"/>
      <c r="D42" s="387"/>
      <c r="E42" s="387"/>
      <c r="F42" s="387"/>
      <c r="G42" s="387"/>
      <c r="H42" s="387"/>
      <c r="I42" s="387"/>
      <c r="J42" s="387"/>
      <c r="K42" s="387"/>
      <c r="L42" s="387"/>
      <c r="M42" s="387"/>
      <c r="N42" s="386"/>
    </row>
  </sheetData>
  <mergeCells count="10">
    <mergeCell ref="P5:R5"/>
    <mergeCell ref="A38:N41"/>
    <mergeCell ref="B42:M42"/>
    <mergeCell ref="B1:M2"/>
    <mergeCell ref="B4:D6"/>
    <mergeCell ref="E4:E6"/>
    <mergeCell ref="F4:L4"/>
    <mergeCell ref="F5:H5"/>
    <mergeCell ref="J5:L5"/>
    <mergeCell ref="M5:M6"/>
  </mergeCells>
  <hyperlinks>
    <hyperlink ref="A38" r:id="rId1" display="www.bendaggers.blogspot.com"/>
    <hyperlink ref="A38:N41" r:id="rId2" display="SSS Contribution Table is brought to you by SSSContributionTable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zoomScale="85" zoomScaleNormal="85" workbookViewId="0">
      <selection activeCell="F27" sqref="F27"/>
    </sheetView>
  </sheetViews>
  <sheetFormatPr defaultRowHeight="15"/>
  <cols>
    <col min="1" max="1" width="18.28515625" bestFit="1" customWidth="1"/>
    <col min="2" max="3" width="15" bestFit="1" customWidth="1"/>
  </cols>
  <sheetData>
    <row r="1" spans="1:4">
      <c r="A1" t="s">
        <v>175</v>
      </c>
    </row>
    <row r="2" spans="1:4">
      <c r="B2" s="321" t="s">
        <v>178</v>
      </c>
      <c r="C2" s="321" t="s">
        <v>179</v>
      </c>
    </row>
    <row r="3" spans="1:4">
      <c r="B3" s="321"/>
      <c r="C3" s="321"/>
    </row>
    <row r="4" spans="1:4" ht="15.75" thickBot="1"/>
    <row r="5" spans="1:4">
      <c r="A5">
        <v>1</v>
      </c>
      <c r="B5" s="389" t="s">
        <v>176</v>
      </c>
      <c r="C5" s="390" t="s">
        <v>176</v>
      </c>
    </row>
    <row r="6" spans="1:4">
      <c r="B6" s="391" t="s">
        <v>177</v>
      </c>
      <c r="C6" s="392" t="s">
        <v>177</v>
      </c>
      <c r="D6" t="s">
        <v>180</v>
      </c>
    </row>
    <row r="7" spans="1:4" ht="15.75" thickBot="1">
      <c r="A7">
        <v>2</v>
      </c>
      <c r="B7" s="393">
        <v>100</v>
      </c>
      <c r="C7" s="394">
        <v>100</v>
      </c>
    </row>
    <row r="10" spans="1:4">
      <c r="B10" s="395" t="s">
        <v>181</v>
      </c>
    </row>
    <row r="11" spans="1:4">
      <c r="B11" t="s">
        <v>6</v>
      </c>
      <c r="C11" s="388">
        <v>10000</v>
      </c>
    </row>
    <row r="13" spans="1:4">
      <c r="A13">
        <v>1</v>
      </c>
      <c r="B13" s="396">
        <f>C11*0.02</f>
        <v>200</v>
      </c>
      <c r="C13" s="388">
        <v>200</v>
      </c>
      <c r="D13" s="397">
        <f>B13+C13</f>
        <v>400</v>
      </c>
    </row>
    <row r="14" spans="1:4">
      <c r="A14">
        <v>2</v>
      </c>
      <c r="B14" s="388">
        <v>100</v>
      </c>
      <c r="C14" s="388">
        <v>100</v>
      </c>
      <c r="D14" s="397">
        <f>B14+C14</f>
        <v>200</v>
      </c>
    </row>
    <row r="17" spans="1:1">
      <c r="A17" t="s">
        <v>182</v>
      </c>
    </row>
  </sheetData>
  <mergeCells count="2">
    <mergeCell ref="B2:B3"/>
    <mergeCell ref="C2:C3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Payroll Computation</vt:lpstr>
      <vt:lpstr>Attendance</vt:lpstr>
      <vt:lpstr>Notes</vt:lpstr>
      <vt:lpstr>SSS Cotribution</vt:lpstr>
      <vt:lpstr>HDMF Schedule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Juvelyn</dc:creator>
  <cp:lastModifiedBy>Juvelyn</cp:lastModifiedBy>
  <dcterms:created xsi:type="dcterms:W3CDTF">2017-05-03T06:17:07Z</dcterms:created>
  <dcterms:modified xsi:type="dcterms:W3CDTF">2017-05-03T07:20:39Z</dcterms:modified>
</cp:coreProperties>
</file>