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ilianet\Downloads\"/>
    </mc:Choice>
  </mc:AlternateContent>
  <bookViews>
    <workbookView xWindow="0" yWindow="0" windowWidth="10695" windowHeight="4200"/>
  </bookViews>
  <sheets>
    <sheet name="ANEXO DE CARTERA (3)" sheetId="12" r:id="rId1"/>
    <sheet name="ANEXO DE CARTERA (2)" sheetId="2" state="hidden" r:id="rId2"/>
    <sheet name="Hoja2" sheetId="10" state="hidden" r:id="rId3"/>
    <sheet name="Hoja3" sheetId="11" state="hidden" r:id="rId4"/>
    <sheet name="eventos nodos" sheetId="9" state="hidden" r:id="rId5"/>
    <sheet name="cuotas nodos" sheetId="8" state="hidden" r:id="rId6"/>
    <sheet name="fondos" sheetId="7" state="hidden" r:id="rId7"/>
    <sheet name="retos" sheetId="5" state="hidden" r:id="rId8"/>
    <sheet name="pleno" sheetId="4" state="hidden" r:id="rId9"/>
    <sheet name="cuotas" sheetId="3" state="hidden" r:id="rId10"/>
  </sheets>
  <externalReferences>
    <externalReference r:id="rId11"/>
    <externalReference r:id="rId12"/>
    <externalReference r:id="rId13"/>
  </externalReferences>
  <definedNames>
    <definedName name="_xlnm._FilterDatabase" localSheetId="2" hidden="1">Hoja2!$A$1:$J$161</definedName>
    <definedName name="_xlnm._FilterDatabase" localSheetId="3" hidden="1">Hoja3!$A$1:$K$65</definedName>
    <definedName name="ActCorriente" localSheetId="1">#REF!</definedName>
    <definedName name="ActCorriente" localSheetId="0">#REF!</definedName>
    <definedName name="ActCorriente">#REF!</definedName>
    <definedName name="ActTotalBruto" localSheetId="1">#REF!</definedName>
    <definedName name="ActTotalBruto" localSheetId="0">#REF!</definedName>
    <definedName name="ActTotalBruto">#REF!</definedName>
    <definedName name="AÑOINICIAL" localSheetId="1">'[1]BCE JUNIO 2016'!#REF!</definedName>
    <definedName name="AÑOINICIAL" localSheetId="0">'[1]BCE JUNIO 2016'!#REF!</definedName>
    <definedName name="AÑOINICIAL">[2]Balance!#REF!</definedName>
    <definedName name="_xlnm.Print_Area" localSheetId="1">'ANEXO DE CARTERA (2)'!$A$1:$M$42</definedName>
    <definedName name="_xlnm.Print_Area" localSheetId="0">'ANEXO DE CARTERA (3)'!$A$1:$M$42</definedName>
    <definedName name="CNT" localSheetId="1">#REF!</definedName>
    <definedName name="CNT" localSheetId="0">#REF!</definedName>
    <definedName name="CNT">#REF!</definedName>
    <definedName name="ConcentracEndeudam" localSheetId="1">#REF!</definedName>
    <definedName name="ConcentracEndeudam" localSheetId="0">#REF!</definedName>
    <definedName name="ConcentracEndeudam">#REF!</definedName>
    <definedName name="CorrecciónMonetaria" localSheetId="1">#REF!</definedName>
    <definedName name="CorrecciónMonetaria" localSheetId="0">#REF!</definedName>
    <definedName name="CorrecciónMonetaria">#REF!</definedName>
    <definedName name="CostoVentas" localSheetId="1">#REF!</definedName>
    <definedName name="CostoVentas" localSheetId="0">#REF!</definedName>
    <definedName name="CostoVentas">#REF!</definedName>
    <definedName name="dfdsfdsfdsf">#REF!</definedName>
    <definedName name="dfdsfdsfdsfds">#REF!</definedName>
    <definedName name="dsfdsfdsfdf">#REF!</definedName>
    <definedName name="EgresosNoOpera" localSheetId="1">#REF!</definedName>
    <definedName name="EgresosNoOpera" localSheetId="0">#REF!</definedName>
    <definedName name="EgresosNoOpera">#REF!</definedName>
    <definedName name="fdfdfdf">#REF!</definedName>
    <definedName name="fdfdfdfdf">#REF!</definedName>
    <definedName name="fdfdsfdsfdsf">#REF!</definedName>
    <definedName name="GastosOpAdmon" localSheetId="1">#REF!</definedName>
    <definedName name="GastosOpAdmon" localSheetId="0">#REF!</definedName>
    <definedName name="GastosOpAdmon">#REF!</definedName>
    <definedName name="GastosOpVentas" localSheetId="1">#REF!</definedName>
    <definedName name="GastosOpVentas" localSheetId="0">#REF!</definedName>
    <definedName name="GastosOpVentas">#REF!</definedName>
    <definedName name="gertertertert">#REF!</definedName>
    <definedName name="hgjhgjhgjhgj">#REF!</definedName>
    <definedName name="hjhgjhgjhgj">#REF!</definedName>
    <definedName name="IngOpeNetos" localSheetId="1">#REF!</definedName>
    <definedName name="IngOpeNetos" localSheetId="0">#REF!</definedName>
    <definedName name="IngOpeNetos">#REF!</definedName>
    <definedName name="IngresosNoOpera" localSheetId="1">#REF!</definedName>
    <definedName name="IngresosNoOpera" localSheetId="0">#REF!</definedName>
    <definedName name="IngresosNoOpera">#REF!</definedName>
    <definedName name="jghjhgjghjhgj">#REF!</definedName>
    <definedName name="MargenBruto" localSheetId="1">#REF!</definedName>
    <definedName name="MargenBruto" localSheetId="0">#REF!</definedName>
    <definedName name="MargenBruto">#REF!</definedName>
    <definedName name="MargenNeto" localSheetId="1">#REF!</definedName>
    <definedName name="MargenNeto" localSheetId="0">#REF!</definedName>
    <definedName name="MargenNeto">#REF!</definedName>
    <definedName name="MargenOperacional" localSheetId="1">#REF!</definedName>
    <definedName name="MargenOperacional" localSheetId="0">#REF!</definedName>
    <definedName name="MargenOperacional">#REF!</definedName>
    <definedName name="MESINICIAL" localSheetId="1">'[1]BCE JUNIO 2016'!#REF!</definedName>
    <definedName name="MESINICIAL" localSheetId="0">'[1]BCE JUNIO 2016'!#REF!</definedName>
    <definedName name="MESINICIAL">[2]Balance!#REF!</definedName>
    <definedName name="mnskdmflkdsamlkfmadsf">#REF!</definedName>
    <definedName name="MNVentasNetas" localSheetId="1">#REF!</definedName>
    <definedName name="MNVentasNetas" localSheetId="0">#REF!</definedName>
    <definedName name="MNVentasNetas">#REF!</definedName>
    <definedName name="MOVtasNetas" localSheetId="1">#REF!</definedName>
    <definedName name="MOVtasNetas" localSheetId="0">#REF!</definedName>
    <definedName name="MOVtasNetas">#REF!</definedName>
    <definedName name="NivEndeudamiento" localSheetId="1">#REF!</definedName>
    <definedName name="NivEndeudamiento" localSheetId="0">#REF!</definedName>
    <definedName name="NivEndeudamiento">#REF!</definedName>
    <definedName name="PasCorriente" localSheetId="1">#REF!</definedName>
    <definedName name="PasCorriente" localSheetId="0">#REF!</definedName>
    <definedName name="PasCorriente">#REF!</definedName>
    <definedName name="PasivoCorriente" localSheetId="1">#REF!</definedName>
    <definedName name="PasivoCorriente" localSheetId="0">#REF!</definedName>
    <definedName name="PasivoCorriente">#REF!</definedName>
    <definedName name="PruebaAcida" localSheetId="1">#REF!</definedName>
    <definedName name="PruebaAcida" localSheetId="0">#REF!</definedName>
    <definedName name="PruebaAcida">#REF!</definedName>
    <definedName name="r65765767">#REF!</definedName>
    <definedName name="RazonCorriente" localSheetId="1">#REF!</definedName>
    <definedName name="RazonCorriente" localSheetId="0">#REF!</definedName>
    <definedName name="RazonCorriente">#REF!</definedName>
    <definedName name="RendimActivototal" localSheetId="1">#REF!</definedName>
    <definedName name="RendimActivototal" localSheetId="0">#REF!</definedName>
    <definedName name="RendimActivototal">#REF!</definedName>
    <definedName name="rtertertert">#REF!</definedName>
    <definedName name="TotalAct." localSheetId="1">#REF!</definedName>
    <definedName name="TotalAct." localSheetId="0">#REF!</definedName>
    <definedName name="TotalAct.">#REF!</definedName>
    <definedName name="TotalActCorriente" localSheetId="1">'[1]BCE JUNIO 2016'!$I$33</definedName>
    <definedName name="TotalActCorriente" localSheetId="0">'[1]BCE JUNIO 2016'!$I$33</definedName>
    <definedName name="TotalActCorriente">[2]Balance!$I$36</definedName>
    <definedName name="TotalActivo" localSheetId="1">'[1]BCE JUNIO 2016'!$I$59</definedName>
    <definedName name="TotalActivo" localSheetId="0">'[1]BCE JUNIO 2016'!$I$59</definedName>
    <definedName name="TotalActNoCorriente" localSheetId="1">'[1]BCE JUNIO 2016'!$I$42</definedName>
    <definedName name="TotalActNoCorriente" localSheetId="0">'[1]BCE JUNIO 2016'!$I$42</definedName>
    <definedName name="TotalOtrosActivos" localSheetId="1">'[1]BCE JUNIO 2016'!$I$53</definedName>
    <definedName name="TotalOtrosActivos" localSheetId="0">'[1]BCE JUNIO 2016'!$I$53</definedName>
    <definedName name="TotalOtrosActivos">[2]Balance!$I$53</definedName>
    <definedName name="TotalPas3ros" localSheetId="1">#REF!</definedName>
    <definedName name="TotalPas3ros" localSheetId="0">#REF!</definedName>
    <definedName name="TotalPas3ros">#REF!</definedName>
    <definedName name="TotalPasCorriente" localSheetId="1">'[1]BCE JUNIO 2016'!$O$33</definedName>
    <definedName name="TotalPasCorriente" localSheetId="0">'[1]BCE JUNIO 2016'!$O$33</definedName>
    <definedName name="TotalPasCorriente">[2]Balance!$O$38</definedName>
    <definedName name="TotalPasivo" localSheetId="1">'[1]BCE JUNIO 2016'!$O$40</definedName>
    <definedName name="TotalPasivo" localSheetId="0">'[1]BCE JUNIO 2016'!$O$40</definedName>
    <definedName name="TotalPasivo">[2]Balance!$O$46</definedName>
    <definedName name="TotalPasivoPatrimonio" localSheetId="1">'[1]BCE JUNIO 2016'!$O$59</definedName>
    <definedName name="TotalPasivoPatrimonio" localSheetId="0">'[1]BCE JUNIO 2016'!$O$59</definedName>
    <definedName name="TotalPasTerc" localSheetId="1">#REF!</definedName>
    <definedName name="TotalPasTerc" localSheetId="0">#REF!</definedName>
    <definedName name="TotalPasTerc">#REF!</definedName>
    <definedName name="TotalPatrimonio" localSheetId="1">'[1]BCE JUNIO 2016'!$O$55</definedName>
    <definedName name="TotalPatrimonio" localSheetId="0">'[1]BCE JUNIO 2016'!$O$55</definedName>
    <definedName name="TotalPatrimonio">[2]Balance!$O$57</definedName>
    <definedName name="UtiildadBruta" localSheetId="1">#REF!</definedName>
    <definedName name="UtiildadBruta" localSheetId="0">#REF!</definedName>
    <definedName name="UtiildadBruta">#REF!</definedName>
    <definedName name="Utild.Operac." localSheetId="1">#REF!</definedName>
    <definedName name="Utild.Operac." localSheetId="0">#REF!</definedName>
    <definedName name="Utild.Operac.">#REF!</definedName>
    <definedName name="UtildNeta" localSheetId="1">#REF!</definedName>
    <definedName name="UtildNeta" localSheetId="0">#REF!</definedName>
    <definedName name="UtildNeta">#REF!</definedName>
    <definedName name="UtilidadBruta" localSheetId="1">#REF!</definedName>
    <definedName name="UtilidadBruta" localSheetId="0">#REF!</definedName>
    <definedName name="UtilidadBruta">#REF!</definedName>
    <definedName name="Utilidaddida" localSheetId="1">#REF!</definedName>
    <definedName name="Utilidaddida" localSheetId="0">#REF!</definedName>
    <definedName name="Utilidaddida">#REF!</definedName>
    <definedName name="UtilidadNeta" localSheetId="1">#REF!</definedName>
    <definedName name="UtilidadNeta" localSheetId="0">#REF!</definedName>
    <definedName name="UtilidadNeta">#REF!</definedName>
    <definedName name="UtilidadOperacional" localSheetId="1">#REF!</definedName>
    <definedName name="UtilidadOperacional" localSheetId="0">#REF!</definedName>
    <definedName name="UtilidadOperacional">#REF!</definedName>
    <definedName name="VentasNetas" localSheetId="1">#REF!</definedName>
    <definedName name="VentasNetas" localSheetId="0">#REF!</definedName>
    <definedName name="VentasNetas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0" i="12" l="1"/>
  <c r="K41" i="12" l="1"/>
  <c r="I40" i="12"/>
  <c r="I39" i="12"/>
  <c r="I38" i="12"/>
  <c r="I37" i="12"/>
  <c r="L36" i="12"/>
  <c r="L41" i="12" s="1"/>
  <c r="I35" i="12"/>
  <c r="I34" i="12"/>
  <c r="I33" i="12"/>
  <c r="I26" i="12"/>
  <c r="I25" i="12"/>
  <c r="L24" i="12"/>
  <c r="I24" i="12"/>
  <c r="I23" i="12"/>
  <c r="I22" i="12"/>
  <c r="L25" i="12"/>
  <c r="E15" i="12"/>
  <c r="D15" i="12"/>
  <c r="C15" i="12"/>
  <c r="B15" i="12"/>
  <c r="I14" i="12"/>
  <c r="F14" i="12"/>
  <c r="L13" i="12"/>
  <c r="K13" i="12"/>
  <c r="I13" i="12"/>
  <c r="F13" i="12"/>
  <c r="L12" i="12"/>
  <c r="I12" i="12"/>
  <c r="F12" i="12"/>
  <c r="L11" i="12"/>
  <c r="I11" i="12" s="1"/>
  <c r="F11" i="12"/>
  <c r="L10" i="12"/>
  <c r="K10" i="12"/>
  <c r="I10" i="12"/>
  <c r="F10" i="12"/>
  <c r="L9" i="12"/>
  <c r="L16" i="12" s="1"/>
  <c r="K9" i="12"/>
  <c r="K16" i="12" s="1"/>
  <c r="I16" i="12" s="1"/>
  <c r="L44" i="12" s="1"/>
  <c r="F9" i="12"/>
  <c r="I8" i="12"/>
  <c r="F8" i="12"/>
  <c r="F15" i="12" s="1"/>
  <c r="I36" i="12" l="1"/>
  <c r="I41" i="12" s="1"/>
  <c r="I9" i="12"/>
  <c r="L36" i="2"/>
  <c r="J165" i="10"/>
  <c r="I25" i="2"/>
  <c r="I24" i="2"/>
  <c r="I23" i="2"/>
  <c r="I22" i="2"/>
  <c r="J33" i="9"/>
  <c r="J76" i="8"/>
  <c r="L13" i="2"/>
  <c r="L12" i="2"/>
  <c r="L11" i="2"/>
  <c r="L10" i="2"/>
  <c r="L9" i="2"/>
  <c r="K13" i="2"/>
  <c r="K10" i="2"/>
  <c r="K9" i="2"/>
  <c r="J8" i="4"/>
  <c r="L24" i="2" s="1"/>
  <c r="J20" i="5"/>
  <c r="L21" i="2" s="1"/>
  <c r="J32" i="7"/>
  <c r="I28" i="2" s="1"/>
  <c r="L44" i="2" s="1"/>
  <c r="J73" i="8"/>
  <c r="J68" i="8"/>
  <c r="J41" i="8"/>
  <c r="J25" i="8"/>
  <c r="J19" i="8"/>
  <c r="J30" i="9"/>
  <c r="J25" i="9"/>
  <c r="J10" i="9"/>
  <c r="J22" i="3"/>
  <c r="J14" i="3"/>
  <c r="J8" i="3"/>
  <c r="J4" i="3"/>
  <c r="I12" i="2" l="1"/>
  <c r="I11" i="2"/>
  <c r="I13" i="2"/>
  <c r="K41" i="2"/>
  <c r="L40" i="2"/>
  <c r="I40" i="2" s="1"/>
  <c r="I39" i="2"/>
  <c r="I38" i="2"/>
  <c r="I37" i="2"/>
  <c r="I36" i="2"/>
  <c r="I35" i="2"/>
  <c r="I33" i="2"/>
  <c r="E15" i="2"/>
  <c r="D15" i="2"/>
  <c r="C15" i="2"/>
  <c r="B15" i="2"/>
  <c r="I14" i="2"/>
  <c r="F14" i="2"/>
  <c r="F13" i="2"/>
  <c r="F12" i="2"/>
  <c r="F11" i="2"/>
  <c r="F10" i="2"/>
  <c r="F9" i="2"/>
  <c r="F8" i="2"/>
  <c r="F15" i="2" s="1"/>
  <c r="I10" i="2" l="1"/>
  <c r="I8" i="2"/>
  <c r="I9" i="2"/>
  <c r="L25" i="2"/>
  <c r="L41" i="2"/>
  <c r="I26" i="2"/>
  <c r="I34" i="2"/>
  <c r="I41" i="2" s="1"/>
  <c r="K16" i="2"/>
  <c r="L16" i="2" l="1"/>
  <c r="I16" i="2" s="1"/>
</calcChain>
</file>

<file path=xl/comments1.xml><?xml version="1.0" encoding="utf-8"?>
<comments xmlns="http://schemas.openxmlformats.org/spreadsheetml/2006/main">
  <authors>
    <author>Hilianet</author>
  </authors>
  <commentList>
    <comment ref="I8" authorId="0" shapeId="0">
      <text>
        <r>
          <rPr>
            <b/>
            <sz val="9"/>
            <color indexed="81"/>
            <rFont val="Tahoma"/>
            <family val="2"/>
          </rPr>
          <t>Hilianet:</t>
        </r>
        <r>
          <rPr>
            <sz val="9"/>
            <color indexed="81"/>
            <rFont val="Tahoma"/>
            <family val="2"/>
          </rPr>
          <t xml:space="preserve">
sumatoiria horizontal</t>
        </r>
      </text>
    </comment>
    <comment ref="K8" authorId="0" shapeId="0">
      <text>
        <r>
          <rPr>
            <b/>
            <sz val="9"/>
            <color indexed="81"/>
            <rFont val="Tahoma"/>
            <family val="2"/>
          </rPr>
          <t>Hilianet:</t>
        </r>
        <r>
          <rPr>
            <sz val="9"/>
            <color indexed="81"/>
            <rFont val="Tahoma"/>
            <family val="2"/>
          </rPr>
          <t xml:space="preserve">
cuenta 13050501 centro de costo 60-2, 60-3, 60-4, 60-5, tomar saldo final</t>
        </r>
      </text>
    </comment>
    <comment ref="L8" authorId="0" shapeId="0">
      <text>
        <r>
          <rPr>
            <b/>
            <sz val="9"/>
            <color indexed="81"/>
            <rFont val="Tahoma"/>
            <family val="2"/>
          </rPr>
          <t>Hilianet:</t>
        </r>
        <r>
          <rPr>
            <sz val="9"/>
            <color indexed="81"/>
            <rFont val="Tahoma"/>
            <family val="2"/>
          </rPr>
          <t xml:space="preserve">
cuenta 13050501 centro de costo 60-1 tomas saldo final
</t>
        </r>
      </text>
    </comment>
    <comment ref="K9" authorId="0" shapeId="0">
      <text>
        <r>
          <rPr>
            <b/>
            <sz val="9"/>
            <color indexed="81"/>
            <rFont val="Tahoma"/>
            <family val="2"/>
          </rPr>
          <t>Hilianet:</t>
        </r>
        <r>
          <rPr>
            <sz val="9"/>
            <color indexed="81"/>
            <rFont val="Tahoma"/>
            <family val="2"/>
          </rPr>
          <t xml:space="preserve">
cuenta 13050501 centro de costo 50-2, 50-3, 50-4, 50-5, tomar saldo final</t>
        </r>
      </text>
    </comment>
    <comment ref="L9" authorId="0" shapeId="0">
      <text>
        <r>
          <rPr>
            <b/>
            <sz val="9"/>
            <color indexed="81"/>
            <rFont val="Tahoma"/>
            <family val="2"/>
          </rPr>
          <t>Hilianet:</t>
        </r>
        <r>
          <rPr>
            <sz val="9"/>
            <color indexed="81"/>
            <rFont val="Tahoma"/>
            <family val="2"/>
          </rPr>
          <t xml:space="preserve">
cuenta 13050501 centrode costo 50-1 tomas saldo final</t>
        </r>
      </text>
    </comment>
    <comment ref="K10" authorId="0" shapeId="0">
      <text>
        <r>
          <rPr>
            <b/>
            <sz val="9"/>
            <color indexed="81"/>
            <rFont val="Tahoma"/>
            <family val="2"/>
          </rPr>
          <t>Hilianet:</t>
        </r>
        <r>
          <rPr>
            <sz val="9"/>
            <color indexed="81"/>
            <rFont val="Tahoma"/>
            <family val="2"/>
          </rPr>
          <t xml:space="preserve">
cuenta 13050501 centro de costo 90-2, 90-3, 90-4, 90-5, tomar saldo final</t>
        </r>
      </text>
    </comment>
    <comment ref="L10" authorId="0" shapeId="0">
      <text>
        <r>
          <rPr>
            <b/>
            <sz val="9"/>
            <color indexed="81"/>
            <rFont val="Tahoma"/>
            <family val="2"/>
          </rPr>
          <t>Hilianet:</t>
        </r>
        <r>
          <rPr>
            <sz val="9"/>
            <color indexed="81"/>
            <rFont val="Tahoma"/>
            <family val="2"/>
          </rPr>
          <t xml:space="preserve">
cuenta 13050501 centrode costo 50-1 tomas saldo final</t>
        </r>
      </text>
    </comment>
    <comment ref="K11" authorId="0" shapeId="0">
      <text>
        <r>
          <rPr>
            <b/>
            <sz val="9"/>
            <color indexed="81"/>
            <rFont val="Tahoma"/>
            <family val="2"/>
          </rPr>
          <t>Hilianet:</t>
        </r>
        <r>
          <rPr>
            <sz val="9"/>
            <color indexed="81"/>
            <rFont val="Tahoma"/>
            <family val="2"/>
          </rPr>
          <t xml:space="preserve">
cuenta 13050501 centro de costo 80-2, 80-3, 80-4, 80-5, tomar saldo final</t>
        </r>
      </text>
    </comment>
    <comment ref="L11" authorId="0" shapeId="0">
      <text>
        <r>
          <rPr>
            <b/>
            <sz val="9"/>
            <color indexed="81"/>
            <rFont val="Tahoma"/>
            <family val="2"/>
          </rPr>
          <t>Hilianet:</t>
        </r>
        <r>
          <rPr>
            <sz val="9"/>
            <color indexed="81"/>
            <rFont val="Tahoma"/>
            <family val="2"/>
          </rPr>
          <t xml:space="preserve">
cuenta 13050501 centro de costo 80-1, tomar saldo final
</t>
        </r>
      </text>
    </comment>
    <comment ref="K12" authorId="0" shapeId="0">
      <text>
        <r>
          <rPr>
            <b/>
            <sz val="9"/>
            <color indexed="81"/>
            <rFont val="Tahoma"/>
            <family val="2"/>
          </rPr>
          <t>Hilianet:</t>
        </r>
        <r>
          <rPr>
            <sz val="9"/>
            <color indexed="81"/>
            <rFont val="Tahoma"/>
            <family val="2"/>
          </rPr>
          <t xml:space="preserve">
cuenta 13050501 centro de costo 40-2, 40-3, 40-4, 40-5, tomar saldo final</t>
        </r>
      </text>
    </comment>
    <comment ref="L12" authorId="0" shapeId="0">
      <text>
        <r>
          <rPr>
            <b/>
            <sz val="9"/>
            <color indexed="81"/>
            <rFont val="Tahoma"/>
            <family val="2"/>
          </rPr>
          <t>Hilianet:</t>
        </r>
        <r>
          <rPr>
            <sz val="9"/>
            <color indexed="81"/>
            <rFont val="Tahoma"/>
            <family val="2"/>
          </rPr>
          <t xml:space="preserve">
cuenta 13050501 centro de costo 40-1, tomar saldo final</t>
        </r>
      </text>
    </comment>
    <comment ref="K13" authorId="0" shapeId="0">
      <text>
        <r>
          <rPr>
            <b/>
            <sz val="9"/>
            <color indexed="81"/>
            <rFont val="Tahoma"/>
            <family val="2"/>
          </rPr>
          <t>Hilianet:</t>
        </r>
        <r>
          <rPr>
            <sz val="9"/>
            <color indexed="81"/>
            <rFont val="Tahoma"/>
            <family val="2"/>
          </rPr>
          <t xml:space="preserve">
cuenta 13050501 centro de costo 70-2, 70-3, 70-4,760-5, tomar saldo final</t>
        </r>
      </text>
    </comment>
    <comment ref="L13" authorId="0" shapeId="0">
      <text>
        <r>
          <rPr>
            <b/>
            <sz val="9"/>
            <color indexed="81"/>
            <rFont val="Tahoma"/>
            <family val="2"/>
          </rPr>
          <t>Hilianet:</t>
        </r>
        <r>
          <rPr>
            <sz val="9"/>
            <color indexed="81"/>
            <rFont val="Tahoma"/>
            <family val="2"/>
          </rPr>
          <t xml:space="preserve">
cuenta 13050501 centro de costo 70-1, tomar saldo final</t>
        </r>
      </text>
    </comment>
    <comment ref="I16" authorId="0" shapeId="0">
      <text>
        <r>
          <rPr>
            <b/>
            <sz val="9"/>
            <color indexed="81"/>
            <rFont val="Tahoma"/>
            <family val="2"/>
          </rPr>
          <t>Hilianet:</t>
        </r>
        <r>
          <rPr>
            <sz val="9"/>
            <color indexed="81"/>
            <rFont val="Tahoma"/>
            <family val="2"/>
          </rPr>
          <t xml:space="preserve">
sumatoria horizontal</t>
        </r>
      </text>
    </comment>
    <comment ref="K16" authorId="0" shapeId="0">
      <text>
        <r>
          <rPr>
            <b/>
            <sz val="9"/>
            <color indexed="81"/>
            <rFont val="Tahoma"/>
            <family val="2"/>
          </rPr>
          <t>Hilianet:</t>
        </r>
        <r>
          <rPr>
            <sz val="9"/>
            <color indexed="81"/>
            <rFont val="Tahoma"/>
            <family val="2"/>
          </rPr>
          <t xml:space="preserve">
sumatoria vertical</t>
        </r>
      </text>
    </comment>
    <comment ref="L16" authorId="0" shapeId="0">
      <text>
        <r>
          <rPr>
            <b/>
            <sz val="9"/>
            <color indexed="81"/>
            <rFont val="Tahoma"/>
            <family val="2"/>
          </rPr>
          <t>Hilianet:</t>
        </r>
        <r>
          <rPr>
            <sz val="9"/>
            <color indexed="81"/>
            <rFont val="Tahoma"/>
            <family val="2"/>
          </rPr>
          <t xml:space="preserve">
sumatoria vertical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Hilianet:</t>
        </r>
        <r>
          <rPr>
            <sz val="9"/>
            <color indexed="81"/>
            <rFont val="Tahoma"/>
            <family val="2"/>
          </rPr>
          <t xml:space="preserve">
cuenta 13050501 todos los centros de costo que comienzan por 15, y saldo final</t>
        </r>
      </text>
    </comment>
    <comment ref="I22" authorId="0" shapeId="0">
      <text>
        <r>
          <rPr>
            <b/>
            <sz val="9"/>
            <color indexed="81"/>
            <rFont val="Tahoma"/>
            <family val="2"/>
          </rPr>
          <t>Hilianet:</t>
        </r>
        <r>
          <rPr>
            <sz val="9"/>
            <color indexed="81"/>
            <rFont val="Tahoma"/>
            <family val="2"/>
          </rPr>
          <t xml:space="preserve">
ingreso manual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Hilianet:</t>
        </r>
        <r>
          <rPr>
            <sz val="9"/>
            <color indexed="81"/>
            <rFont val="Tahoma"/>
            <family val="2"/>
          </rPr>
          <t xml:space="preserve">
cta 13050501, centro de costos 2-1, 2-3 al 2-11 y del 2-14 al 2-100 saldo final</t>
        </r>
      </text>
    </comment>
    <comment ref="I23" authorId="0" shapeId="0">
      <text>
        <r>
          <rPr>
            <b/>
            <sz val="9"/>
            <color indexed="81"/>
            <rFont val="Tahoma"/>
            <family val="2"/>
          </rPr>
          <t>Hilianet:</t>
        </r>
        <r>
          <rPr>
            <sz val="9"/>
            <color indexed="81"/>
            <rFont val="Tahoma"/>
            <family val="2"/>
          </rPr>
          <t xml:space="preserve">
ingreso manual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Hilianet:</t>
        </r>
        <r>
          <rPr>
            <sz val="9"/>
            <color indexed="81"/>
            <rFont val="Tahoma"/>
            <family val="2"/>
          </rPr>
          <t xml:space="preserve">
cta 13050501 centrosde costo del 1-2 al 1-100 saldo final
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Hilianet:</t>
        </r>
        <r>
          <rPr>
            <sz val="9"/>
            <color indexed="81"/>
            <rFont val="Tahoma"/>
            <family val="2"/>
          </rPr>
          <t xml:space="preserve">
ingreso manual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Hilianet:</t>
        </r>
        <r>
          <rPr>
            <sz val="9"/>
            <color indexed="81"/>
            <rFont val="Tahoma"/>
            <family val="2"/>
          </rPr>
          <t xml:space="preserve">
cta 13050501, centros de costo 2-2, 2-12, 2-13
saldo final
</t>
        </r>
      </text>
    </comment>
    <comment ref="I25" authorId="0" shapeId="0">
      <text>
        <r>
          <rPr>
            <b/>
            <sz val="9"/>
            <color indexed="81"/>
            <rFont val="Tahoma"/>
            <family val="2"/>
          </rPr>
          <t>Hilianet:</t>
        </r>
        <r>
          <rPr>
            <sz val="9"/>
            <color indexed="81"/>
            <rFont val="Tahoma"/>
            <family val="2"/>
          </rPr>
          <t xml:space="preserve">
ingreso manual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Hilianet:</t>
        </r>
        <r>
          <rPr>
            <sz val="9"/>
            <color indexed="81"/>
            <rFont val="Tahoma"/>
            <family val="2"/>
          </rPr>
          <t xml:space="preserve">
sumatoria vertical</t>
        </r>
      </text>
    </comment>
    <comment ref="I26" authorId="0" shapeId="0">
      <text>
        <r>
          <rPr>
            <b/>
            <sz val="9"/>
            <color indexed="81"/>
            <rFont val="Tahoma"/>
            <family val="2"/>
          </rPr>
          <t>Hilianet:</t>
        </r>
        <r>
          <rPr>
            <sz val="9"/>
            <color indexed="81"/>
            <rFont val="Tahoma"/>
            <family val="2"/>
          </rPr>
          <t xml:space="preserve">
cuenta 13050501 centro de costo 1-1, y se toma el saldo final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Hilianet:</t>
        </r>
        <r>
          <rPr>
            <sz val="9"/>
            <color indexed="81"/>
            <rFont val="Tahoma"/>
            <family val="2"/>
          </rPr>
          <t xml:space="preserve">
cta 13050501, centro de costos del 500 al 700. tomas el saldo final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Hilianet:</t>
        </r>
        <r>
          <rPr>
            <sz val="9"/>
            <color indexed="81"/>
            <rFont val="Tahoma"/>
            <family val="2"/>
          </rPr>
          <t xml:space="preserve">
cta 13050501 centros de costo q comiencen por 4, saldo final</t>
        </r>
      </text>
    </comment>
    <comment ref="I33" authorId="0" shapeId="0">
      <text>
        <r>
          <rPr>
            <b/>
            <sz val="9"/>
            <color indexed="81"/>
            <rFont val="Tahoma"/>
            <family val="2"/>
          </rPr>
          <t>Hilianet:</t>
        </r>
        <r>
          <rPr>
            <sz val="9"/>
            <color indexed="81"/>
            <rFont val="Tahoma"/>
            <family val="2"/>
          </rPr>
          <t xml:space="preserve">
sumatoria horizontal
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Hilianet:</t>
        </r>
        <r>
          <rPr>
            <sz val="9"/>
            <color indexed="81"/>
            <rFont val="Tahoma"/>
            <family val="2"/>
          </rPr>
          <t xml:space="preserve">
cta 139905 centro de costo 60-2, 60-3, 60-4, 60-5 saldo final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Hilianet:</t>
        </r>
        <r>
          <rPr>
            <sz val="9"/>
            <color indexed="81"/>
            <rFont val="Tahoma"/>
            <family val="2"/>
          </rPr>
          <t xml:space="preserve">
cta 139905 centro de costo 60-1 saldo final</t>
        </r>
      </text>
    </comment>
    <comment ref="K34" authorId="0" shapeId="0">
      <text>
        <r>
          <rPr>
            <b/>
            <sz val="9"/>
            <color indexed="81"/>
            <rFont val="Tahoma"/>
            <family val="2"/>
          </rPr>
          <t>Hilianet:</t>
        </r>
        <r>
          <rPr>
            <sz val="9"/>
            <color indexed="81"/>
            <rFont val="Tahoma"/>
            <family val="2"/>
          </rPr>
          <t xml:space="preserve">
cta 139905 centro de costo 50-2, 50-3, 50-4, 50-5 saldo final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Hilianet:</t>
        </r>
        <r>
          <rPr>
            <sz val="9"/>
            <color indexed="81"/>
            <rFont val="Tahoma"/>
            <family val="2"/>
          </rPr>
          <t xml:space="preserve">
cta 139905 centro de costo 50-1 saldo final</t>
        </r>
      </text>
    </comment>
    <comment ref="K35" authorId="0" shapeId="0">
      <text>
        <r>
          <rPr>
            <b/>
            <sz val="9"/>
            <color indexed="81"/>
            <rFont val="Tahoma"/>
            <family val="2"/>
          </rPr>
          <t>Hilianet:</t>
        </r>
        <r>
          <rPr>
            <sz val="9"/>
            <color indexed="81"/>
            <rFont val="Tahoma"/>
            <family val="2"/>
          </rPr>
          <t xml:space="preserve">
cta 139905 centro de costo 90-2, 90-3, 90-4, 90-5 saldo final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Hilianet:</t>
        </r>
        <r>
          <rPr>
            <sz val="9"/>
            <color indexed="81"/>
            <rFont val="Tahoma"/>
            <family val="2"/>
          </rPr>
          <t xml:space="preserve">
cta 139905 centro de costo 90-1 saldo final</t>
        </r>
      </text>
    </comment>
    <comment ref="K36" authorId="0" shapeId="0">
      <text>
        <r>
          <rPr>
            <b/>
            <sz val="9"/>
            <color indexed="81"/>
            <rFont val="Tahoma"/>
            <family val="2"/>
          </rPr>
          <t>Hilianet:</t>
        </r>
        <r>
          <rPr>
            <sz val="9"/>
            <color indexed="81"/>
            <rFont val="Tahoma"/>
            <family val="2"/>
          </rPr>
          <t xml:space="preserve">
cta 139905 centro de costo 80-2, 80-3, 80-4, 80-5 saldo final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Hilianet:</t>
        </r>
        <r>
          <rPr>
            <sz val="9"/>
            <color indexed="81"/>
            <rFont val="Tahoma"/>
            <family val="2"/>
          </rPr>
          <t xml:space="preserve">
cta 139905 centro de costo 80-1 saldo final</t>
        </r>
      </text>
    </comment>
    <comment ref="K37" authorId="0" shapeId="0">
      <text>
        <r>
          <rPr>
            <b/>
            <sz val="9"/>
            <color indexed="81"/>
            <rFont val="Tahoma"/>
            <family val="2"/>
          </rPr>
          <t>Hilianet:</t>
        </r>
        <r>
          <rPr>
            <sz val="9"/>
            <color indexed="81"/>
            <rFont val="Tahoma"/>
            <family val="2"/>
          </rPr>
          <t xml:space="preserve">
cta 139905 centro de costo 40-2, 40-3, 40-4, 40-5 saldo final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Hilianet:</t>
        </r>
        <r>
          <rPr>
            <sz val="9"/>
            <color indexed="81"/>
            <rFont val="Tahoma"/>
            <family val="2"/>
          </rPr>
          <t xml:space="preserve">
cta 139905 centro de costo 40-1 saldo final</t>
        </r>
      </text>
    </comment>
    <comment ref="K38" authorId="0" shapeId="0">
      <text>
        <r>
          <rPr>
            <b/>
            <sz val="9"/>
            <color indexed="81"/>
            <rFont val="Tahoma"/>
            <family val="2"/>
          </rPr>
          <t>Hilianet:</t>
        </r>
        <r>
          <rPr>
            <sz val="9"/>
            <color indexed="81"/>
            <rFont val="Tahoma"/>
            <family val="2"/>
          </rPr>
          <t xml:space="preserve">
cta 139905 centro de costo 70-2, 70-3, 70-4, 70-5 saldo final</t>
        </r>
      </text>
    </comment>
    <comment ref="L38" authorId="0" shapeId="0">
      <text>
        <r>
          <rPr>
            <b/>
            <sz val="9"/>
            <color indexed="81"/>
            <rFont val="Tahoma"/>
            <family val="2"/>
          </rPr>
          <t>Hilianet:</t>
        </r>
        <r>
          <rPr>
            <sz val="9"/>
            <color indexed="81"/>
            <rFont val="Tahoma"/>
            <family val="2"/>
          </rPr>
          <t xml:space="preserve">
cta 139905 centro de costo 70-1 saldo final</t>
        </r>
      </text>
    </comment>
    <comment ref="K39" authorId="0" shapeId="0">
      <text>
        <r>
          <rPr>
            <b/>
            <sz val="9"/>
            <color indexed="81"/>
            <rFont val="Tahoma"/>
            <family val="2"/>
          </rPr>
          <t>Hilianet:</t>
        </r>
        <r>
          <rPr>
            <sz val="9"/>
            <color indexed="81"/>
            <rFont val="Tahoma"/>
            <family val="2"/>
          </rPr>
          <t xml:space="preserve">
cta 139905 centro de costo  500 al 700 saldo final</t>
        </r>
      </text>
    </comment>
    <comment ref="L39" authorId="0" shapeId="0">
      <text>
        <r>
          <rPr>
            <b/>
            <sz val="9"/>
            <color indexed="81"/>
            <rFont val="Tahoma"/>
            <family val="2"/>
          </rPr>
          <t>Hilianet:</t>
        </r>
        <r>
          <rPr>
            <sz val="9"/>
            <color indexed="81"/>
            <rFont val="Tahoma"/>
            <family val="2"/>
          </rPr>
          <t xml:space="preserve">
n.a</t>
        </r>
      </text>
    </comment>
    <comment ref="K40" authorId="0" shapeId="0">
      <text>
        <r>
          <rPr>
            <b/>
            <sz val="9"/>
            <color indexed="81"/>
            <rFont val="Tahoma"/>
            <family val="2"/>
          </rPr>
          <t>Hilianet:</t>
        </r>
        <r>
          <rPr>
            <sz val="9"/>
            <color indexed="81"/>
            <rFont val="Tahoma"/>
            <family val="2"/>
          </rPr>
          <t xml:space="preserve">
cta 139905 centro de costo 1-2 al 1-100; 2-1 al 2-100, 15-1 al 15-100, , 60-5 saldo final</t>
        </r>
      </text>
    </comment>
    <comment ref="L40" authorId="0" shapeId="0">
      <text>
        <r>
          <rPr>
            <b/>
            <sz val="9"/>
            <color indexed="81"/>
            <rFont val="Tahoma"/>
            <family val="2"/>
          </rPr>
          <t>Hilianet:</t>
        </r>
        <r>
          <rPr>
            <sz val="9"/>
            <color indexed="81"/>
            <rFont val="Tahoma"/>
            <family val="2"/>
          </rPr>
          <t xml:space="preserve">
cta 139905 centro de costo 1-1 saldo final</t>
        </r>
      </text>
    </comment>
    <comment ref="I41" authorId="0" shapeId="0">
      <text>
        <r>
          <rPr>
            <b/>
            <sz val="9"/>
            <color indexed="81"/>
            <rFont val="Tahoma"/>
            <family val="2"/>
          </rPr>
          <t>Hilianet:</t>
        </r>
        <r>
          <rPr>
            <sz val="9"/>
            <color indexed="81"/>
            <rFont val="Tahoma"/>
            <family val="2"/>
          </rPr>
          <t xml:space="preserve">
sumatoria vertical</t>
        </r>
      </text>
    </comment>
    <comment ref="K41" authorId="0" shapeId="0">
      <text>
        <r>
          <rPr>
            <b/>
            <sz val="9"/>
            <color indexed="81"/>
            <rFont val="Tahoma"/>
            <family val="2"/>
          </rPr>
          <t>Hilianet:</t>
        </r>
        <r>
          <rPr>
            <sz val="9"/>
            <color indexed="81"/>
            <rFont val="Tahoma"/>
            <family val="2"/>
          </rPr>
          <t xml:space="preserve">
sumatoria vertical</t>
        </r>
      </text>
    </comment>
    <comment ref="L41" authorId="0" shapeId="0">
      <text>
        <r>
          <rPr>
            <b/>
            <sz val="9"/>
            <color indexed="81"/>
            <rFont val="Tahoma"/>
            <family val="2"/>
          </rPr>
          <t>Hilianet:</t>
        </r>
        <r>
          <rPr>
            <sz val="9"/>
            <color indexed="81"/>
            <rFont val="Tahoma"/>
            <family val="2"/>
          </rPr>
          <t xml:space="preserve">
sumatoria vertical</t>
        </r>
      </text>
    </comment>
  </commentList>
</comments>
</file>

<file path=xl/sharedStrings.xml><?xml version="1.0" encoding="utf-8"?>
<sst xmlns="http://schemas.openxmlformats.org/spreadsheetml/2006/main" count="1341" uniqueCount="333">
  <si>
    <t xml:space="preserve">C.C.    </t>
  </si>
  <si>
    <t xml:space="preserve">NIT              </t>
  </si>
  <si>
    <t xml:space="preserve">NOMBRE                                                      </t>
  </si>
  <si>
    <t xml:space="preserve">CUENTA     </t>
  </si>
  <si>
    <t xml:space="preserve">DOCUMENTO            </t>
  </si>
  <si>
    <t xml:space="preserve">FECHA     </t>
  </si>
  <si>
    <t xml:space="preserve">VENCE     </t>
  </si>
  <si>
    <t xml:space="preserve">DIAS     </t>
  </si>
  <si>
    <t xml:space="preserve">SALDO           </t>
  </si>
  <si>
    <t xml:space="preserve">FUNDACION UNIVERSIDAD AUTONOMA DE COLOMBIA                  </t>
  </si>
  <si>
    <t>13050500-00</t>
  </si>
  <si>
    <t>F-011-00000006243-001</t>
  </si>
  <si>
    <t>F-100-00000006993-001</t>
  </si>
  <si>
    <t xml:space="preserve">UNIVERSIDAD AUTONOMA DEL CARIBE                             </t>
  </si>
  <si>
    <t>F-011-00000003784-007</t>
  </si>
  <si>
    <t>F-011-00000004703-008</t>
  </si>
  <si>
    <t>F-011-00000006246-001</t>
  </si>
  <si>
    <t>F-100-00000006996-001</t>
  </si>
  <si>
    <t xml:space="preserve">UNIVERSIDAD COLEGIO MAYOR DE CUNDINAMARCA                   </t>
  </si>
  <si>
    <t xml:space="preserve">UNIVERSIDAD DE BOYACA                                       </t>
  </si>
  <si>
    <t>F-011-00000003790-033</t>
  </si>
  <si>
    <t>F-011-00000004821-034</t>
  </si>
  <si>
    <t xml:space="preserve">UNIVERSIDAD DE PAMPLONA                                     </t>
  </si>
  <si>
    <t>F-100-00000007079-001</t>
  </si>
  <si>
    <t xml:space="preserve">UNIVERSIDAD DEL ATLANTICO                                   </t>
  </si>
  <si>
    <t>F-100-00000007080-001</t>
  </si>
  <si>
    <t xml:space="preserve">UNIVERSIDAD DEL SINU MONTERIA                               </t>
  </si>
  <si>
    <t xml:space="preserve">UNIVERSIDAD INCCA DE COLOMBIA                               </t>
  </si>
  <si>
    <t>F-100-00000006477-001</t>
  </si>
  <si>
    <t>F-100-00000006478-001</t>
  </si>
  <si>
    <t>F-100-00000007022-001</t>
  </si>
  <si>
    <t xml:space="preserve">UNIVERSIDAD POPULAR DEL CESAR VALLEDUPAR                    </t>
  </si>
  <si>
    <t>F-100-00000006463-001</t>
  </si>
  <si>
    <t>F-100-00000007094-001</t>
  </si>
  <si>
    <t xml:space="preserve">UNIVERSIDAD TECNOLOGICA DEL CHOCO                           </t>
  </si>
  <si>
    <t>F-100-00000006466-001</t>
  </si>
  <si>
    <t>F-100-00000007097-001</t>
  </si>
  <si>
    <t xml:space="preserve">CORPORACION UNIVERSITARIA DEL CARIBE - CECAR - MONTERIA     </t>
  </si>
  <si>
    <t>13050600-00</t>
  </si>
  <si>
    <t>F-011-00000005616-001</t>
  </si>
  <si>
    <t xml:space="preserve">TECNOLOGICO DE ANTIOQUIA                                    </t>
  </si>
  <si>
    <t xml:space="preserve">UNIVERSIDAD FRANCISCO DE PAULA SANTANDER                    </t>
  </si>
  <si>
    <t>F-011-00000005816-001</t>
  </si>
  <si>
    <t>F-011-00000004354-056</t>
  </si>
  <si>
    <t xml:space="preserve">UNIVERSIDAD SANTO TOMAS TUNJA                               </t>
  </si>
  <si>
    <t xml:space="preserve">UNIVERSIDAD DEL QUINDIO                                     </t>
  </si>
  <si>
    <t>F-011-00000004530-064</t>
  </si>
  <si>
    <t xml:space="preserve">INSTITUTO NACIONAL DE FUTBOL                                </t>
  </si>
  <si>
    <t>F-100-00000006872-001</t>
  </si>
  <si>
    <t xml:space="preserve">ARMADA NACIONAL ESCUELA NAVAL ALMIRANTE PADILLA             </t>
  </si>
  <si>
    <t xml:space="preserve">CARMEN AYDEE RINCÓN BECERRA                                 </t>
  </si>
  <si>
    <t>F-100-00000007332-001</t>
  </si>
  <si>
    <t xml:space="preserve">COLEGIO MAYOR DE NUESTRA SEÑORA DEL ROSARIO                 </t>
  </si>
  <si>
    <t>F-100-00000007370-001</t>
  </si>
  <si>
    <t xml:space="preserve">PONTIFICIA UNIVERSIDAD JAVERIANA CALI                       </t>
  </si>
  <si>
    <t xml:space="preserve">UNIDAD CENTRAL DEL VALLE DEL CAUCA                          </t>
  </si>
  <si>
    <t xml:space="preserve">UNIVERSIDAD AUTONOMA DE BUCARAMANGA                         </t>
  </si>
  <si>
    <t>F-100-00000007325-001</t>
  </si>
  <si>
    <t xml:space="preserve">UNIVERSIDAD DEL TOLIMA                                      </t>
  </si>
  <si>
    <t xml:space="preserve">UNIVERSIDAD LIBRE                                           </t>
  </si>
  <si>
    <t xml:space="preserve">UNIVERSIDAD LIBRE CALI                                      </t>
  </si>
  <si>
    <t>F-100-00000007338-001</t>
  </si>
  <si>
    <t xml:space="preserve">UNIVERSIDAD CATOLICA DE COLOMBIA                            </t>
  </si>
  <si>
    <t>CORPORACION UNIVERSITARIA DE CIENCIA Y DESARROLLO UNICIENCIA</t>
  </si>
  <si>
    <t>F-040-00000000756-001</t>
  </si>
  <si>
    <t xml:space="preserve">CORPORACION UNIVERSITARIA DEL META                          </t>
  </si>
  <si>
    <t>F-040-00000000708-001</t>
  </si>
  <si>
    <t>F-040-00000000744-001</t>
  </si>
  <si>
    <t xml:space="preserve">FUNDACION DE ESTUDIOS SUPERIORES COMFANORTE                 </t>
  </si>
  <si>
    <t>F-040-00000000749-001</t>
  </si>
  <si>
    <t xml:space="preserve">INSTITUTO UNIVERSITARIO DE LA PAZ                           </t>
  </si>
  <si>
    <t>F-040-00000000728-001</t>
  </si>
  <si>
    <t xml:space="preserve">UNIDADES TECNOLOGICAS DE SANTANDER                          </t>
  </si>
  <si>
    <t>F-040-00000000729-001</t>
  </si>
  <si>
    <t>F-040-00000000751-001</t>
  </si>
  <si>
    <t xml:space="preserve">UNIVERSIDAD COOPERATIVA DE COLOMBIA                         </t>
  </si>
  <si>
    <t>F-040-00000000709-001</t>
  </si>
  <si>
    <t xml:space="preserve">UNIVERSIDAD DE LOS LLANOS                                   </t>
  </si>
  <si>
    <t>F-040-00000000742-001</t>
  </si>
  <si>
    <t>F-040-00000000714-001</t>
  </si>
  <si>
    <t xml:space="preserve">UNIVERSIDAD FRANCISCO DE PAULA SANTANDER-SECCIONAL OCAÑA    </t>
  </si>
  <si>
    <t>F-040-00000000747-001</t>
  </si>
  <si>
    <t xml:space="preserve">UNIVERSIDAD LIBRE CUCUTA                                    </t>
  </si>
  <si>
    <t>F-040-00000000764-001</t>
  </si>
  <si>
    <t xml:space="preserve">UNIVERSIDAD MANUELA BELTRAN BUCARAMANGA                     </t>
  </si>
  <si>
    <t>F-040-00000000753-001</t>
  </si>
  <si>
    <t xml:space="preserve">UNIVERSIDAD PEDAGOGICA  Y TECNOLOGICA DE COLOMBIA           </t>
  </si>
  <si>
    <t xml:space="preserve">UNIVERSIDAD PONTIFICIA BOLIVARIANA FLORIDABLANCA            </t>
  </si>
  <si>
    <t>F-040-00000000757-001</t>
  </si>
  <si>
    <t xml:space="preserve">UNIVERSIDAD SANTO TOMAS BUCARAMANGA                         </t>
  </si>
  <si>
    <t>F-040-00000000750-001</t>
  </si>
  <si>
    <t>F-040-00000000755-001</t>
  </si>
  <si>
    <t xml:space="preserve">UNIVERSIDAD SANTO TOMAS VILLAVICENCIO                       </t>
  </si>
  <si>
    <t>F-040-00000000743-001</t>
  </si>
  <si>
    <t>F-005-00000000988-026</t>
  </si>
  <si>
    <t>F-005-00000000880-008</t>
  </si>
  <si>
    <t xml:space="preserve">UNIVERSIDAD NACIONAL DE COLOMBIA                            </t>
  </si>
  <si>
    <t>F-005-00000000587-029</t>
  </si>
  <si>
    <t>F-005-00000000402-026</t>
  </si>
  <si>
    <t xml:space="preserve">UNIVERSIDAD DE CUNDINAMARCA                                 </t>
  </si>
  <si>
    <t xml:space="preserve">UNIVERSIDAD DEL VALLE                                       </t>
  </si>
  <si>
    <t xml:space="preserve">UNIVERSIDAD LA GRAN COLOMBIA                                </t>
  </si>
  <si>
    <t>F-050-00000001315-001</t>
  </si>
  <si>
    <t xml:space="preserve">UNIVERSIDAD SAN BUENAVENTURA                                </t>
  </si>
  <si>
    <t>F-005-00000000980-030</t>
  </si>
  <si>
    <t>F-050-00000001205-001</t>
  </si>
  <si>
    <t xml:space="preserve">UNIVERSIDAD PEDAGOGICA NACIONAL                             </t>
  </si>
  <si>
    <t>F-005-00000000983-033</t>
  </si>
  <si>
    <t xml:space="preserve">POLITECNICO COLOMBIANO JAIME ISAZA CADAVID                  </t>
  </si>
  <si>
    <t>F-070-00000001366-001</t>
  </si>
  <si>
    <t xml:space="preserve">CORPORACION EDUCATIVA DEL LITORAL                           </t>
  </si>
  <si>
    <t>F-070-00000001359-001</t>
  </si>
  <si>
    <t xml:space="preserve">CORPORACION UNIVERSITARIA  RAFAEL NUÑEZ CARTAGENA           </t>
  </si>
  <si>
    <t>F-070-00000001345-001</t>
  </si>
  <si>
    <t xml:space="preserve">CORPORACION UNIVERSITARIA DEL CARIBE - CECAR                </t>
  </si>
  <si>
    <t>F-070-00000001372-001</t>
  </si>
  <si>
    <t xml:space="preserve">FUNDACION UNIVERSITARIA LOS LIBERTADORES                    </t>
  </si>
  <si>
    <t>F-070-00000001311-001</t>
  </si>
  <si>
    <t>F-070-00000001333-001</t>
  </si>
  <si>
    <t>F-070-00000001358-001</t>
  </si>
  <si>
    <t xml:space="preserve">UNIVERSIDAD DE CARTAGENA                                    </t>
  </si>
  <si>
    <t>F-070-00000001383-001</t>
  </si>
  <si>
    <t xml:space="preserve">UNIVERSIDAD DE LA GUAJIRA                                   </t>
  </si>
  <si>
    <t>F-070-00000001381-001</t>
  </si>
  <si>
    <t>F-007-00000000816-001</t>
  </si>
  <si>
    <t>F-070-00000001367-001</t>
  </si>
  <si>
    <t xml:space="preserve">UNIVERSIDAD LIBRE CARTAGENA                                 </t>
  </si>
  <si>
    <t>F-007-00000000817-021</t>
  </si>
  <si>
    <t>F-070-00000001379-001</t>
  </si>
  <si>
    <t xml:space="preserve">UNIVERSIDAD SERGIO ARBOLEDA BARRANQUILLA                    </t>
  </si>
  <si>
    <t>F-070-00000001326-001</t>
  </si>
  <si>
    <t>CORPORACION UNIFICADA NACIONAL DE EDUCACION SUPERIOR STA MAR</t>
  </si>
  <si>
    <t>F-007-00000001092-001</t>
  </si>
  <si>
    <t xml:space="preserve">UNIVERSIDAD COOPERATIVA DE COLOMBIA SANTA MARTA             </t>
  </si>
  <si>
    <t>F-007-00000000988-032</t>
  </si>
  <si>
    <t>F-007-00000000715-020</t>
  </si>
  <si>
    <t>F-007-00000000750-011</t>
  </si>
  <si>
    <t>F-007-00000001199-001</t>
  </si>
  <si>
    <t>INSTITUCION UNIVERSITARIA BELLAS ARTES Y CIENCIAS DE BOLIVAR</t>
  </si>
  <si>
    <t>F-070-00000001336-001</t>
  </si>
  <si>
    <t xml:space="preserve">INSTITUCIÓN UNIVERSITARIA ITSA                              </t>
  </si>
  <si>
    <t>F-007-00000000981-048</t>
  </si>
  <si>
    <t xml:space="preserve">UNIVERSIDAD DE NARIÑO                                       </t>
  </si>
  <si>
    <t>F-007-00000000457-048</t>
  </si>
  <si>
    <t>F-007-00000000789-038</t>
  </si>
  <si>
    <t>F-007-00000001124-001</t>
  </si>
  <si>
    <t>F-007-00000001125-001</t>
  </si>
  <si>
    <t>F-007-00000000656-048</t>
  </si>
  <si>
    <t xml:space="preserve">UNIVERSIDAD SERGIO ARBOLEDA SANTA MARTA                     </t>
  </si>
  <si>
    <t>F-007-00000000955-049</t>
  </si>
  <si>
    <t>F-007-00000001136-001</t>
  </si>
  <si>
    <t xml:space="preserve">COLEGIO MAYOR DEL CAUCA                                     </t>
  </si>
  <si>
    <t>F-080-00000002852-001</t>
  </si>
  <si>
    <t xml:space="preserve">CORPORACION UNIVERSITARIA AUTONOMA DE NARIÑO                </t>
  </si>
  <si>
    <t>F-080-00000002837-001</t>
  </si>
  <si>
    <t xml:space="preserve">CORPORACION UNIVERSITARIA AUTONOMA DEL CAUCA                </t>
  </si>
  <si>
    <t>F-080-00000002831-001</t>
  </si>
  <si>
    <t>F-080-00000002832-001</t>
  </si>
  <si>
    <t>F-080-00000002833-001</t>
  </si>
  <si>
    <t xml:space="preserve">UNIVERSIDAD ANTONIO NARiÑO POPAYAN                          </t>
  </si>
  <si>
    <t>F-008-00000002301-060</t>
  </si>
  <si>
    <t xml:space="preserve">UNIVERSIDAD COOPERATIVA DE COLOMBIA POPAYAN                 </t>
  </si>
  <si>
    <t>F-080-00000002886-001</t>
  </si>
  <si>
    <t xml:space="preserve">UNIVERSIDAD COOPERATIVA DE COLOMBIA SEDE CALI               </t>
  </si>
  <si>
    <t>F-080-00000002821-001</t>
  </si>
  <si>
    <t xml:space="preserve">UNIVERSIDAD DEL CAUCA                                       </t>
  </si>
  <si>
    <t>F-080-00000002894-001</t>
  </si>
  <si>
    <t>F-080-00000002897-001</t>
  </si>
  <si>
    <t xml:space="preserve">UNIVERSIDAD NACIONAL DE COLOMBIA PALMIRA                    </t>
  </si>
  <si>
    <t>F-080-00000002901-001</t>
  </si>
  <si>
    <t xml:space="preserve">UNIVERSIDAD CATOLICA LUIS AMIGO                             </t>
  </si>
  <si>
    <t>F-090-00000001441-001</t>
  </si>
  <si>
    <t xml:space="preserve">UNIVERSIDAD DE MANIZALES                                    </t>
  </si>
  <si>
    <t>F-090-00000001442-001</t>
  </si>
  <si>
    <t xml:space="preserve">UNIVERSIDAD SURCOLOMBIANA                                   </t>
  </si>
  <si>
    <t>F-090-00000001449-001</t>
  </si>
  <si>
    <t xml:space="preserve">INSTITUTO TOLIMENSE DE FORMACION TECNICA PROFESIONAL        </t>
  </si>
  <si>
    <t>F-009-00000001314-001</t>
  </si>
  <si>
    <t xml:space="preserve">UNIVERSIDAD DE LA AMAZONIA                                  </t>
  </si>
  <si>
    <t>F-009-00000001055-044</t>
  </si>
  <si>
    <t xml:space="preserve">CORPORACION UNIFICADA NACIONAL DE EDUCACION SUPERIOR BOGTA  </t>
  </si>
  <si>
    <t>F-009-00000000619-009</t>
  </si>
  <si>
    <t xml:space="preserve">UNIVERSIDAD AUTONOMA DE MANIZALES                           </t>
  </si>
  <si>
    <t>F-009-00000000867-004</t>
  </si>
  <si>
    <t xml:space="preserve">INFORMESE SAS                                               </t>
  </si>
  <si>
    <t>F-011-00000004671-047</t>
  </si>
  <si>
    <t>MINISTERIO DE TECNOLOGÍAS DE LA INFORMACIÓN Y LAS COMUNICACI</t>
  </si>
  <si>
    <t>F-011-00000006323-048</t>
  </si>
  <si>
    <t>F-011-00000004533-065</t>
  </si>
  <si>
    <t>F-011-00000006314-066</t>
  </si>
  <si>
    <t>F-011-00000006315-052</t>
  </si>
  <si>
    <t>F-011-00000006316-064</t>
  </si>
  <si>
    <t xml:space="preserve">UNIVERSIDAD DE PAMPLONA SANTA MARTA                         </t>
  </si>
  <si>
    <t>F-011-00000002563-067</t>
  </si>
  <si>
    <t xml:space="preserve">UNIVERSIDAD DEL PACIFICO                                    </t>
  </si>
  <si>
    <t>F-011-00000004410-061</t>
  </si>
  <si>
    <t>F-011-00000004414-069</t>
  </si>
  <si>
    <t>F-011-00000004417-063</t>
  </si>
  <si>
    <t>F-100-00000007186-001</t>
  </si>
  <si>
    <t xml:space="preserve">INSTITUCION UNIVERSITARIA SALAZAR HERRERA                   </t>
  </si>
  <si>
    <t>F-100-00000006588-002</t>
  </si>
  <si>
    <t>INSTITUTO NACIONAL DE FORMACION TECNICA PROFESIONAL DE SAN J</t>
  </si>
  <si>
    <t>F-100-00000007339-001</t>
  </si>
  <si>
    <t>F-100-00000007118-001</t>
  </si>
  <si>
    <t>F-100-00000007378-001</t>
  </si>
  <si>
    <t>F-100-00000006634-001</t>
  </si>
  <si>
    <t xml:space="preserve">Janina Hanswillemenke                                       </t>
  </si>
  <si>
    <t>F-100-00000007240-001</t>
  </si>
  <si>
    <t>SOCIEDAD NOVOMEXICANA DE ESTUDIOS SOCIALES FILOSÓFICOS Y HUM</t>
  </si>
  <si>
    <t>F-100-00000006827-001</t>
  </si>
  <si>
    <t xml:space="preserve">Sandy Carolina Ruminot Rivera                               </t>
  </si>
  <si>
    <t>F-100-00000007241-001</t>
  </si>
  <si>
    <t xml:space="preserve">UNIVERSIDAD DE LA FRONTERA                                  </t>
  </si>
  <si>
    <t>F-100-00000007314-001</t>
  </si>
  <si>
    <t xml:space="preserve">UNIVERSIDAD NACIONAL DE CHILECITO                           </t>
  </si>
  <si>
    <t>F-100-00000006850-001</t>
  </si>
  <si>
    <t>F-100-00000006895-001</t>
  </si>
  <si>
    <t xml:space="preserve">UNIVERSIDAD NACIONAL DE CUYO                                </t>
  </si>
  <si>
    <t>F-100-00000006828-001</t>
  </si>
  <si>
    <t xml:space="preserve">University at Albany                                        </t>
  </si>
  <si>
    <t>F-100-00000006897-001</t>
  </si>
  <si>
    <t>F-011-00000006301-004</t>
  </si>
  <si>
    <t xml:space="preserve">LUISA FERNANDA SIERRA GARZON                                </t>
  </si>
  <si>
    <t>F-011-00000003328-052</t>
  </si>
  <si>
    <t>F-012-00000000050-002</t>
  </si>
  <si>
    <t>F-011-00000003344-053</t>
  </si>
  <si>
    <t xml:space="preserve">UNIVERSIDAD CENTRAL                                         </t>
  </si>
  <si>
    <t xml:space="preserve">SCC     </t>
  </si>
  <si>
    <t>ASOCIACION COLOMBIANA DE UNIVERSIDADES ASCUN</t>
  </si>
  <si>
    <t>CARTERA NODOS RED DE BIENETAR UNIVERSITARIO</t>
  </si>
  <si>
    <t>REGIONAL</t>
  </si>
  <si>
    <t>INGRESOS OPERACIONALES</t>
  </si>
  <si>
    <t>INGRESOS NO  OPERACIONALES</t>
  </si>
  <si>
    <t>GASTOS  OPERACIONALES</t>
  </si>
  <si>
    <t>GASTOS NO  OPERACIONALES</t>
  </si>
  <si>
    <t>EXCEDENTE REGIONAL</t>
  </si>
  <si>
    <t>OBSERVACIONES</t>
  </si>
  <si>
    <t>CARTERA TOTAL</t>
  </si>
  <si>
    <t>notas</t>
  </si>
  <si>
    <t>CARTERA PROGRAMAS</t>
  </si>
  <si>
    <t>CARTERA APORTE ADMINISTRATIVO</t>
  </si>
  <si>
    <t>ANTIOQUIA</t>
  </si>
  <si>
    <t>DEJAR LA PROVISION DE LA DEMANDA (QUE LA UTILIDAD DE $0.)</t>
  </si>
  <si>
    <t>BOGOTA</t>
  </si>
  <si>
    <t>DEJAR LA PROVISION DE LOS GASTOS QUE FALTO EJECUTAR QUE ERAN DEL 2014</t>
  </si>
  <si>
    <t>CENTRO</t>
  </si>
  <si>
    <t>SURCCIDENTE</t>
  </si>
  <si>
    <t>ORIENTE</t>
  </si>
  <si>
    <t>COSTA</t>
  </si>
  <si>
    <t>A ESTA REGIONAL LE VAMOS A AJUSTAR LA PROVISION DE CARTERA QUE HAGA FALTA</t>
  </si>
  <si>
    <t>DEPORTES NACIONAL</t>
  </si>
  <si>
    <t>TOTALES</t>
  </si>
  <si>
    <t>CARTERA ASCUN NACIONAL</t>
  </si>
  <si>
    <t xml:space="preserve">CARTERA CUOTAS </t>
  </si>
  <si>
    <t>PROGRAMAS Y PROYECTOS</t>
  </si>
  <si>
    <t>PROGRAMA RETOS</t>
  </si>
  <si>
    <t>Cuotas de sostenimiento 2018</t>
  </si>
  <si>
    <t>EVENTOS ASCUN</t>
  </si>
  <si>
    <t>Cuotas de sostenimiento 2019</t>
  </si>
  <si>
    <t>ADMINISTRATIVO</t>
  </si>
  <si>
    <t xml:space="preserve"> Cuotas de sostenimiento 2020</t>
  </si>
  <si>
    <t xml:space="preserve">PLENO </t>
  </si>
  <si>
    <t xml:space="preserve"> Cuotas de sostenimiento 2021</t>
  </si>
  <si>
    <t>TOTAL CUOTAS ASCUN NAL</t>
  </si>
  <si>
    <t>CARTERA FONDOS</t>
  </si>
  <si>
    <t>PROYECTOS</t>
  </si>
  <si>
    <t>CARTERA EN RIESGO MAYOR A UN AÑO</t>
  </si>
  <si>
    <t>CARTERA CUOTAS</t>
  </si>
  <si>
    <t>ASCUN NACIONAL</t>
  </si>
  <si>
    <t>CARTERA EN RIESTO MAYOR A 1 AÑO</t>
  </si>
  <si>
    <t>RESUMEN CARTERA A 30  DE  JUNIO DE 2021</t>
  </si>
  <si>
    <t>F-100-00000007397-001</t>
  </si>
  <si>
    <t xml:space="preserve">CLEIDY SALAZAR MARIN                                        </t>
  </si>
  <si>
    <t>F-100-00000007388-001</t>
  </si>
  <si>
    <t xml:space="preserve">CORPORACION UNIVERSIDAD DE LA COSTA                         </t>
  </si>
  <si>
    <t>F-100-00000007399-001</t>
  </si>
  <si>
    <t xml:space="preserve">FUNDACION UNIVERSITARIA SANITAS                             </t>
  </si>
  <si>
    <t>F-100-00000007400-001</t>
  </si>
  <si>
    <t xml:space="preserve">INSTITUCION UNIVERSITARIA ANTONIO JOSE CAMACHO              </t>
  </si>
  <si>
    <t>F-100-00000007381-001</t>
  </si>
  <si>
    <t xml:space="preserve">INSTITUTO DE FORMACION NACIONAL TECNICO PROFESIONAL INFOTEP </t>
  </si>
  <si>
    <t>F-100-00000007382-001</t>
  </si>
  <si>
    <t xml:space="preserve">MONICA IBARRA ROSERO                                        </t>
  </si>
  <si>
    <t>F-100-00000007392-001</t>
  </si>
  <si>
    <t xml:space="preserve">SANDRA PATRICIA MOTTA BEDOYA                                </t>
  </si>
  <si>
    <t>F-100-00000007383-001</t>
  </si>
  <si>
    <t>F-100-00000007387-001</t>
  </si>
  <si>
    <t>F-100-00000007398-001</t>
  </si>
  <si>
    <t>F-100-00000007390-001</t>
  </si>
  <si>
    <t xml:space="preserve">UNIVERSIDAD SANTO TOMAS                                     </t>
  </si>
  <si>
    <t>F-100-00000007384-001</t>
  </si>
  <si>
    <t xml:space="preserve">PONTIFICIA UNIVERSIDAD JAVERIANA                            </t>
  </si>
  <si>
    <t>F-050-00000001339-001</t>
  </si>
  <si>
    <t>F-050-00000001341-001</t>
  </si>
  <si>
    <t xml:space="preserve">CORPORACION UNIVERSITARIA REPUBLICANA                       </t>
  </si>
  <si>
    <t>F-050-00000001344-001</t>
  </si>
  <si>
    <t xml:space="preserve">FUNDACION UNIVERSITARIA CIENCIAS DE LA SALUD                </t>
  </si>
  <si>
    <t>F-050-00000001345-001</t>
  </si>
  <si>
    <t>F-050-00000001342-001</t>
  </si>
  <si>
    <t>F-070-00000001390-001</t>
  </si>
  <si>
    <t xml:space="preserve">ESCUELA NACIONAL DEL DEPORTE                                </t>
  </si>
  <si>
    <t>F-080-00000002905-001</t>
  </si>
  <si>
    <t xml:space="preserve">FUNDACION UNIVERSITARIA CATOLICA LUMEN GENTIUM              </t>
  </si>
  <si>
    <t>F-080-00000002923-001</t>
  </si>
  <si>
    <t>F-080-00000002913-001</t>
  </si>
  <si>
    <t>F-080-00000002914-001</t>
  </si>
  <si>
    <t>F-080-00000002915-001</t>
  </si>
  <si>
    <t>F-080-00000002902-001</t>
  </si>
  <si>
    <t>F-080-00000002903-001</t>
  </si>
  <si>
    <t>F-080-00000002926-001</t>
  </si>
  <si>
    <t>F-080-00000002927-001</t>
  </si>
  <si>
    <t>F-080-00000002909-001</t>
  </si>
  <si>
    <t>F-080-00000002924-001</t>
  </si>
  <si>
    <t xml:space="preserve">UNIVERSIDAD ICESI                                           </t>
  </si>
  <si>
    <t>F-080-00000002916-001</t>
  </si>
  <si>
    <t>F-080-00000002917-001</t>
  </si>
  <si>
    <t xml:space="preserve">UNIVERSIDAD MARIANA                                         </t>
  </si>
  <si>
    <t>F-080-00000002925-001</t>
  </si>
  <si>
    <t>F-080-00000002906-001</t>
  </si>
  <si>
    <t>F-090-00000001453-001</t>
  </si>
  <si>
    <t xml:space="preserve">FUNDACION UNIVERSITARIA NAVARRA - UNINAVARRA                </t>
  </si>
  <si>
    <t>F-100-00000007403-001</t>
  </si>
  <si>
    <t>cc</t>
  </si>
  <si>
    <t>sc</t>
  </si>
  <si>
    <t>nit</t>
  </si>
  <si>
    <t>ies</t>
  </si>
  <si>
    <t>cta</t>
  </si>
  <si>
    <t>fra</t>
  </si>
  <si>
    <t>f1</t>
  </si>
  <si>
    <t>f2</t>
  </si>
  <si>
    <t>d</t>
  </si>
  <si>
    <t>vr</t>
  </si>
  <si>
    <t>FONDOS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</si>
</sst>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_-&quot;$&quot;* #,##0_-;\-&quot;$&quot;* #,##0_-;_-&quot;$&quot;* &quot;-&quot;??_-;_-@_-"/>
    <numFmt numFmtId="165" formatCode="_(* #,##0.00_);_(* \(#,##0.00\);_(* &quot;-&quot;??_);_(@_)"/>
    <numFmt numFmtId="166" formatCode="_(* #,##0_);_(* \(#,##0\);_(* &quot;-&quot;??_);_(@_)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11"/>
      <color theme="1"/>
      <name val="Arial"/>
      <family val="2"/>
    </font>
    <font>
      <sz val="10"/>
      <name val="Verdana   "/>
    </font>
    <font>
      <sz val="8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/>
    <xf numFmtId="0" fontId="5" fillId="0" borderId="0"/>
  </cellStyleXfs>
  <cellXfs count="110">
    <xf numFmtId="0" fontId="0" fillId="0" borderId="0" xfId="0"/>
    <xf numFmtId="3" fontId="0" fillId="0" borderId="0" xfId="0" applyNumberFormat="1"/>
    <xf numFmtId="14" fontId="0" fillId="0" borderId="0" xfId="0" applyNumberFormat="1"/>
    <xf numFmtId="4" fontId="0" fillId="0" borderId="0" xfId="0" applyNumberFormat="1"/>
    <xf numFmtId="164" fontId="4" fillId="2" borderId="0" xfId="1" applyNumberFormat="1" applyFont="1" applyFill="1"/>
    <xf numFmtId="164" fontId="5" fillId="2" borderId="0" xfId="1" applyNumberFormat="1" applyFont="1" applyFill="1"/>
    <xf numFmtId="164" fontId="5" fillId="2" borderId="7" xfId="1" applyNumberFormat="1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horizontal="center" vertical="center"/>
    </xf>
    <xf numFmtId="164" fontId="8" fillId="2" borderId="0" xfId="1" applyNumberFormat="1" applyFont="1" applyFill="1" applyAlignment="1">
      <alignment vertical="center"/>
    </xf>
    <xf numFmtId="164" fontId="5" fillId="2" borderId="0" xfId="1" applyNumberFormat="1" applyFont="1" applyFill="1" applyAlignment="1">
      <alignment vertical="center"/>
    </xf>
    <xf numFmtId="164" fontId="3" fillId="2" borderId="12" xfId="1" applyNumberFormat="1" applyFont="1" applyFill="1" applyBorder="1"/>
    <xf numFmtId="164" fontId="5" fillId="2" borderId="13" xfId="1" applyNumberFormat="1" applyFont="1" applyFill="1" applyBorder="1"/>
    <xf numFmtId="164" fontId="5" fillId="2" borderId="14" xfId="1" applyNumberFormat="1" applyFont="1" applyFill="1" applyBorder="1"/>
    <xf numFmtId="164" fontId="5" fillId="2" borderId="15" xfId="1" applyNumberFormat="1" applyFont="1" applyFill="1" applyBorder="1"/>
    <xf numFmtId="164" fontId="8" fillId="2" borderId="12" xfId="1" applyNumberFormat="1" applyFont="1" applyFill="1" applyBorder="1"/>
    <xf numFmtId="164" fontId="8" fillId="2" borderId="16" xfId="1" applyNumberFormat="1" applyFont="1" applyFill="1" applyBorder="1"/>
    <xf numFmtId="164" fontId="4" fillId="2" borderId="13" xfId="1" applyNumberFormat="1" applyFont="1" applyFill="1" applyBorder="1"/>
    <xf numFmtId="164" fontId="4" fillId="2" borderId="17" xfId="1" applyNumberFormat="1" applyFont="1" applyFill="1" applyBorder="1"/>
    <xf numFmtId="164" fontId="4" fillId="2" borderId="18" xfId="1" applyNumberFormat="1" applyFont="1" applyFill="1" applyBorder="1"/>
    <xf numFmtId="164" fontId="4" fillId="2" borderId="0" xfId="1" applyNumberFormat="1" applyFont="1" applyFill="1" applyBorder="1"/>
    <xf numFmtId="164" fontId="8" fillId="2" borderId="0" xfId="1" applyNumberFormat="1" applyFont="1" applyFill="1" applyBorder="1"/>
    <xf numFmtId="164" fontId="4" fillId="2" borderId="6" xfId="1" applyNumberFormat="1" applyFont="1" applyFill="1" applyBorder="1"/>
    <xf numFmtId="164" fontId="8" fillId="2" borderId="14" xfId="1" applyNumberFormat="1" applyFont="1" applyFill="1" applyBorder="1"/>
    <xf numFmtId="164" fontId="3" fillId="2" borderId="19" xfId="1" applyNumberFormat="1" applyFont="1" applyFill="1" applyBorder="1"/>
    <xf numFmtId="164" fontId="5" fillId="2" borderId="20" xfId="1" applyNumberFormat="1" applyFont="1" applyFill="1" applyBorder="1"/>
    <xf numFmtId="164" fontId="5" fillId="2" borderId="21" xfId="1" applyNumberFormat="1" applyFont="1" applyFill="1" applyBorder="1"/>
    <xf numFmtId="164" fontId="5" fillId="2" borderId="22" xfId="1" applyNumberFormat="1" applyFont="1" applyFill="1" applyBorder="1"/>
    <xf numFmtId="164" fontId="8" fillId="2" borderId="19" xfId="1" applyNumberFormat="1" applyFont="1" applyFill="1" applyBorder="1"/>
    <xf numFmtId="166" fontId="10" fillId="2" borderId="0" xfId="2" applyNumberFormat="1" applyFont="1" applyFill="1" applyBorder="1"/>
    <xf numFmtId="164" fontId="8" fillId="2" borderId="13" xfId="1" applyNumberFormat="1" applyFont="1" applyFill="1" applyBorder="1"/>
    <xf numFmtId="164" fontId="8" fillId="2" borderId="11" xfId="1" applyNumberFormat="1" applyFont="1" applyFill="1" applyBorder="1"/>
    <xf numFmtId="164" fontId="5" fillId="2" borderId="24" xfId="1" applyNumberFormat="1" applyFont="1" applyFill="1" applyBorder="1"/>
    <xf numFmtId="164" fontId="5" fillId="2" borderId="0" xfId="1" applyNumberFormat="1" applyFont="1" applyFill="1" applyBorder="1"/>
    <xf numFmtId="164" fontId="4" fillId="2" borderId="25" xfId="1" applyNumberFormat="1" applyFont="1" applyFill="1" applyBorder="1"/>
    <xf numFmtId="164" fontId="3" fillId="2" borderId="0" xfId="1" applyNumberFormat="1" applyFont="1" applyFill="1" applyBorder="1" applyAlignment="1">
      <alignment horizontal="center"/>
    </xf>
    <xf numFmtId="0" fontId="3" fillId="2" borderId="6" xfId="3" applyFont="1" applyFill="1" applyBorder="1"/>
    <xf numFmtId="164" fontId="5" fillId="2" borderId="26" xfId="1" applyNumberFormat="1" applyFont="1" applyFill="1" applyBorder="1"/>
    <xf numFmtId="164" fontId="5" fillId="2" borderId="8" xfId="1" applyNumberFormat="1" applyFont="1" applyFill="1" applyBorder="1"/>
    <xf numFmtId="164" fontId="5" fillId="2" borderId="6" xfId="1" applyNumberFormat="1" applyFont="1" applyFill="1" applyBorder="1"/>
    <xf numFmtId="164" fontId="3" fillId="2" borderId="0" xfId="1" applyNumberFormat="1" applyFont="1" applyFill="1"/>
    <xf numFmtId="164" fontId="5" fillId="2" borderId="25" xfId="1" applyNumberFormat="1" applyFont="1" applyFill="1" applyBorder="1"/>
    <xf numFmtId="164" fontId="3" fillId="2" borderId="0" xfId="1" applyNumberFormat="1" applyFont="1" applyFill="1" applyBorder="1"/>
    <xf numFmtId="0" fontId="5" fillId="2" borderId="8" xfId="3" applyFont="1" applyFill="1" applyBorder="1"/>
    <xf numFmtId="164" fontId="5" fillId="2" borderId="7" xfId="1" applyNumberFormat="1" applyFont="1" applyFill="1" applyBorder="1"/>
    <xf numFmtId="166" fontId="10" fillId="2" borderId="25" xfId="2" applyNumberFormat="1" applyFont="1" applyFill="1" applyBorder="1"/>
    <xf numFmtId="0" fontId="3" fillId="2" borderId="23" xfId="3" applyFont="1" applyFill="1" applyBorder="1"/>
    <xf numFmtId="164" fontId="3" fillId="2" borderId="27" xfId="1" applyNumberFormat="1" applyFont="1" applyFill="1" applyBorder="1"/>
    <xf numFmtId="164" fontId="3" fillId="2" borderId="6" xfId="1" applyNumberFormat="1" applyFont="1" applyFill="1" applyBorder="1"/>
    <xf numFmtId="164" fontId="3" fillId="2" borderId="28" xfId="1" applyNumberFormat="1" applyFont="1" applyFill="1" applyBorder="1"/>
    <xf numFmtId="164" fontId="3" fillId="2" borderId="29" xfId="1" applyNumberFormat="1" applyFont="1" applyFill="1" applyBorder="1"/>
    <xf numFmtId="166" fontId="5" fillId="2" borderId="27" xfId="2" applyNumberFormat="1" applyFont="1" applyFill="1" applyBorder="1"/>
    <xf numFmtId="166" fontId="10" fillId="2" borderId="30" xfId="2" applyNumberFormat="1" applyFont="1" applyFill="1" applyBorder="1"/>
    <xf numFmtId="164" fontId="3" fillId="2" borderId="24" xfId="1" applyNumberFormat="1" applyFont="1" applyFill="1" applyBorder="1"/>
    <xf numFmtId="0" fontId="3" fillId="2" borderId="27" xfId="3" applyFont="1" applyFill="1" applyBorder="1"/>
    <xf numFmtId="164" fontId="3" fillId="2" borderId="32" xfId="1" applyNumberFormat="1" applyFont="1" applyFill="1" applyBorder="1" applyAlignment="1">
      <alignment horizontal="center" vertical="justify"/>
    </xf>
    <xf numFmtId="164" fontId="3" fillId="2" borderId="7" xfId="1" applyNumberFormat="1" applyFont="1" applyFill="1" applyBorder="1" applyAlignment="1">
      <alignment horizontal="center" vertical="justify"/>
    </xf>
    <xf numFmtId="164" fontId="8" fillId="2" borderId="17" xfId="1" applyNumberFormat="1" applyFont="1" applyFill="1" applyBorder="1"/>
    <xf numFmtId="164" fontId="1" fillId="2" borderId="13" xfId="1" applyNumberFormat="1" applyFont="1" applyFill="1" applyBorder="1"/>
    <xf numFmtId="164" fontId="1" fillId="2" borderId="14" xfId="1" applyNumberFormat="1" applyFont="1" applyFill="1" applyBorder="1"/>
    <xf numFmtId="164" fontId="4" fillId="2" borderId="14" xfId="1" applyNumberFormat="1" applyFont="1" applyFill="1" applyBorder="1"/>
    <xf numFmtId="164" fontId="3" fillId="2" borderId="35" xfId="1" applyNumberFormat="1" applyFont="1" applyFill="1" applyBorder="1"/>
    <xf numFmtId="164" fontId="8" fillId="2" borderId="36" xfId="1" applyNumberFormat="1" applyFont="1" applyFill="1" applyBorder="1"/>
    <xf numFmtId="164" fontId="1" fillId="2" borderId="16" xfId="1" applyNumberFormat="1" applyFont="1" applyFill="1" applyBorder="1"/>
    <xf numFmtId="164" fontId="1" fillId="2" borderId="18" xfId="1" applyNumberFormat="1" applyFont="1" applyFill="1" applyBorder="1"/>
    <xf numFmtId="164" fontId="5" fillId="2" borderId="27" xfId="1" applyNumberFormat="1" applyFont="1" applyFill="1" applyBorder="1"/>
    <xf numFmtId="164" fontId="8" fillId="2" borderId="37" xfId="1" applyNumberFormat="1" applyFont="1" applyFill="1" applyBorder="1"/>
    <xf numFmtId="164" fontId="8" fillId="2" borderId="38" xfId="1" applyNumberFormat="1" applyFont="1" applyFill="1" applyBorder="1"/>
    <xf numFmtId="164" fontId="2" fillId="2" borderId="20" xfId="1" applyNumberFormat="1" applyFont="1" applyFill="1" applyBorder="1"/>
    <xf numFmtId="164" fontId="2" fillId="2" borderId="21" xfId="1" applyNumberFormat="1" applyFont="1" applyFill="1" applyBorder="1"/>
    <xf numFmtId="164" fontId="8" fillId="2" borderId="39" xfId="1" applyNumberFormat="1" applyFont="1" applyFill="1" applyBorder="1"/>
    <xf numFmtId="0" fontId="3" fillId="2" borderId="0" xfId="3" applyFont="1" applyFill="1" applyBorder="1"/>
    <xf numFmtId="0" fontId="3" fillId="2" borderId="0" xfId="3" applyFont="1" applyFill="1"/>
    <xf numFmtId="164" fontId="4" fillId="3" borderId="0" xfId="1" applyNumberFormat="1" applyFont="1" applyFill="1"/>
    <xf numFmtId="0" fontId="3" fillId="2" borderId="0" xfId="4" applyFont="1" applyFill="1"/>
    <xf numFmtId="0" fontId="5" fillId="2" borderId="0" xfId="4" applyFill="1"/>
    <xf numFmtId="0" fontId="5" fillId="2" borderId="27" xfId="4" applyFill="1" applyBorder="1"/>
    <xf numFmtId="164" fontId="3" fillId="2" borderId="0" xfId="1" applyNumberFormat="1" applyFont="1" applyFill="1" applyBorder="1" applyAlignment="1">
      <alignment horizontal="center"/>
    </xf>
    <xf numFmtId="164" fontId="3" fillId="2" borderId="24" xfId="1" applyNumberFormat="1" applyFont="1" applyFill="1" applyBorder="1" applyAlignment="1">
      <alignment horizontal="center"/>
    </xf>
    <xf numFmtId="164" fontId="3" fillId="2" borderId="0" xfId="1" applyNumberFormat="1" applyFont="1" applyFill="1" applyBorder="1" applyAlignment="1">
      <alignment horizontal="center"/>
    </xf>
    <xf numFmtId="164" fontId="3" fillId="2" borderId="26" xfId="1" applyNumberFormat="1" applyFont="1" applyFill="1" applyBorder="1" applyAlignment="1">
      <alignment horizontal="center"/>
    </xf>
    <xf numFmtId="0" fontId="3" fillId="2" borderId="8" xfId="3" applyFont="1" applyFill="1" applyBorder="1" applyAlignment="1">
      <alignment horizontal="center"/>
    </xf>
    <xf numFmtId="0" fontId="3" fillId="2" borderId="0" xfId="3" applyFont="1" applyFill="1" applyAlignment="1">
      <alignment horizontal="center"/>
    </xf>
    <xf numFmtId="164" fontId="3" fillId="2" borderId="1" xfId="1" applyNumberFormat="1" applyFont="1" applyFill="1" applyBorder="1" applyAlignment="1">
      <alignment horizontal="center"/>
    </xf>
    <xf numFmtId="164" fontId="3" fillId="2" borderId="2" xfId="1" applyNumberFormat="1" applyFont="1" applyFill="1" applyBorder="1" applyAlignment="1">
      <alignment horizontal="center"/>
    </xf>
    <xf numFmtId="164" fontId="3" fillId="2" borderId="3" xfId="1" applyNumberFormat="1" applyFont="1" applyFill="1" applyBorder="1" applyAlignment="1">
      <alignment horizontal="center"/>
    </xf>
    <xf numFmtId="164" fontId="3" fillId="2" borderId="31" xfId="1" applyNumberFormat="1" applyFont="1" applyFill="1" applyBorder="1" applyAlignment="1">
      <alignment horizontal="center" vertical="justify"/>
    </xf>
    <xf numFmtId="164" fontId="3" fillId="2" borderId="9" xfId="1" applyNumberFormat="1" applyFont="1" applyFill="1" applyBorder="1" applyAlignment="1">
      <alignment horizontal="center" vertical="justify"/>
    </xf>
    <xf numFmtId="164" fontId="3" fillId="2" borderId="33" xfId="1" applyNumberFormat="1" applyFont="1" applyFill="1" applyBorder="1" applyAlignment="1">
      <alignment horizontal="center" vertical="justify"/>
    </xf>
    <xf numFmtId="164" fontId="3" fillId="2" borderId="10" xfId="1" applyNumberFormat="1" applyFont="1" applyFill="1" applyBorder="1" applyAlignment="1">
      <alignment horizontal="center" vertical="justify"/>
    </xf>
    <xf numFmtId="164" fontId="3" fillId="2" borderId="34" xfId="1" applyNumberFormat="1" applyFont="1" applyFill="1" applyBorder="1" applyAlignment="1">
      <alignment horizontal="center" vertical="justify"/>
    </xf>
    <xf numFmtId="164" fontId="3" fillId="2" borderId="11" xfId="1" applyNumberFormat="1" applyFont="1" applyFill="1" applyBorder="1" applyAlignment="1">
      <alignment horizontal="center" vertical="justify"/>
    </xf>
    <xf numFmtId="164" fontId="7" fillId="2" borderId="6" xfId="1" applyNumberFormat="1" applyFont="1" applyFill="1" applyBorder="1" applyAlignment="1">
      <alignment horizontal="center" textRotation="90" wrapText="1"/>
    </xf>
    <xf numFmtId="164" fontId="3" fillId="2" borderId="4" xfId="1" applyNumberFormat="1" applyFont="1" applyFill="1" applyBorder="1" applyAlignment="1">
      <alignment horizontal="center" vertical="center"/>
    </xf>
    <xf numFmtId="164" fontId="3" fillId="2" borderId="9" xfId="1" applyNumberFormat="1" applyFont="1" applyFill="1" applyBorder="1" applyAlignment="1">
      <alignment horizontal="center" vertical="center"/>
    </xf>
    <xf numFmtId="164" fontId="7" fillId="2" borderId="6" xfId="1" applyNumberFormat="1" applyFont="1" applyFill="1" applyBorder="1" applyAlignment="1">
      <alignment horizontal="right" textRotation="90" wrapText="1"/>
    </xf>
    <xf numFmtId="164" fontId="3" fillId="2" borderId="5" xfId="1" applyNumberFormat="1" applyFont="1" applyFill="1" applyBorder="1" applyAlignment="1">
      <alignment horizontal="center" vertical="center"/>
    </xf>
    <xf numFmtId="164" fontId="3" fillId="2" borderId="10" xfId="1" applyNumberFormat="1" applyFont="1" applyFill="1" applyBorder="1" applyAlignment="1">
      <alignment horizontal="center" vertical="center"/>
    </xf>
    <xf numFmtId="164" fontId="3" fillId="2" borderId="6" xfId="1" applyNumberFormat="1" applyFont="1" applyFill="1" applyBorder="1" applyAlignment="1">
      <alignment horizontal="center" vertical="center" wrapText="1"/>
    </xf>
    <xf numFmtId="164" fontId="3" fillId="2" borderId="11" xfId="1" applyNumberFormat="1" applyFont="1" applyFill="1" applyBorder="1" applyAlignment="1">
      <alignment horizontal="center" vertical="center" wrapText="1"/>
    </xf>
    <xf numFmtId="164" fontId="11" fillId="2" borderId="1" xfId="1" applyNumberFormat="1" applyFont="1" applyFill="1" applyBorder="1" applyAlignment="1">
      <alignment horizontal="center"/>
    </xf>
    <xf numFmtId="164" fontId="11" fillId="2" borderId="2" xfId="1" applyNumberFormat="1" applyFont="1" applyFill="1" applyBorder="1" applyAlignment="1">
      <alignment horizontal="center"/>
    </xf>
    <xf numFmtId="164" fontId="11" fillId="2" borderId="3" xfId="1" applyNumberFormat="1" applyFont="1" applyFill="1" applyBorder="1" applyAlignment="1">
      <alignment horizontal="center"/>
    </xf>
    <xf numFmtId="164" fontId="3" fillId="2" borderId="0" xfId="1" applyNumberFormat="1" applyFont="1" applyFill="1" applyAlignment="1">
      <alignment horizontal="center" vertical="center"/>
    </xf>
    <xf numFmtId="164" fontId="6" fillId="2" borderId="1" xfId="1" applyNumberFormat="1" applyFont="1" applyFill="1" applyBorder="1" applyAlignment="1">
      <alignment horizontal="center"/>
    </xf>
    <xf numFmtId="164" fontId="6" fillId="2" borderId="2" xfId="1" applyNumberFormat="1" applyFont="1" applyFill="1" applyBorder="1" applyAlignment="1">
      <alignment horizontal="center"/>
    </xf>
    <xf numFmtId="164" fontId="6" fillId="2" borderId="3" xfId="1" applyNumberFormat="1" applyFont="1" applyFill="1" applyBorder="1" applyAlignment="1">
      <alignment horizontal="center"/>
    </xf>
    <xf numFmtId="164" fontId="3" fillId="2" borderId="6" xfId="1" applyNumberFormat="1" applyFont="1" applyFill="1" applyBorder="1" applyAlignment="1">
      <alignment horizontal="center" vertical="center"/>
    </xf>
    <xf numFmtId="164" fontId="3" fillId="2" borderId="11" xfId="1" applyNumberFormat="1" applyFont="1" applyFill="1" applyBorder="1" applyAlignment="1">
      <alignment horizontal="center" vertical="center"/>
    </xf>
    <xf numFmtId="164" fontId="5" fillId="2" borderId="8" xfId="1" applyNumberFormat="1" applyFont="1" applyFill="1" applyBorder="1" applyAlignment="1">
      <alignment horizontal="center"/>
    </xf>
    <xf numFmtId="164" fontId="5" fillId="2" borderId="23" xfId="1" applyNumberFormat="1" applyFont="1" applyFill="1" applyBorder="1" applyAlignment="1">
      <alignment horizontal="center"/>
    </xf>
  </cellXfs>
  <cellStyles count="5">
    <cellStyle name="Millares 2" xfId="2"/>
    <cellStyle name="Moneda 2 2" xfId="1"/>
    <cellStyle name="Normal" xfId="0" builtinId="0"/>
    <cellStyle name="Normal 2 2" xfId="4"/>
    <cellStyle name="Normal 2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/Downloads/BALANCES%20INFORM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balance%20mayo%20%2031%2020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ilianet/Documents/ASCUN/cartera%20ascun%20enero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C09 Para Flujos"/>
      <sheetName val="BALANCE DICIEMBRE 2010"/>
      <sheetName val="NOTAS DIC 2010"/>
      <sheetName val="BCE 2010 COMPARTIVO 09"/>
      <sheetName val="NOTAS COMPARATIVO 10-09"/>
      <sheetName val="BALANCE NOVIEMBRE 2011CAMBIO"/>
      <sheetName val="BALANCE DICIEMBRE 2011"/>
      <sheetName val="BCE 2011 COMPARTIVO 2010 "/>
      <sheetName val="NOTAS COMPARATIVO 11-10 "/>
      <sheetName val="JUNIO 2012"/>
      <sheetName val="DICIEMBRE 2012"/>
      <sheetName val="NOTAS DICIEMBRE  2012"/>
      <sheetName val="BCE 2012 COMPARTIVO 2011"/>
      <sheetName val="NOTAS COMPARATIVO 12-11"/>
      <sheetName val="JUNIO 2013"/>
      <sheetName val="NOTAS PARCIALES 2013"/>
      <sheetName val="DICIEMBRE 2013"/>
      <sheetName val="BCE 2013 COMPARTIVO 2012"/>
      <sheetName val="NOTAS COMPARATIVO 13-12"/>
      <sheetName val="BASE GRAFICAS COMPARATIVAS 2013"/>
      <sheetName val="BASE GRAFICAS PERIODO 2013"/>
      <sheetName val="CARTERA FONDOS JUNIO"/>
      <sheetName val="FONDOS JUNIO"/>
      <sheetName val="VALORIZACION 2012"/>
      <sheetName val="VALORIZACION 2014"/>
      <sheetName val="NOTAS PARCIALES SEPTIEMBRE 2014"/>
      <sheetName val="DICIEMBRE 2014"/>
      <sheetName val="NOTAS PARCIALES DICIEMBRE"/>
      <sheetName val="VALORIZACION 2014 dic"/>
      <sheetName val="INDICADORES COMPARATIVOS 2014"/>
      <sheetName val="BCE COMPARTIVO 2014-2013"/>
      <sheetName val="NOTAS COMPARATIVO 14-13"/>
      <sheetName val="Ascundeportes 2014"/>
      <sheetName val="JUNIO 2015"/>
      <sheetName val="NOTAS PARCIALES JUNIO 2015"/>
      <sheetName val="Ascundeportes Junio 2015"/>
      <sheetName val="Anexo cartera DICIEMBRE 2015"/>
      <sheetName val="Ascundeportes 2015"/>
      <sheetName val="DICIEMBRE 2015"/>
      <sheetName val="NOTAS PARCIALES DICIEMBRE 2015"/>
      <sheetName val="NOTAS COMPARATIVO 15-14"/>
      <sheetName val="BCE COMPARTIVO 2015-2014"/>
      <sheetName val="INDICADORES COMPARATIVOS 2015"/>
      <sheetName val="FEBRERO 2016"/>
      <sheetName val="NOTAS PARCIALES FEBRERO 2016"/>
      <sheetName val="Anexo cartera Febrero 2016"/>
      <sheetName val="BCE JUNIO 2016"/>
      <sheetName val="PYG JUNIO 2016"/>
      <sheetName val="NOTAS PARCIALES JUNIO 2016"/>
      <sheetName val="PYG JULIO 2016"/>
      <sheetName val="BCE JULIO 2016"/>
      <sheetName val="BCE AGOSTO 2016"/>
      <sheetName val="PYG AGOSTO 2016"/>
      <sheetName val="Fondos AGOSTO 2016"/>
      <sheetName val="PYG SEPTIEMBRE 2016"/>
      <sheetName val="BCE SEPTIEMBRE 2016"/>
      <sheetName val="BCE OCTUBRE NIIF - 2016"/>
      <sheetName val="PYG OCTUBRE NIIF - 2016"/>
      <sheetName val="BCE OCTUBRE 2649 - 2016"/>
      <sheetName val="PYG OCTUBRE 2649 - 2016"/>
      <sheetName val="inventario equipo computacion"/>
      <sheetName val="PYG NOVIEMBRE NIIF - 2016"/>
      <sheetName val="BCE NOVIEMBRE NIIF - 2016"/>
      <sheetName val="Anexo fondos Noviembre 2016"/>
      <sheetName val="BCE NOVIEMBRE 2649 - 2016"/>
      <sheetName val="PYG NOVIEMBRE 2649 - 2016"/>
      <sheetName val="BCE DICIEMBRE 2649 - 2016"/>
      <sheetName val="ESFA 2015"/>
      <sheetName val="PYG DICIEMBRE 2649 - 2016"/>
      <sheetName val="PYG NIIF 2015"/>
      <sheetName val="BCE NIIF 2015"/>
      <sheetName val="BCE DICIEMBRE NIIF - 2016"/>
      <sheetName val="PYG DICIEMBRE NIIF - 2016"/>
      <sheetName val="NOTAS NIIF DICIEMBRE 2016"/>
      <sheetName val="INDICADORES COMPARATIVOS 2016"/>
      <sheetName val="PYG DICIEMBRE NIIF - 2016-2015"/>
      <sheetName val="BCE DICIEMBRE NIIF - 2016-2015"/>
      <sheetName val="NOTAS NIIF DICIEMBRE 2016-2015"/>
      <sheetName val="INDIC. COMP. NIIF 2015-201"/>
      <sheetName val="PYG MARZO NIIF - 2017"/>
      <sheetName val="BCE MARZO NIIF - 2017"/>
      <sheetName val="BCES MAYO PROVISIONALES"/>
      <sheetName val="BCE JUN 2017"/>
      <sheetName val="GYP JUN 2017"/>
      <sheetName val="NOTAS NIIF PARCIALES JUN 2017"/>
      <sheetName val="GYP JUL 2017"/>
      <sheetName val="BCE JUL 2017"/>
      <sheetName val="GYP SEP 2017"/>
      <sheetName val="BCE SEP 2017"/>
      <sheetName val="BCE NOV 2017"/>
      <sheetName val="GYP NOV 2017"/>
      <sheetName val="GYP DIC 2017"/>
      <sheetName val="BCE DIC 2017"/>
      <sheetName val="INDICADORES COMPARATIVOS 2017"/>
      <sheetName val="PYG FEB2018"/>
      <sheetName val="BCEFEB2018"/>
      <sheetName val="PYGMARZ2018"/>
      <sheetName val="BCEMARZ2018"/>
      <sheetName val="PYGMAY2018"/>
      <sheetName val="BCEMAY2018"/>
      <sheetName val="NOTAS NIIF PARCIALES MAY 2018"/>
      <sheetName val="PYGJUN2018"/>
      <sheetName val="BCEJUN2018"/>
      <sheetName val="PYGJUL2018"/>
      <sheetName val="BCEJUL2018"/>
      <sheetName val="PYGAGO2018"/>
      <sheetName val="BCEAGO2018"/>
      <sheetName val="PYGSEPT2018"/>
      <sheetName val="BCESEPT2018"/>
      <sheetName val="NOTAS NIIF PARCIALES SEP 2018"/>
      <sheetName val="PYGOCT2018"/>
      <sheetName val="BCEOCT2018"/>
      <sheetName val="PYGNOV2018"/>
      <sheetName val="BCENOV18"/>
      <sheetName val="PYG DICIEMBRE NIIF - 2017-2016"/>
      <sheetName val="BCE DICIEMBRE NIIF - 2017-2016"/>
      <sheetName val="INDICADORES COMPARATIVOS 2018"/>
      <sheetName val="NOTAS NIIF DICIEMBRE 2017-2016"/>
      <sheetName val="PYGDIC2018"/>
      <sheetName val="BCEDIC18"/>
      <sheetName val="PYG DICIEMBRE NIIF - 2018-2017"/>
      <sheetName val="BCE DICIEMBRE NIIF - 2018-2017"/>
      <sheetName val="NOTAS NIIF DICIEMBRE 2018-2017"/>
      <sheetName val="INDICADORES COMPARATIVOS 2018 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33">
          <cell r="I33">
            <v>8309103947.4400005</v>
          </cell>
          <cell r="O33">
            <v>7550099477.54</v>
          </cell>
        </row>
        <row r="40">
          <cell r="O40">
            <v>617142864</v>
          </cell>
        </row>
        <row r="42">
          <cell r="I42">
            <v>2421305887.9499998</v>
          </cell>
        </row>
        <row r="53">
          <cell r="I53">
            <v>4192847723</v>
          </cell>
        </row>
        <row r="55">
          <cell r="O55">
            <v>6144217636.4799995</v>
          </cell>
        </row>
        <row r="59">
          <cell r="I59">
            <v>14923257558.389999</v>
          </cell>
          <cell r="O59">
            <v>14923257558.389999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Balance"/>
    </sheetNames>
    <sheetDataSet>
      <sheetData sheetId="0" refreshError="1"/>
      <sheetData sheetId="1">
        <row r="36">
          <cell r="I36">
            <v>5128192696.8299999</v>
          </cell>
        </row>
        <row r="38">
          <cell r="O38">
            <v>1142559020.29</v>
          </cell>
        </row>
        <row r="46">
          <cell r="O46">
            <v>919502964.06999993</v>
          </cell>
        </row>
        <row r="53">
          <cell r="I53">
            <v>4530101928</v>
          </cell>
        </row>
        <row r="57">
          <cell r="O57">
            <v>7596232640.8199997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EXO DE CARTERA (2)"/>
      <sheetName val="Hoja1"/>
      <sheetName val="cuotas nodos"/>
      <sheetName val="eventos nodos"/>
      <sheetName val="fondos"/>
      <sheetName val="retos"/>
      <sheetName val="convenios"/>
      <sheetName val="pleno"/>
      <sheetName val="CU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7">
          <cell r="L17">
            <v>192978613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4"/>
  <sheetViews>
    <sheetView tabSelected="1" view="pageBreakPreview" topLeftCell="A25" zoomScale="130" zoomScaleNormal="100" zoomScaleSheetLayoutView="130" workbookViewId="0">
      <selection activeCell="N38" sqref="N38"/>
    </sheetView>
  </sheetViews>
  <sheetFormatPr baseColWidth="10" defaultColWidth="11.42578125" defaultRowHeight="14.25"/>
  <cols>
    <col min="1" max="1" width="36.140625" style="5" bestFit="1" customWidth="1"/>
    <col min="2" max="2" width="22" style="5" hidden="1" customWidth="1"/>
    <col min="3" max="3" width="21" style="5" hidden="1" customWidth="1"/>
    <col min="4" max="4" width="16.5703125" style="5" hidden="1" customWidth="1"/>
    <col min="5" max="5" width="21.28515625" style="5" hidden="1" customWidth="1"/>
    <col min="6" max="6" width="18.5703125" style="5" hidden="1" customWidth="1"/>
    <col min="7" max="7" width="89" style="5" hidden="1" customWidth="1"/>
    <col min="8" max="8" width="3.28515625" style="5" hidden="1" customWidth="1"/>
    <col min="9" max="9" width="18.85546875" style="5" customWidth="1"/>
    <col min="10" max="10" width="3.7109375" style="5" customWidth="1"/>
    <col min="11" max="11" width="26" style="4" bestFit="1" customWidth="1"/>
    <col min="12" max="12" width="26" style="4" customWidth="1"/>
    <col min="13" max="13" width="4.7109375" style="4" customWidth="1"/>
    <col min="14" max="16" width="20.5703125" style="4" customWidth="1"/>
    <col min="17" max="17" width="14.7109375" style="5" customWidth="1"/>
    <col min="18" max="19" width="13.28515625" style="5" bestFit="1" customWidth="1"/>
    <col min="20" max="20" width="13.7109375" style="5" bestFit="1" customWidth="1"/>
    <col min="21" max="16384" width="11.42578125" style="5"/>
  </cols>
  <sheetData>
    <row r="1" spans="1:17">
      <c r="A1" s="102" t="s">
        <v>228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</row>
    <row r="2" spans="1:17">
      <c r="A2" s="102" t="s">
        <v>270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</row>
    <row r="4" spans="1:17" ht="6" customHeight="1" thickBot="1"/>
    <row r="5" spans="1:17" ht="16.5" thickBot="1">
      <c r="A5" s="103" t="s">
        <v>229</v>
      </c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5"/>
    </row>
    <row r="6" spans="1:17" s="9" customFormat="1" ht="12.75" customHeight="1">
      <c r="A6" s="92" t="s">
        <v>230</v>
      </c>
      <c r="B6" s="95" t="s">
        <v>231</v>
      </c>
      <c r="C6" s="95" t="s">
        <v>232</v>
      </c>
      <c r="D6" s="95" t="s">
        <v>233</v>
      </c>
      <c r="E6" s="95" t="s">
        <v>234</v>
      </c>
      <c r="F6" s="106" t="s">
        <v>235</v>
      </c>
      <c r="G6" s="6" t="s">
        <v>236</v>
      </c>
      <c r="H6" s="108"/>
      <c r="I6" s="92" t="s">
        <v>237</v>
      </c>
      <c r="J6" s="94"/>
      <c r="K6" s="95" t="s">
        <v>239</v>
      </c>
      <c r="L6" s="97" t="s">
        <v>240</v>
      </c>
      <c r="M6" s="91"/>
      <c r="N6" s="7"/>
      <c r="O6" s="7"/>
      <c r="P6" s="7"/>
      <c r="Q6" s="8"/>
    </row>
    <row r="7" spans="1:17" s="9" customFormat="1" ht="17.25" customHeight="1">
      <c r="A7" s="93"/>
      <c r="B7" s="96"/>
      <c r="C7" s="96"/>
      <c r="D7" s="96"/>
      <c r="E7" s="96"/>
      <c r="F7" s="107"/>
      <c r="G7" s="6"/>
      <c r="H7" s="108"/>
      <c r="I7" s="93"/>
      <c r="J7" s="94"/>
      <c r="K7" s="96"/>
      <c r="L7" s="98"/>
      <c r="M7" s="91"/>
      <c r="N7" s="7"/>
      <c r="O7" s="7"/>
      <c r="P7" s="7"/>
      <c r="Q7" s="8"/>
    </row>
    <row r="8" spans="1:17" ht="15">
      <c r="A8" s="10" t="s">
        <v>241</v>
      </c>
      <c r="B8" s="11">
        <v>744404300</v>
      </c>
      <c r="C8" s="11">
        <v>461212</v>
      </c>
      <c r="D8" s="11">
        <v>721807346.29299998</v>
      </c>
      <c r="E8" s="11">
        <v>22055476.27</v>
      </c>
      <c r="F8" s="12">
        <f t="shared" ref="F8:F14" si="0">+B8+C8-D8-E8</f>
        <v>1002689.4370000176</v>
      </c>
      <c r="G8" s="13" t="s">
        <v>242</v>
      </c>
      <c r="H8" s="108"/>
      <c r="I8" s="14">
        <f t="shared" ref="I8:I16" si="1">+K8+L8</f>
        <v>0</v>
      </c>
      <c r="J8" s="15"/>
      <c r="K8" s="16">
        <v>0</v>
      </c>
      <c r="L8" s="17">
        <v>0</v>
      </c>
      <c r="M8" s="18"/>
      <c r="N8" s="19"/>
      <c r="O8" s="19"/>
      <c r="P8" s="19"/>
    </row>
    <row r="9" spans="1:17" ht="15">
      <c r="A9" s="10" t="s">
        <v>243</v>
      </c>
      <c r="B9" s="11">
        <v>420311590</v>
      </c>
      <c r="C9" s="11">
        <v>0</v>
      </c>
      <c r="D9" s="11">
        <v>419058471</v>
      </c>
      <c r="E9" s="11">
        <v>805412</v>
      </c>
      <c r="F9" s="12">
        <f t="shared" si="0"/>
        <v>447707</v>
      </c>
      <c r="G9" s="13" t="s">
        <v>244</v>
      </c>
      <c r="H9" s="108"/>
      <c r="I9" s="14">
        <f t="shared" si="1"/>
        <v>16189915</v>
      </c>
      <c r="J9" s="20"/>
      <c r="K9" s="16">
        <f>+'eventos nodos'!J10</f>
        <v>4022500</v>
      </c>
      <c r="L9" s="17">
        <f>+'cuotas nodos'!J25</f>
        <v>12167415</v>
      </c>
      <c r="M9" s="21"/>
      <c r="N9" s="19"/>
      <c r="O9" s="19"/>
      <c r="P9" s="19"/>
    </row>
    <row r="10" spans="1:17" ht="15">
      <c r="A10" s="10" t="s">
        <v>245</v>
      </c>
      <c r="B10" s="11">
        <v>257544650</v>
      </c>
      <c r="C10" s="11">
        <v>2000</v>
      </c>
      <c r="D10" s="11">
        <v>256339309.5</v>
      </c>
      <c r="E10" s="11">
        <v>567939.78</v>
      </c>
      <c r="F10" s="12">
        <f t="shared" si="0"/>
        <v>639400.72</v>
      </c>
      <c r="G10" s="13"/>
      <c r="H10" s="108"/>
      <c r="I10" s="14">
        <f t="shared" si="1"/>
        <v>10688208</v>
      </c>
      <c r="J10" s="20"/>
      <c r="K10" s="16">
        <f>+'eventos nodos'!J30</f>
        <v>3420000</v>
      </c>
      <c r="L10" s="17">
        <f>+'cuotas nodos'!J73</f>
        <v>7268208</v>
      </c>
      <c r="M10" s="21"/>
      <c r="N10" s="19"/>
      <c r="O10" s="19"/>
      <c r="P10" s="19"/>
    </row>
    <row r="11" spans="1:17" ht="15">
      <c r="A11" s="10" t="s">
        <v>246</v>
      </c>
      <c r="B11" s="11">
        <v>411165206</v>
      </c>
      <c r="C11" s="11">
        <v>966462</v>
      </c>
      <c r="D11" s="11">
        <v>267231386.94</v>
      </c>
      <c r="E11" s="11">
        <v>2090758.55</v>
      </c>
      <c r="F11" s="12">
        <f t="shared" si="0"/>
        <v>142809522.50999999</v>
      </c>
      <c r="G11" s="13"/>
      <c r="H11" s="108"/>
      <c r="I11" s="14">
        <f t="shared" si="1"/>
        <v>57805876</v>
      </c>
      <c r="J11" s="20"/>
      <c r="K11" s="16">
        <v>0</v>
      </c>
      <c r="L11" s="17">
        <f>+'cuotas nodos'!J68</f>
        <v>57805876</v>
      </c>
      <c r="M11" s="21"/>
      <c r="N11" s="19"/>
      <c r="O11" s="19"/>
      <c r="P11" s="19"/>
    </row>
    <row r="12" spans="1:17" ht="15">
      <c r="A12" s="10" t="s">
        <v>247</v>
      </c>
      <c r="B12" s="11">
        <v>179747062</v>
      </c>
      <c r="C12" s="11">
        <v>250000</v>
      </c>
      <c r="D12" s="11">
        <v>179891090.45000002</v>
      </c>
      <c r="E12" s="11">
        <v>105972</v>
      </c>
      <c r="F12" s="12">
        <f t="shared" si="0"/>
        <v>-0.45000001788139343</v>
      </c>
      <c r="G12" s="13"/>
      <c r="H12" s="108"/>
      <c r="I12" s="14">
        <f t="shared" si="1"/>
        <v>37306619</v>
      </c>
      <c r="J12" s="20"/>
      <c r="K12" s="16">
        <v>0</v>
      </c>
      <c r="L12" s="17">
        <f>+'cuotas nodos'!J19</f>
        <v>37306619</v>
      </c>
      <c r="M12" s="21"/>
      <c r="N12" s="19"/>
      <c r="O12" s="19"/>
      <c r="P12" s="19"/>
    </row>
    <row r="13" spans="1:17" ht="15">
      <c r="A13" s="10" t="s">
        <v>248</v>
      </c>
      <c r="B13" s="11">
        <v>259655639</v>
      </c>
      <c r="C13" s="11">
        <v>243673</v>
      </c>
      <c r="D13" s="11">
        <v>259042701.62</v>
      </c>
      <c r="E13" s="11">
        <v>856610.38</v>
      </c>
      <c r="F13" s="12">
        <f t="shared" si="0"/>
        <v>-4.7730281949043274E-9</v>
      </c>
      <c r="G13" s="13" t="s">
        <v>249</v>
      </c>
      <c r="H13" s="108"/>
      <c r="I13" s="14">
        <f t="shared" si="1"/>
        <v>48531030</v>
      </c>
      <c r="J13" s="20"/>
      <c r="K13" s="16">
        <f>+'eventos nodos'!J25</f>
        <v>8687882</v>
      </c>
      <c r="L13" s="17">
        <f>+'cuotas nodos'!J41</f>
        <v>39843148</v>
      </c>
      <c r="M13" s="21"/>
      <c r="N13" s="19"/>
      <c r="O13" s="19"/>
      <c r="P13" s="19"/>
    </row>
    <row r="14" spans="1:17" ht="15" hidden="1">
      <c r="A14" s="10" t="s">
        <v>250</v>
      </c>
      <c r="B14" s="11">
        <v>7392000</v>
      </c>
      <c r="C14" s="11"/>
      <c r="D14" s="11"/>
      <c r="E14" s="11"/>
      <c r="F14" s="12">
        <f t="shared" si="0"/>
        <v>7392000</v>
      </c>
      <c r="G14" s="13"/>
      <c r="H14" s="108"/>
      <c r="I14" s="14">
        <f t="shared" si="1"/>
        <v>0</v>
      </c>
      <c r="J14" s="20"/>
      <c r="K14" s="16"/>
      <c r="L14" s="17"/>
      <c r="M14" s="21"/>
      <c r="N14" s="19"/>
      <c r="O14" s="19"/>
      <c r="P14" s="19"/>
    </row>
    <row r="15" spans="1:17" ht="15">
      <c r="A15" s="10"/>
      <c r="B15" s="11">
        <f>+SUM(B8:B14)</f>
        <v>2280220447</v>
      </c>
      <c r="C15" s="11">
        <f>+SUM(C8:C14)</f>
        <v>1923347</v>
      </c>
      <c r="D15" s="11">
        <f>+SUM(D8:D14)</f>
        <v>2103370305.803</v>
      </c>
      <c r="E15" s="11">
        <f>+SUM(E8:E14)</f>
        <v>26482168.98</v>
      </c>
      <c r="F15" s="22">
        <f>+SUM(F6:F14)</f>
        <v>152291319.21699998</v>
      </c>
      <c r="G15" s="13"/>
      <c r="H15" s="108"/>
      <c r="I15" s="14"/>
      <c r="J15" s="20"/>
      <c r="K15" s="16"/>
      <c r="L15" s="17"/>
      <c r="M15" s="21"/>
      <c r="N15" s="19"/>
      <c r="O15" s="19"/>
      <c r="P15" s="19"/>
    </row>
    <row r="16" spans="1:17" ht="15.75" thickBot="1">
      <c r="A16" s="23" t="s">
        <v>251</v>
      </c>
      <c r="B16" s="24"/>
      <c r="C16" s="24"/>
      <c r="D16" s="24"/>
      <c r="E16" s="24"/>
      <c r="F16" s="25"/>
      <c r="G16" s="26"/>
      <c r="H16" s="109"/>
      <c r="I16" s="27">
        <f t="shared" si="1"/>
        <v>170521648</v>
      </c>
      <c r="J16" s="28"/>
      <c r="K16" s="29">
        <f>SUM(K8:K15)</f>
        <v>16130382</v>
      </c>
      <c r="L16" s="29">
        <f>SUM(L8:L15)</f>
        <v>154391266</v>
      </c>
      <c r="M16" s="30"/>
      <c r="N16" s="19"/>
      <c r="O16" s="19"/>
      <c r="P16" s="19"/>
    </row>
    <row r="17" spans="1:16" ht="15.75" thickBot="1">
      <c r="A17" s="31"/>
      <c r="B17" s="32"/>
      <c r="C17" s="32"/>
      <c r="D17" s="32"/>
      <c r="E17" s="32"/>
      <c r="F17" s="32"/>
      <c r="G17" s="32"/>
      <c r="H17" s="32"/>
      <c r="I17" s="20"/>
      <c r="J17" s="20"/>
      <c r="K17" s="19"/>
      <c r="L17" s="19"/>
      <c r="M17" s="33"/>
      <c r="N17" s="5"/>
      <c r="O17" s="5"/>
      <c r="P17" s="5"/>
    </row>
    <row r="18" spans="1:16" ht="16.5" thickBot="1">
      <c r="A18" s="99" t="s">
        <v>252</v>
      </c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1"/>
    </row>
    <row r="19" spans="1:16">
      <c r="A19" s="77" t="s">
        <v>253</v>
      </c>
      <c r="B19" s="78"/>
      <c r="C19" s="78"/>
      <c r="D19" s="78"/>
      <c r="E19" s="78"/>
      <c r="F19" s="78"/>
      <c r="G19" s="78"/>
      <c r="H19" s="78"/>
      <c r="I19" s="79"/>
      <c r="J19" s="76"/>
      <c r="K19" s="80" t="s">
        <v>254</v>
      </c>
      <c r="L19" s="81"/>
      <c r="M19" s="35"/>
    </row>
    <row r="20" spans="1:16" ht="12.75">
      <c r="A20" s="31"/>
      <c r="B20" s="32"/>
      <c r="C20" s="32"/>
      <c r="D20" s="32"/>
      <c r="E20" s="32"/>
      <c r="F20" s="32"/>
      <c r="G20" s="32"/>
      <c r="H20" s="32"/>
      <c r="I20" s="36"/>
      <c r="J20" s="32"/>
      <c r="K20" s="37"/>
      <c r="L20" s="32"/>
      <c r="M20" s="38"/>
      <c r="N20" s="39"/>
      <c r="O20" s="39"/>
      <c r="P20" s="39"/>
    </row>
    <row r="21" spans="1:16" ht="13.5" customHeight="1">
      <c r="A21" s="31"/>
      <c r="B21" s="32"/>
      <c r="C21" s="32"/>
      <c r="D21" s="32"/>
      <c r="E21" s="32"/>
      <c r="F21" s="32"/>
      <c r="G21" s="32"/>
      <c r="H21" s="32"/>
      <c r="I21" s="36"/>
      <c r="J21" s="32"/>
      <c r="K21" s="37" t="s">
        <v>255</v>
      </c>
      <c r="L21" s="32">
        <v>32573000</v>
      </c>
      <c r="M21" s="38"/>
      <c r="N21" s="39"/>
      <c r="O21" s="39"/>
      <c r="P21" s="39"/>
    </row>
    <row r="22" spans="1:16" ht="12.75">
      <c r="A22" s="31" t="s">
        <v>256</v>
      </c>
      <c r="B22" s="32"/>
      <c r="C22" s="32"/>
      <c r="D22" s="32"/>
      <c r="E22" s="32"/>
      <c r="F22" s="32"/>
      <c r="G22" s="32"/>
      <c r="H22" s="32"/>
      <c r="I22" s="36">
        <f>+cuotas!J4</f>
        <v>36660072</v>
      </c>
      <c r="J22" s="28"/>
      <c r="K22" s="37" t="s">
        <v>257</v>
      </c>
      <c r="L22" s="32">
        <v>0</v>
      </c>
      <c r="M22" s="38"/>
      <c r="N22" s="5"/>
      <c r="O22" s="5"/>
      <c r="P22" s="5"/>
    </row>
    <row r="23" spans="1:16" ht="12.75">
      <c r="A23" s="31" t="s">
        <v>258</v>
      </c>
      <c r="B23" s="32"/>
      <c r="C23" s="32"/>
      <c r="D23" s="32"/>
      <c r="E23" s="32"/>
      <c r="F23" s="32"/>
      <c r="G23" s="32"/>
      <c r="H23" s="32"/>
      <c r="I23" s="36">
        <f>+cuotas!J8</f>
        <v>57189711</v>
      </c>
      <c r="J23" s="28"/>
      <c r="K23" s="37" t="s">
        <v>259</v>
      </c>
      <c r="L23" s="32">
        <v>0</v>
      </c>
      <c r="M23" s="40"/>
      <c r="N23" s="5"/>
      <c r="O23" s="5"/>
      <c r="P23" s="5"/>
    </row>
    <row r="24" spans="1:16" ht="12.75">
      <c r="A24" s="31" t="s">
        <v>260</v>
      </c>
      <c r="B24" s="32"/>
      <c r="C24" s="32"/>
      <c r="D24" s="32"/>
      <c r="E24" s="32"/>
      <c r="F24" s="32"/>
      <c r="G24" s="32"/>
      <c r="H24" s="32"/>
      <c r="I24" s="36">
        <f>+cuotas!J14</f>
        <v>99128830</v>
      </c>
      <c r="J24" s="41"/>
      <c r="K24" s="42" t="s">
        <v>261</v>
      </c>
      <c r="L24" s="43">
        <f>+pleno!J8</f>
        <v>1600000</v>
      </c>
      <c r="M24" s="44"/>
      <c r="N24" s="5"/>
      <c r="O24" s="5"/>
      <c r="P24" s="5"/>
    </row>
    <row r="25" spans="1:16" ht="13.5" thickBot="1">
      <c r="A25" s="31" t="s">
        <v>262</v>
      </c>
      <c r="B25" s="32"/>
      <c r="C25" s="32"/>
      <c r="D25" s="32"/>
      <c r="E25" s="32"/>
      <c r="F25" s="32"/>
      <c r="G25" s="32"/>
      <c r="H25" s="32"/>
      <c r="I25" s="36">
        <f>+cuotas!J22</f>
        <v>144054031</v>
      </c>
      <c r="J25" s="41"/>
      <c r="K25" s="45" t="s">
        <v>239</v>
      </c>
      <c r="L25" s="46">
        <f>SUM(L20:L24)</f>
        <v>34173000</v>
      </c>
      <c r="M25" s="47"/>
      <c r="N25" s="5"/>
      <c r="O25" s="5"/>
      <c r="P25" s="5"/>
    </row>
    <row r="26" spans="1:16" ht="13.5" thickBot="1">
      <c r="A26" s="48" t="s">
        <v>263</v>
      </c>
      <c r="B26" s="46"/>
      <c r="C26" s="46"/>
      <c r="D26" s="46"/>
      <c r="E26" s="46"/>
      <c r="F26" s="46"/>
      <c r="G26" s="46"/>
      <c r="H26" s="46"/>
      <c r="I26" s="49">
        <f>+SUM(I22:I25)</f>
        <v>337032644</v>
      </c>
      <c r="J26" s="41"/>
      <c r="K26" s="45"/>
      <c r="L26" s="46"/>
      <c r="M26" s="47"/>
      <c r="N26" s="5"/>
      <c r="O26" s="5"/>
      <c r="P26" s="5"/>
    </row>
    <row r="27" spans="1:16" ht="13.5" thickBot="1">
      <c r="A27" s="48"/>
      <c r="B27" s="46"/>
      <c r="C27" s="46"/>
      <c r="D27" s="46"/>
      <c r="E27" s="46"/>
      <c r="F27" s="46"/>
      <c r="G27" s="46"/>
      <c r="H27" s="46"/>
      <c r="I27" s="49"/>
      <c r="J27" s="50"/>
      <c r="K27" s="45"/>
      <c r="L27" s="46"/>
      <c r="M27" s="47"/>
      <c r="N27" s="5"/>
      <c r="O27" s="5"/>
      <c r="P27" s="5"/>
    </row>
    <row r="28" spans="1:16" ht="13.5" thickBot="1">
      <c r="A28" s="48" t="s">
        <v>264</v>
      </c>
      <c r="B28" s="46"/>
      <c r="C28" s="46"/>
      <c r="D28" s="46"/>
      <c r="E28" s="46"/>
      <c r="F28" s="46"/>
      <c r="G28" s="46"/>
      <c r="H28" s="46"/>
      <c r="I28" s="49">
        <v>30596758</v>
      </c>
      <c r="J28" s="41"/>
      <c r="K28" s="45" t="s">
        <v>265</v>
      </c>
      <c r="L28" s="46">
        <v>0</v>
      </c>
      <c r="M28" s="51"/>
      <c r="N28" s="5"/>
      <c r="O28" s="5"/>
      <c r="P28" s="5"/>
    </row>
    <row r="29" spans="1:16" ht="13.5" thickBot="1">
      <c r="A29" s="52"/>
      <c r="B29" s="41"/>
      <c r="C29" s="41"/>
      <c r="D29" s="41"/>
      <c r="E29" s="41"/>
      <c r="F29" s="41"/>
      <c r="G29" s="41"/>
      <c r="H29" s="41"/>
      <c r="I29" s="46"/>
      <c r="J29" s="41"/>
      <c r="K29" s="53"/>
      <c r="L29" s="46"/>
      <c r="M29" s="51"/>
      <c r="N29" s="5"/>
      <c r="O29" s="5"/>
      <c r="P29" s="5"/>
    </row>
    <row r="30" spans="1:16" ht="13.5" thickBot="1">
      <c r="A30" s="31"/>
      <c r="B30" s="32"/>
      <c r="C30" s="32"/>
      <c r="D30" s="32"/>
      <c r="E30" s="32"/>
      <c r="F30" s="32"/>
      <c r="G30" s="32"/>
      <c r="H30" s="32"/>
      <c r="I30" s="82" t="s">
        <v>266</v>
      </c>
      <c r="J30" s="83"/>
      <c r="K30" s="83"/>
      <c r="L30" s="83"/>
      <c r="M30" s="84"/>
      <c r="N30" s="5"/>
      <c r="O30" s="5"/>
      <c r="P30" s="5"/>
    </row>
    <row r="31" spans="1:16" ht="12.75" customHeight="1">
      <c r="A31" s="85" t="s">
        <v>230</v>
      </c>
      <c r="B31" s="32"/>
      <c r="C31" s="32"/>
      <c r="D31" s="32"/>
      <c r="E31" s="32"/>
      <c r="F31" s="32"/>
      <c r="G31" s="32"/>
      <c r="H31" s="32"/>
      <c r="I31" s="85" t="s">
        <v>237</v>
      </c>
      <c r="J31" s="54"/>
      <c r="K31" s="87" t="s">
        <v>239</v>
      </c>
      <c r="L31" s="89" t="s">
        <v>267</v>
      </c>
      <c r="M31" s="91"/>
      <c r="N31" s="5"/>
      <c r="O31" s="5"/>
      <c r="P31" s="5"/>
    </row>
    <row r="32" spans="1:16" ht="12.75">
      <c r="A32" s="86"/>
      <c r="B32" s="32"/>
      <c r="C32" s="32"/>
      <c r="D32" s="32"/>
      <c r="E32" s="32"/>
      <c r="F32" s="32"/>
      <c r="G32" s="32"/>
      <c r="H32" s="32"/>
      <c r="I32" s="86"/>
      <c r="J32" s="55"/>
      <c r="K32" s="88"/>
      <c r="L32" s="90"/>
      <c r="M32" s="91"/>
      <c r="N32" s="5"/>
      <c r="O32" s="5"/>
      <c r="P32" s="5"/>
    </row>
    <row r="33" spans="1:16" ht="15">
      <c r="A33" s="10" t="s">
        <v>241</v>
      </c>
      <c r="B33" s="32"/>
      <c r="C33" s="32"/>
      <c r="D33" s="32"/>
      <c r="E33" s="32"/>
      <c r="F33" s="32"/>
      <c r="G33" s="32"/>
      <c r="H33" s="32"/>
      <c r="I33" s="14">
        <f t="shared" ref="I33:I40" si="2">+K33+L33</f>
        <v>0</v>
      </c>
      <c r="J33" s="56"/>
      <c r="K33" s="57">
        <v>0</v>
      </c>
      <c r="L33" s="58">
        <v>0</v>
      </c>
      <c r="M33" s="59"/>
      <c r="N33" s="5"/>
      <c r="O33" s="5"/>
      <c r="P33" s="5"/>
    </row>
    <row r="34" spans="1:16" ht="15">
      <c r="A34" s="10" t="s">
        <v>243</v>
      </c>
      <c r="B34" s="32"/>
      <c r="C34" s="32"/>
      <c r="D34" s="32"/>
      <c r="E34" s="32"/>
      <c r="F34" s="32"/>
      <c r="G34" s="32"/>
      <c r="H34" s="32"/>
      <c r="I34" s="14">
        <f t="shared" si="2"/>
        <v>9458097</v>
      </c>
      <c r="J34" s="56"/>
      <c r="K34" s="57">
        <v>2557500</v>
      </c>
      <c r="L34" s="58">
        <v>6900597</v>
      </c>
      <c r="M34" s="59"/>
      <c r="N34" s="5"/>
      <c r="O34" s="5"/>
      <c r="P34" s="5"/>
    </row>
    <row r="35" spans="1:16" ht="15">
      <c r="A35" s="10" t="s">
        <v>245</v>
      </c>
      <c r="B35" s="32"/>
      <c r="C35" s="32"/>
      <c r="D35" s="32"/>
      <c r="E35" s="32"/>
      <c r="F35" s="32"/>
      <c r="G35" s="32"/>
      <c r="H35" s="32"/>
      <c r="I35" s="14">
        <f t="shared" si="2"/>
        <v>3420000</v>
      </c>
      <c r="J35" s="56"/>
      <c r="K35" s="57">
        <v>3420000</v>
      </c>
      <c r="L35" s="58">
        <v>0</v>
      </c>
      <c r="M35" s="59"/>
      <c r="N35" s="5"/>
      <c r="O35" s="5"/>
      <c r="P35" s="5"/>
    </row>
    <row r="36" spans="1:16" ht="15">
      <c r="A36" s="10" t="s">
        <v>246</v>
      </c>
      <c r="B36" s="32"/>
      <c r="C36" s="32"/>
      <c r="D36" s="32"/>
      <c r="E36" s="32"/>
      <c r="F36" s="32"/>
      <c r="G36" s="32"/>
      <c r="H36" s="32"/>
      <c r="I36" s="14">
        <f t="shared" si="2"/>
        <v>5935947</v>
      </c>
      <c r="J36" s="56"/>
      <c r="K36" s="57">
        <v>0</v>
      </c>
      <c r="L36" s="58">
        <f>1562484+4373463</f>
        <v>5935947</v>
      </c>
      <c r="M36" s="59"/>
      <c r="N36" s="5"/>
      <c r="O36" s="5"/>
      <c r="P36" s="5"/>
    </row>
    <row r="37" spans="1:16" ht="15">
      <c r="A37" s="10" t="s">
        <v>247</v>
      </c>
      <c r="B37" s="32"/>
      <c r="C37" s="32"/>
      <c r="D37" s="32"/>
      <c r="E37" s="32"/>
      <c r="F37" s="32"/>
      <c r="G37" s="32"/>
      <c r="H37" s="32"/>
      <c r="I37" s="14">
        <f t="shared" si="2"/>
        <v>0</v>
      </c>
      <c r="J37" s="56"/>
      <c r="K37" s="57">
        <v>0</v>
      </c>
      <c r="L37" s="58">
        <v>0</v>
      </c>
      <c r="M37" s="59"/>
      <c r="N37" s="5"/>
      <c r="O37" s="5"/>
      <c r="P37" s="5"/>
    </row>
    <row r="38" spans="1:16" ht="15">
      <c r="A38" s="10" t="s">
        <v>248</v>
      </c>
      <c r="B38" s="32"/>
      <c r="C38" s="32"/>
      <c r="D38" s="32"/>
      <c r="E38" s="32"/>
      <c r="F38" s="32"/>
      <c r="G38" s="32"/>
      <c r="H38" s="32"/>
      <c r="I38" s="14">
        <f t="shared" si="2"/>
        <v>19958543</v>
      </c>
      <c r="J38" s="56"/>
      <c r="K38" s="57">
        <v>8687882</v>
      </c>
      <c r="L38" s="58">
        <v>11270661</v>
      </c>
      <c r="M38" s="59"/>
      <c r="N38" s="5"/>
      <c r="O38" s="5"/>
      <c r="P38" s="5"/>
    </row>
    <row r="39" spans="1:16" ht="15">
      <c r="A39" s="10" t="s">
        <v>332</v>
      </c>
      <c r="B39" s="32"/>
      <c r="C39" s="32"/>
      <c r="D39" s="32"/>
      <c r="E39" s="32"/>
      <c r="F39" s="32"/>
      <c r="G39" s="32"/>
      <c r="H39" s="32"/>
      <c r="I39" s="14">
        <f t="shared" si="2"/>
        <v>20683258</v>
      </c>
      <c r="J39" s="56"/>
      <c r="K39" s="57">
        <v>20683258</v>
      </c>
      <c r="L39" s="58">
        <v>0</v>
      </c>
      <c r="M39" s="59"/>
      <c r="N39" s="5"/>
      <c r="O39" s="5"/>
      <c r="P39" s="5"/>
    </row>
    <row r="40" spans="1:16" ht="15">
      <c r="A40" s="60" t="s">
        <v>268</v>
      </c>
      <c r="B40" s="32"/>
      <c r="C40" s="32"/>
      <c r="D40" s="32"/>
      <c r="E40" s="32"/>
      <c r="F40" s="32"/>
      <c r="G40" s="32"/>
      <c r="H40" s="32"/>
      <c r="I40" s="14">
        <f t="shared" si="2"/>
        <v>196878613</v>
      </c>
      <c r="J40" s="61"/>
      <c r="K40" s="62">
        <v>3900000</v>
      </c>
      <c r="L40" s="63">
        <f>+[3]CUOTAS!L17</f>
        <v>192978613</v>
      </c>
      <c r="M40" s="59"/>
      <c r="N40" s="5"/>
      <c r="O40" s="5"/>
      <c r="P40" s="5"/>
    </row>
    <row r="41" spans="1:16" ht="15.75" thickBot="1">
      <c r="A41" s="23" t="s">
        <v>269</v>
      </c>
      <c r="B41" s="64"/>
      <c r="C41" s="64"/>
      <c r="D41" s="64"/>
      <c r="E41" s="64"/>
      <c r="F41" s="64"/>
      <c r="G41" s="64"/>
      <c r="H41" s="64"/>
      <c r="I41" s="65">
        <f>SUM(I33:I40)</f>
        <v>256334458</v>
      </c>
      <c r="J41" s="66"/>
      <c r="K41" s="67">
        <f>SUM(K33:K40)</f>
        <v>39248640</v>
      </c>
      <c r="L41" s="68">
        <f>SUM(L33:L40)</f>
        <v>217085818</v>
      </c>
      <c r="M41" s="69"/>
      <c r="N41" s="5"/>
      <c r="O41" s="5"/>
      <c r="P41" s="5"/>
    </row>
    <row r="42" spans="1:16" ht="12.75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70"/>
      <c r="L42" s="41"/>
      <c r="M42" s="28"/>
      <c r="N42" s="5"/>
      <c r="O42" s="5"/>
      <c r="P42" s="5"/>
    </row>
    <row r="43" spans="1:16" ht="12.75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70"/>
      <c r="L43" s="41"/>
      <c r="M43" s="28"/>
      <c r="N43" s="5"/>
      <c r="O43" s="5"/>
      <c r="P43" s="5"/>
    </row>
    <row r="44" spans="1:16" ht="12.75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70"/>
      <c r="L44" s="41">
        <f>+I16+I26+I28+L25</f>
        <v>572324050</v>
      </c>
      <c r="M44" s="28"/>
      <c r="N44" s="5"/>
      <c r="O44" s="5"/>
      <c r="P44" s="5"/>
    </row>
    <row r="45" spans="1:16" ht="12.75">
      <c r="A45" s="41"/>
      <c r="B45" s="41"/>
      <c r="C45" s="41"/>
      <c r="D45" s="41"/>
      <c r="E45" s="41"/>
      <c r="F45" s="41"/>
      <c r="G45" s="41"/>
      <c r="H45" s="41"/>
      <c r="I45" s="41"/>
      <c r="K45" s="71"/>
      <c r="L45" s="71"/>
      <c r="M45" s="41"/>
      <c r="N45" s="5"/>
      <c r="O45" s="5"/>
      <c r="P45" s="5"/>
    </row>
    <row r="46" spans="1:16">
      <c r="K46" s="5"/>
      <c r="L46" s="5"/>
      <c r="N46" s="5"/>
      <c r="O46" s="5"/>
      <c r="P46" s="5"/>
    </row>
    <row r="47" spans="1:16">
      <c r="K47" s="5"/>
      <c r="L47" s="5"/>
      <c r="M47" s="5"/>
    </row>
    <row r="55" spans="1:11">
      <c r="K55" s="72"/>
    </row>
    <row r="57" spans="1:11">
      <c r="A57" s="73"/>
    </row>
    <row r="58" spans="1:11">
      <c r="A58" s="74"/>
    </row>
    <row r="59" spans="1:11">
      <c r="A59" s="74"/>
    </row>
    <row r="60" spans="1:11">
      <c r="A60" s="74"/>
    </row>
    <row r="61" spans="1:11">
      <c r="A61" s="74"/>
    </row>
    <row r="62" spans="1:11">
      <c r="A62" s="74"/>
    </row>
    <row r="63" spans="1:11">
      <c r="A63" s="74"/>
    </row>
    <row r="64" spans="1:11" ht="15" thickBot="1">
      <c r="A64" s="75"/>
    </row>
  </sheetData>
  <mergeCells count="24">
    <mergeCell ref="A18:M18"/>
    <mergeCell ref="A1:M1"/>
    <mergeCell ref="A2:M2"/>
    <mergeCell ref="A5:M5"/>
    <mergeCell ref="A6:A7"/>
    <mergeCell ref="B6:B7"/>
    <mergeCell ref="C6:C7"/>
    <mergeCell ref="D6:D7"/>
    <mergeCell ref="E6:E7"/>
    <mergeCell ref="F6:F7"/>
    <mergeCell ref="H6:H16"/>
    <mergeCell ref="I6:I7"/>
    <mergeCell ref="J6:J7"/>
    <mergeCell ref="K6:K7"/>
    <mergeCell ref="L6:L7"/>
    <mergeCell ref="M6:M7"/>
    <mergeCell ref="A19:I19"/>
    <mergeCell ref="K19:L19"/>
    <mergeCell ref="I30:M30"/>
    <mergeCell ref="A31:A32"/>
    <mergeCell ref="I31:I32"/>
    <mergeCell ref="K31:K32"/>
    <mergeCell ref="L31:L32"/>
    <mergeCell ref="M31:M32"/>
  </mergeCells>
  <printOptions horizontalCentered="1" verticalCentered="1"/>
  <pageMargins left="0.7" right="0.7" top="0.28125" bottom="0.75" header="0.3" footer="0.3"/>
  <pageSetup scale="92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D30" sqref="D30"/>
    </sheetView>
  </sheetViews>
  <sheetFormatPr baseColWidth="10" defaultRowHeight="15"/>
  <cols>
    <col min="1" max="1" width="6.140625" bestFit="1" customWidth="1"/>
    <col min="2" max="2" width="6.42578125" bestFit="1" customWidth="1"/>
    <col min="3" max="3" width="11.140625" bestFit="1" customWidth="1"/>
    <col min="4" max="4" width="57.42578125" bestFit="1" customWidth="1"/>
    <col min="5" max="5" width="11.7109375" bestFit="1" customWidth="1"/>
    <col min="6" max="6" width="21.42578125" bestFit="1" customWidth="1"/>
    <col min="7" max="8" width="10.7109375" bestFit="1" customWidth="1"/>
    <col min="9" max="9" width="7.28515625" bestFit="1" customWidth="1"/>
    <col min="10" max="10" width="18.140625" customWidth="1"/>
  </cols>
  <sheetData>
    <row r="1" spans="1:10">
      <c r="A1" t="s">
        <v>0</v>
      </c>
      <c r="B1" t="s">
        <v>227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v>1</v>
      </c>
      <c r="B2">
        <v>1</v>
      </c>
      <c r="C2" s="1">
        <v>890102572</v>
      </c>
      <c r="D2" t="s">
        <v>13</v>
      </c>
      <c r="E2" t="s">
        <v>10</v>
      </c>
      <c r="F2" t="s">
        <v>14</v>
      </c>
      <c r="G2" s="2">
        <v>43466</v>
      </c>
      <c r="H2" s="2">
        <v>43466</v>
      </c>
      <c r="I2">
        <v>-899</v>
      </c>
      <c r="J2" s="3">
        <v>18330036</v>
      </c>
    </row>
    <row r="3" spans="1:10">
      <c r="A3">
        <v>1</v>
      </c>
      <c r="B3">
        <v>1</v>
      </c>
      <c r="C3" s="1">
        <v>891801101</v>
      </c>
      <c r="D3" t="s">
        <v>19</v>
      </c>
      <c r="E3" t="s">
        <v>10</v>
      </c>
      <c r="F3" t="s">
        <v>20</v>
      </c>
      <c r="G3" s="2">
        <v>43466</v>
      </c>
      <c r="H3" s="2">
        <v>43466</v>
      </c>
      <c r="I3">
        <v>-899</v>
      </c>
      <c r="J3" s="3">
        <v>18330036</v>
      </c>
    </row>
    <row r="4" spans="1:10">
      <c r="C4" s="1"/>
      <c r="G4" s="2"/>
      <c r="H4" s="2"/>
      <c r="J4" s="3">
        <f>SUM(J2:J3)</f>
        <v>36660072</v>
      </c>
    </row>
    <row r="5" spans="1:10">
      <c r="A5">
        <v>1</v>
      </c>
      <c r="B5">
        <v>1</v>
      </c>
      <c r="C5" s="1">
        <v>890102572</v>
      </c>
      <c r="D5" t="s">
        <v>13</v>
      </c>
      <c r="E5" t="s">
        <v>10</v>
      </c>
      <c r="F5" t="s">
        <v>15</v>
      </c>
      <c r="G5" s="2">
        <v>43466</v>
      </c>
      <c r="H5" s="2">
        <v>43466</v>
      </c>
      <c r="I5">
        <v>-899</v>
      </c>
      <c r="J5" s="3">
        <v>19063237</v>
      </c>
    </row>
    <row r="6" spans="1:10">
      <c r="A6">
        <v>1</v>
      </c>
      <c r="B6">
        <v>1</v>
      </c>
      <c r="C6" s="1">
        <v>891801101</v>
      </c>
      <c r="D6" t="s">
        <v>19</v>
      </c>
      <c r="E6" t="s">
        <v>10</v>
      </c>
      <c r="F6" t="s">
        <v>21</v>
      </c>
      <c r="G6" s="2">
        <v>43466</v>
      </c>
      <c r="H6" s="2">
        <v>43466</v>
      </c>
      <c r="I6">
        <v>-899</v>
      </c>
      <c r="J6" s="3">
        <v>19063237</v>
      </c>
    </row>
    <row r="7" spans="1:10">
      <c r="A7">
        <v>1</v>
      </c>
      <c r="B7">
        <v>1</v>
      </c>
      <c r="C7" s="1">
        <v>860011285</v>
      </c>
      <c r="D7" t="s">
        <v>27</v>
      </c>
      <c r="E7" t="s">
        <v>10</v>
      </c>
      <c r="F7" t="s">
        <v>29</v>
      </c>
      <c r="G7" s="2">
        <v>43864</v>
      </c>
      <c r="H7" s="2">
        <v>43864</v>
      </c>
      <c r="I7">
        <v>-507</v>
      </c>
      <c r="J7" s="3">
        <v>19063237</v>
      </c>
    </row>
    <row r="8" spans="1:10">
      <c r="C8" s="1"/>
      <c r="G8" s="2"/>
      <c r="H8" s="2"/>
      <c r="J8" s="3">
        <f>SUM(J5:J7)</f>
        <v>57189711</v>
      </c>
    </row>
    <row r="9" spans="1:10">
      <c r="A9">
        <v>1</v>
      </c>
      <c r="B9">
        <v>1</v>
      </c>
      <c r="C9" s="1">
        <v>860034667</v>
      </c>
      <c r="D9" t="s">
        <v>9</v>
      </c>
      <c r="E9" t="s">
        <v>10</v>
      </c>
      <c r="F9" t="s">
        <v>11</v>
      </c>
      <c r="G9" s="2">
        <v>43770</v>
      </c>
      <c r="H9" s="2">
        <v>43770</v>
      </c>
      <c r="I9">
        <v>-599</v>
      </c>
      <c r="J9" s="3">
        <v>19825766</v>
      </c>
    </row>
    <row r="10" spans="1:10">
      <c r="A10">
        <v>1</v>
      </c>
      <c r="B10">
        <v>1</v>
      </c>
      <c r="C10" s="1">
        <v>890102572</v>
      </c>
      <c r="D10" t="s">
        <v>13</v>
      </c>
      <c r="E10" t="s">
        <v>10</v>
      </c>
      <c r="F10" t="s">
        <v>16</v>
      </c>
      <c r="G10" s="2">
        <v>43770</v>
      </c>
      <c r="H10" s="2">
        <v>43770</v>
      </c>
      <c r="I10">
        <v>-599</v>
      </c>
      <c r="J10" s="3">
        <v>19825766</v>
      </c>
    </row>
    <row r="11" spans="1:10">
      <c r="A11">
        <v>1</v>
      </c>
      <c r="B11">
        <v>1</v>
      </c>
      <c r="C11" s="1">
        <v>892300285</v>
      </c>
      <c r="D11" t="s">
        <v>31</v>
      </c>
      <c r="E11" t="s">
        <v>10</v>
      </c>
      <c r="F11" t="s">
        <v>32</v>
      </c>
      <c r="G11" s="2">
        <v>43850</v>
      </c>
      <c r="H11" s="2">
        <v>43850</v>
      </c>
      <c r="I11">
        <v>-520</v>
      </c>
      <c r="J11" s="3">
        <v>19825766</v>
      </c>
    </row>
    <row r="12" spans="1:10">
      <c r="A12">
        <v>1</v>
      </c>
      <c r="B12">
        <v>1</v>
      </c>
      <c r="C12" s="1">
        <v>891680089</v>
      </c>
      <c r="D12" t="s">
        <v>34</v>
      </c>
      <c r="E12" t="s">
        <v>10</v>
      </c>
      <c r="F12" t="s">
        <v>35</v>
      </c>
      <c r="G12" s="2">
        <v>43850</v>
      </c>
      <c r="H12" s="2">
        <v>43850</v>
      </c>
      <c r="I12">
        <v>-520</v>
      </c>
      <c r="J12" s="3">
        <v>19825766</v>
      </c>
    </row>
    <row r="13" spans="1:10">
      <c r="A13">
        <v>1</v>
      </c>
      <c r="B13">
        <v>1</v>
      </c>
      <c r="C13" s="1">
        <v>860011285</v>
      </c>
      <c r="D13" t="s">
        <v>27</v>
      </c>
      <c r="E13" t="s">
        <v>10</v>
      </c>
      <c r="F13" t="s">
        <v>28</v>
      </c>
      <c r="G13" s="2">
        <v>43864</v>
      </c>
      <c r="H13" s="2">
        <v>43864</v>
      </c>
      <c r="I13">
        <v>-507</v>
      </c>
      <c r="J13" s="3">
        <v>19825766</v>
      </c>
    </row>
    <row r="14" spans="1:10">
      <c r="C14" s="1"/>
      <c r="G14" s="2"/>
      <c r="H14" s="2"/>
      <c r="J14" s="3">
        <f>SUM(J9:J13)</f>
        <v>99128830</v>
      </c>
    </row>
    <row r="15" spans="1:10">
      <c r="A15">
        <v>1</v>
      </c>
      <c r="B15">
        <v>1</v>
      </c>
      <c r="C15" s="1">
        <v>890501510</v>
      </c>
      <c r="D15" t="s">
        <v>22</v>
      </c>
      <c r="E15" t="s">
        <v>10</v>
      </c>
      <c r="F15" t="s">
        <v>23</v>
      </c>
      <c r="G15" s="2">
        <v>44216</v>
      </c>
      <c r="H15" s="2">
        <v>44216</v>
      </c>
      <c r="I15">
        <v>-160</v>
      </c>
      <c r="J15" s="3">
        <v>20579146</v>
      </c>
    </row>
    <row r="16" spans="1:10">
      <c r="A16">
        <v>1</v>
      </c>
      <c r="B16">
        <v>1</v>
      </c>
      <c r="C16" s="1">
        <v>890102257</v>
      </c>
      <c r="D16" t="s">
        <v>24</v>
      </c>
      <c r="E16" t="s">
        <v>10</v>
      </c>
      <c r="F16" t="s">
        <v>25</v>
      </c>
      <c r="G16" s="2">
        <v>44216</v>
      </c>
      <c r="H16" s="2">
        <v>44216</v>
      </c>
      <c r="I16">
        <v>-160</v>
      </c>
      <c r="J16" s="3">
        <v>20579146</v>
      </c>
    </row>
    <row r="17" spans="1:10">
      <c r="A17">
        <v>1</v>
      </c>
      <c r="B17">
        <v>1</v>
      </c>
      <c r="C17" s="1">
        <v>892300285</v>
      </c>
      <c r="D17" t="s">
        <v>31</v>
      </c>
      <c r="E17" t="s">
        <v>10</v>
      </c>
      <c r="F17" t="s">
        <v>33</v>
      </c>
      <c r="G17" s="2">
        <v>44216</v>
      </c>
      <c r="H17" s="2">
        <v>44216</v>
      </c>
      <c r="I17">
        <v>-160</v>
      </c>
      <c r="J17" s="3">
        <v>20579146</v>
      </c>
    </row>
    <row r="18" spans="1:10">
      <c r="A18">
        <v>1</v>
      </c>
      <c r="B18">
        <v>1</v>
      </c>
      <c r="C18" s="1">
        <v>891680089</v>
      </c>
      <c r="D18" t="s">
        <v>34</v>
      </c>
      <c r="E18" t="s">
        <v>10</v>
      </c>
      <c r="F18" t="s">
        <v>36</v>
      </c>
      <c r="G18" s="2">
        <v>44216</v>
      </c>
      <c r="H18" s="2">
        <v>44216</v>
      </c>
      <c r="I18">
        <v>-160</v>
      </c>
      <c r="J18" s="3">
        <v>20579146</v>
      </c>
    </row>
    <row r="19" spans="1:10">
      <c r="A19">
        <v>1</v>
      </c>
      <c r="B19">
        <v>1</v>
      </c>
      <c r="C19" s="1">
        <v>860034667</v>
      </c>
      <c r="D19" t="s">
        <v>9</v>
      </c>
      <c r="E19" t="s">
        <v>10</v>
      </c>
      <c r="F19" t="s">
        <v>12</v>
      </c>
      <c r="G19" s="2">
        <v>44139</v>
      </c>
      <c r="H19" s="2">
        <v>44139</v>
      </c>
      <c r="I19">
        <v>-236</v>
      </c>
      <c r="J19" s="3">
        <v>20579149</v>
      </c>
    </row>
    <row r="20" spans="1:10">
      <c r="A20">
        <v>1</v>
      </c>
      <c r="B20">
        <v>1</v>
      </c>
      <c r="C20" s="1">
        <v>890102572</v>
      </c>
      <c r="D20" t="s">
        <v>13</v>
      </c>
      <c r="E20" t="s">
        <v>10</v>
      </c>
      <c r="F20" t="s">
        <v>17</v>
      </c>
      <c r="G20" s="2">
        <v>44139</v>
      </c>
      <c r="H20" s="2">
        <v>44139</v>
      </c>
      <c r="I20">
        <v>-236</v>
      </c>
      <c r="J20" s="3">
        <v>20579149</v>
      </c>
    </row>
    <row r="21" spans="1:10">
      <c r="A21">
        <v>1</v>
      </c>
      <c r="B21">
        <v>1</v>
      </c>
      <c r="C21" s="1">
        <v>860011285</v>
      </c>
      <c r="D21" t="s">
        <v>27</v>
      </c>
      <c r="E21" t="s">
        <v>10</v>
      </c>
      <c r="F21" t="s">
        <v>30</v>
      </c>
      <c r="G21" s="2">
        <v>44139</v>
      </c>
      <c r="H21" s="2">
        <v>44139</v>
      </c>
      <c r="I21">
        <v>-236</v>
      </c>
      <c r="J21" s="3">
        <v>20579149</v>
      </c>
    </row>
    <row r="22" spans="1:10">
      <c r="J22" s="3">
        <f>SUM(J15:J21)</f>
        <v>144054031</v>
      </c>
    </row>
    <row r="23" spans="1:10">
      <c r="C23" s="1"/>
      <c r="G23" s="2"/>
      <c r="H23" s="2"/>
      <c r="J23" s="3"/>
    </row>
    <row r="24" spans="1:10">
      <c r="C24" s="1"/>
      <c r="G24" s="2"/>
      <c r="H24" s="2"/>
      <c r="J24" s="3"/>
    </row>
    <row r="25" spans="1:10">
      <c r="C25" s="1"/>
      <c r="G25" s="2"/>
      <c r="H25" s="2"/>
      <c r="J25" s="3"/>
    </row>
    <row r="26" spans="1:10">
      <c r="C26" s="1"/>
      <c r="G26" s="2"/>
      <c r="H26" s="2"/>
      <c r="J26" s="3"/>
    </row>
    <row r="27" spans="1:10">
      <c r="C27" s="1"/>
      <c r="G27" s="2"/>
      <c r="H27" s="2"/>
      <c r="J27" s="3"/>
    </row>
    <row r="28" spans="1:10">
      <c r="J28" s="3"/>
    </row>
  </sheetData>
  <sortState ref="A2:J18">
    <sortCondition ref="J2:J1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view="pageBreakPreview" zoomScaleNormal="100" zoomScaleSheetLayoutView="100" workbookViewId="0">
      <selection activeCell="L21" sqref="L21"/>
    </sheetView>
  </sheetViews>
  <sheetFormatPr baseColWidth="10" defaultColWidth="11.42578125" defaultRowHeight="14.25"/>
  <cols>
    <col min="1" max="1" width="36.140625" style="5" bestFit="1" customWidth="1"/>
    <col min="2" max="2" width="22" style="5" hidden="1" customWidth="1"/>
    <col min="3" max="3" width="21" style="5" hidden="1" customWidth="1"/>
    <col min="4" max="4" width="16.5703125" style="5" hidden="1" customWidth="1"/>
    <col min="5" max="5" width="21.28515625" style="5" hidden="1" customWidth="1"/>
    <col min="6" max="6" width="18.5703125" style="5" hidden="1" customWidth="1"/>
    <col min="7" max="7" width="89" style="5" hidden="1" customWidth="1"/>
    <col min="8" max="8" width="3.28515625" style="5" hidden="1" customWidth="1"/>
    <col min="9" max="9" width="18.85546875" style="5" customWidth="1"/>
    <col min="10" max="10" width="3.7109375" style="5" customWidth="1"/>
    <col min="11" max="11" width="26" style="4" bestFit="1" customWidth="1"/>
    <col min="12" max="12" width="26" style="4" customWidth="1"/>
    <col min="13" max="13" width="4.7109375" style="4" customWidth="1"/>
    <col min="14" max="16" width="20.5703125" style="4" customWidth="1"/>
    <col min="17" max="17" width="14.7109375" style="5" customWidth="1"/>
    <col min="18" max="19" width="13.28515625" style="5" bestFit="1" customWidth="1"/>
    <col min="20" max="20" width="13.7109375" style="5" bestFit="1" customWidth="1"/>
    <col min="21" max="16384" width="11.42578125" style="5"/>
  </cols>
  <sheetData>
    <row r="1" spans="1:17">
      <c r="A1" s="102" t="s">
        <v>228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</row>
    <row r="2" spans="1:17">
      <c r="A2" s="102" t="s">
        <v>270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</row>
    <row r="4" spans="1:17" ht="6" customHeight="1" thickBot="1"/>
    <row r="5" spans="1:17" ht="16.5" thickBot="1">
      <c r="A5" s="103" t="s">
        <v>229</v>
      </c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5"/>
    </row>
    <row r="6" spans="1:17" s="9" customFormat="1" ht="12.75" customHeight="1">
      <c r="A6" s="92" t="s">
        <v>230</v>
      </c>
      <c r="B6" s="95" t="s">
        <v>231</v>
      </c>
      <c r="C6" s="95" t="s">
        <v>232</v>
      </c>
      <c r="D6" s="95" t="s">
        <v>233</v>
      </c>
      <c r="E6" s="95" t="s">
        <v>234</v>
      </c>
      <c r="F6" s="106" t="s">
        <v>235</v>
      </c>
      <c r="G6" s="6" t="s">
        <v>236</v>
      </c>
      <c r="H6" s="108"/>
      <c r="I6" s="92" t="s">
        <v>237</v>
      </c>
      <c r="J6" s="94" t="s">
        <v>238</v>
      </c>
      <c r="K6" s="95" t="s">
        <v>239</v>
      </c>
      <c r="L6" s="97" t="s">
        <v>240</v>
      </c>
      <c r="M6" s="91" t="s">
        <v>238</v>
      </c>
      <c r="N6" s="7"/>
      <c r="O6" s="7"/>
      <c r="P6" s="7"/>
      <c r="Q6" s="8"/>
    </row>
    <row r="7" spans="1:17" s="9" customFormat="1" ht="17.25" customHeight="1">
      <c r="A7" s="93"/>
      <c r="B7" s="96"/>
      <c r="C7" s="96"/>
      <c r="D7" s="96"/>
      <c r="E7" s="96"/>
      <c r="F7" s="107"/>
      <c r="G7" s="6"/>
      <c r="H7" s="108"/>
      <c r="I7" s="93"/>
      <c r="J7" s="94"/>
      <c r="K7" s="96"/>
      <c r="L7" s="98"/>
      <c r="M7" s="91"/>
      <c r="N7" s="7"/>
      <c r="O7" s="7"/>
      <c r="P7" s="7"/>
      <c r="Q7" s="8"/>
    </row>
    <row r="8" spans="1:17" ht="15">
      <c r="A8" s="10" t="s">
        <v>241</v>
      </c>
      <c r="B8" s="11">
        <v>744404300</v>
      </c>
      <c r="C8" s="11">
        <v>461212</v>
      </c>
      <c r="D8" s="11">
        <v>721807346.29299998</v>
      </c>
      <c r="E8" s="11">
        <v>22055476.27</v>
      </c>
      <c r="F8" s="12">
        <f t="shared" ref="F8:F14" si="0">+B8+C8-D8-E8</f>
        <v>1002689.4370000176</v>
      </c>
      <c r="G8" s="13" t="s">
        <v>242</v>
      </c>
      <c r="H8" s="108"/>
      <c r="I8" s="14">
        <f t="shared" ref="I8:I16" si="1">+K8+L8</f>
        <v>0</v>
      </c>
      <c r="J8" s="15"/>
      <c r="K8" s="16">
        <v>0</v>
      </c>
      <c r="L8" s="17">
        <v>0</v>
      </c>
      <c r="M8" s="18"/>
      <c r="N8" s="19"/>
      <c r="O8" s="19"/>
      <c r="P8" s="19"/>
    </row>
    <row r="9" spans="1:17" ht="15">
      <c r="A9" s="10" t="s">
        <v>243</v>
      </c>
      <c r="B9" s="11">
        <v>420311590</v>
      </c>
      <c r="C9" s="11">
        <v>0</v>
      </c>
      <c r="D9" s="11">
        <v>419058471</v>
      </c>
      <c r="E9" s="11">
        <v>805412</v>
      </c>
      <c r="F9" s="12">
        <f t="shared" si="0"/>
        <v>447707</v>
      </c>
      <c r="G9" s="13" t="s">
        <v>244</v>
      </c>
      <c r="H9" s="108"/>
      <c r="I9" s="14">
        <f t="shared" si="1"/>
        <v>16189915</v>
      </c>
      <c r="J9" s="20"/>
      <c r="K9" s="16">
        <f>+'eventos nodos'!J10</f>
        <v>4022500</v>
      </c>
      <c r="L9" s="17">
        <f>+'cuotas nodos'!J25</f>
        <v>12167415</v>
      </c>
      <c r="M9" s="21"/>
      <c r="N9" s="19"/>
      <c r="O9" s="19"/>
      <c r="P9" s="19"/>
    </row>
    <row r="10" spans="1:17" ht="15">
      <c r="A10" s="10" t="s">
        <v>245</v>
      </c>
      <c r="B10" s="11">
        <v>257544650</v>
      </c>
      <c r="C10" s="11">
        <v>2000</v>
      </c>
      <c r="D10" s="11">
        <v>256339309.5</v>
      </c>
      <c r="E10" s="11">
        <v>567939.78</v>
      </c>
      <c r="F10" s="12">
        <f t="shared" si="0"/>
        <v>639400.72</v>
      </c>
      <c r="G10" s="13"/>
      <c r="H10" s="108"/>
      <c r="I10" s="14">
        <f t="shared" si="1"/>
        <v>10688208</v>
      </c>
      <c r="J10" s="20"/>
      <c r="K10" s="16">
        <f>+'eventos nodos'!J30</f>
        <v>3420000</v>
      </c>
      <c r="L10" s="17">
        <f>+'cuotas nodos'!J73</f>
        <v>7268208</v>
      </c>
      <c r="M10" s="21"/>
      <c r="N10" s="19"/>
      <c r="O10" s="19"/>
      <c r="P10" s="19"/>
    </row>
    <row r="11" spans="1:17" ht="15">
      <c r="A11" s="10" t="s">
        <v>246</v>
      </c>
      <c r="B11" s="11">
        <v>411165206</v>
      </c>
      <c r="C11" s="11">
        <v>966462</v>
      </c>
      <c r="D11" s="11">
        <v>267231386.94</v>
      </c>
      <c r="E11" s="11">
        <v>2090758.55</v>
      </c>
      <c r="F11" s="12">
        <f t="shared" si="0"/>
        <v>142809522.50999999</v>
      </c>
      <c r="G11" s="13"/>
      <c r="H11" s="108"/>
      <c r="I11" s="14">
        <f t="shared" si="1"/>
        <v>57805876</v>
      </c>
      <c r="J11" s="20"/>
      <c r="K11" s="16">
        <v>0</v>
      </c>
      <c r="L11" s="17">
        <f>+'cuotas nodos'!J68</f>
        <v>57805876</v>
      </c>
      <c r="M11" s="21"/>
      <c r="N11" s="19"/>
      <c r="O11" s="19"/>
      <c r="P11" s="19"/>
    </row>
    <row r="12" spans="1:17" ht="15">
      <c r="A12" s="10" t="s">
        <v>247</v>
      </c>
      <c r="B12" s="11">
        <v>179747062</v>
      </c>
      <c r="C12" s="11">
        <v>250000</v>
      </c>
      <c r="D12" s="11">
        <v>179891090.45000002</v>
      </c>
      <c r="E12" s="11">
        <v>105972</v>
      </c>
      <c r="F12" s="12">
        <f t="shared" si="0"/>
        <v>-0.45000001788139343</v>
      </c>
      <c r="G12" s="13"/>
      <c r="H12" s="108"/>
      <c r="I12" s="14">
        <f t="shared" si="1"/>
        <v>37306619</v>
      </c>
      <c r="J12" s="20"/>
      <c r="K12" s="16">
        <v>0</v>
      </c>
      <c r="L12" s="17">
        <f>+'cuotas nodos'!J19</f>
        <v>37306619</v>
      </c>
      <c r="M12" s="21"/>
      <c r="N12" s="19"/>
      <c r="O12" s="19"/>
      <c r="P12" s="19"/>
    </row>
    <row r="13" spans="1:17" ht="15">
      <c r="A13" s="10" t="s">
        <v>248</v>
      </c>
      <c r="B13" s="11">
        <v>259655639</v>
      </c>
      <c r="C13" s="11">
        <v>243673</v>
      </c>
      <c r="D13" s="11">
        <v>259042701.62</v>
      </c>
      <c r="E13" s="11">
        <v>856610.38</v>
      </c>
      <c r="F13" s="12">
        <f t="shared" si="0"/>
        <v>-4.7730281949043274E-9</v>
      </c>
      <c r="G13" s="13" t="s">
        <v>249</v>
      </c>
      <c r="H13" s="108"/>
      <c r="I13" s="14">
        <f t="shared" si="1"/>
        <v>48531030</v>
      </c>
      <c r="J13" s="20"/>
      <c r="K13" s="16">
        <f>+'eventos nodos'!J25</f>
        <v>8687882</v>
      </c>
      <c r="L13" s="17">
        <f>+'cuotas nodos'!J41</f>
        <v>39843148</v>
      </c>
      <c r="M13" s="21"/>
      <c r="N13" s="19"/>
      <c r="O13" s="19"/>
      <c r="P13" s="19"/>
    </row>
    <row r="14" spans="1:17" ht="15" hidden="1">
      <c r="A14" s="10" t="s">
        <v>250</v>
      </c>
      <c r="B14" s="11">
        <v>7392000</v>
      </c>
      <c r="C14" s="11"/>
      <c r="D14" s="11"/>
      <c r="E14" s="11"/>
      <c r="F14" s="12">
        <f t="shared" si="0"/>
        <v>7392000</v>
      </c>
      <c r="G14" s="13"/>
      <c r="H14" s="108"/>
      <c r="I14" s="14">
        <f t="shared" si="1"/>
        <v>0</v>
      </c>
      <c r="J14" s="20"/>
      <c r="K14" s="16"/>
      <c r="L14" s="17"/>
      <c r="M14" s="21"/>
      <c r="N14" s="19"/>
      <c r="O14" s="19"/>
      <c r="P14" s="19"/>
    </row>
    <row r="15" spans="1:17" ht="15">
      <c r="A15" s="10"/>
      <c r="B15" s="11">
        <f>+SUM(B8:B14)</f>
        <v>2280220447</v>
      </c>
      <c r="C15" s="11">
        <f>+SUM(C8:C14)</f>
        <v>1923347</v>
      </c>
      <c r="D15" s="11">
        <f>+SUM(D8:D14)</f>
        <v>2103370305.803</v>
      </c>
      <c r="E15" s="11">
        <f>+SUM(E8:E14)</f>
        <v>26482168.98</v>
      </c>
      <c r="F15" s="22">
        <f>+SUM(F6:F14)</f>
        <v>152291319.21699998</v>
      </c>
      <c r="G15" s="13"/>
      <c r="H15" s="108"/>
      <c r="I15" s="14"/>
      <c r="J15" s="20"/>
      <c r="K15" s="16"/>
      <c r="L15" s="17"/>
      <c r="M15" s="21"/>
      <c r="N15" s="19"/>
      <c r="O15" s="19"/>
      <c r="P15" s="19"/>
    </row>
    <row r="16" spans="1:17" ht="15.75" thickBot="1">
      <c r="A16" s="23" t="s">
        <v>251</v>
      </c>
      <c r="B16" s="24"/>
      <c r="C16" s="24"/>
      <c r="D16" s="24"/>
      <c r="E16" s="24"/>
      <c r="F16" s="25"/>
      <c r="G16" s="26"/>
      <c r="H16" s="109"/>
      <c r="I16" s="27">
        <f t="shared" si="1"/>
        <v>170521648</v>
      </c>
      <c r="J16" s="28">
        <v>1</v>
      </c>
      <c r="K16" s="29">
        <f>SUM(K8:K15)</f>
        <v>16130382</v>
      </c>
      <c r="L16" s="29">
        <f>SUM(L8:L15)</f>
        <v>154391266</v>
      </c>
      <c r="M16" s="30"/>
      <c r="N16" s="19"/>
      <c r="O16" s="19"/>
      <c r="P16" s="19"/>
    </row>
    <row r="17" spans="1:16" ht="15.75" thickBot="1">
      <c r="A17" s="31"/>
      <c r="B17" s="32"/>
      <c r="C17" s="32"/>
      <c r="D17" s="32"/>
      <c r="E17" s="32"/>
      <c r="F17" s="32"/>
      <c r="G17" s="32"/>
      <c r="H17" s="32"/>
      <c r="I17" s="20"/>
      <c r="J17" s="20"/>
      <c r="K17" s="19"/>
      <c r="L17" s="19"/>
      <c r="M17" s="33"/>
      <c r="N17" s="5"/>
      <c r="O17" s="5"/>
      <c r="P17" s="5"/>
    </row>
    <row r="18" spans="1:16" ht="16.5" thickBot="1">
      <c r="A18" s="99" t="s">
        <v>252</v>
      </c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1"/>
    </row>
    <row r="19" spans="1:16">
      <c r="A19" s="77" t="s">
        <v>253</v>
      </c>
      <c r="B19" s="78"/>
      <c r="C19" s="78"/>
      <c r="D19" s="78"/>
      <c r="E19" s="78"/>
      <c r="F19" s="78"/>
      <c r="G19" s="78"/>
      <c r="H19" s="78"/>
      <c r="I19" s="79"/>
      <c r="J19" s="34"/>
      <c r="K19" s="80" t="s">
        <v>254</v>
      </c>
      <c r="L19" s="81"/>
      <c r="M19" s="35"/>
    </row>
    <row r="20" spans="1:16" ht="12.75">
      <c r="A20" s="31"/>
      <c r="B20" s="32"/>
      <c r="C20" s="32"/>
      <c r="D20" s="32"/>
      <c r="E20" s="32"/>
      <c r="F20" s="32"/>
      <c r="G20" s="32"/>
      <c r="H20" s="32"/>
      <c r="I20" s="36"/>
      <c r="J20" s="32"/>
      <c r="K20" s="37"/>
      <c r="L20" s="32"/>
      <c r="M20" s="38"/>
      <c r="N20" s="39"/>
      <c r="O20" s="39"/>
      <c r="P20" s="39"/>
    </row>
    <row r="21" spans="1:16" ht="13.5" customHeight="1">
      <c r="A21" s="31"/>
      <c r="B21" s="32"/>
      <c r="C21" s="32"/>
      <c r="D21" s="32"/>
      <c r="E21" s="32"/>
      <c r="F21" s="32"/>
      <c r="G21" s="32"/>
      <c r="H21" s="32"/>
      <c r="I21" s="36"/>
      <c r="J21" s="32"/>
      <c r="K21" s="37" t="s">
        <v>255</v>
      </c>
      <c r="L21" s="32">
        <f>+retos!J20</f>
        <v>33682561</v>
      </c>
      <c r="M21" s="38"/>
      <c r="N21" s="39"/>
      <c r="O21" s="39"/>
      <c r="P21" s="39"/>
    </row>
    <row r="22" spans="1:16" ht="12.75">
      <c r="A22" s="31" t="s">
        <v>256</v>
      </c>
      <c r="B22" s="32"/>
      <c r="C22" s="32"/>
      <c r="D22" s="32"/>
      <c r="E22" s="32"/>
      <c r="F22" s="32"/>
      <c r="G22" s="32"/>
      <c r="H22" s="32"/>
      <c r="I22" s="36">
        <f>+cuotas!J4</f>
        <v>36660072</v>
      </c>
      <c r="J22" s="28">
        <v>2</v>
      </c>
      <c r="K22" s="37" t="s">
        <v>257</v>
      </c>
      <c r="L22" s="32">
        <v>0</v>
      </c>
      <c r="M22" s="38"/>
      <c r="N22" s="5"/>
      <c r="O22" s="5"/>
      <c r="P22" s="5"/>
    </row>
    <row r="23" spans="1:16" ht="12.75">
      <c r="A23" s="31" t="s">
        <v>258</v>
      </c>
      <c r="B23" s="32"/>
      <c r="C23" s="32"/>
      <c r="D23" s="32"/>
      <c r="E23" s="32"/>
      <c r="F23" s="32"/>
      <c r="G23" s="32"/>
      <c r="H23" s="32"/>
      <c r="I23" s="36">
        <f>+cuotas!J8</f>
        <v>57189711</v>
      </c>
      <c r="J23" s="28">
        <v>3</v>
      </c>
      <c r="K23" s="37" t="s">
        <v>259</v>
      </c>
      <c r="L23" s="32">
        <v>0</v>
      </c>
      <c r="M23" s="40"/>
      <c r="N23" s="5"/>
      <c r="O23" s="5"/>
      <c r="P23" s="5"/>
    </row>
    <row r="24" spans="1:16" ht="12.75">
      <c r="A24" s="31" t="s">
        <v>260</v>
      </c>
      <c r="B24" s="32"/>
      <c r="C24" s="32"/>
      <c r="D24" s="32"/>
      <c r="E24" s="32"/>
      <c r="F24" s="32"/>
      <c r="G24" s="32"/>
      <c r="H24" s="32"/>
      <c r="I24" s="36">
        <f>+cuotas!J14</f>
        <v>99128830</v>
      </c>
      <c r="J24" s="41"/>
      <c r="K24" s="42" t="s">
        <v>261</v>
      </c>
      <c r="L24" s="43">
        <f>+pleno!J8</f>
        <v>1600000</v>
      </c>
      <c r="M24" s="44"/>
      <c r="N24" s="5"/>
      <c r="O24" s="5"/>
      <c r="P24" s="5"/>
    </row>
    <row r="25" spans="1:16" ht="13.5" thickBot="1">
      <c r="A25" s="31" t="s">
        <v>262</v>
      </c>
      <c r="B25" s="32"/>
      <c r="C25" s="32"/>
      <c r="D25" s="32"/>
      <c r="E25" s="32"/>
      <c r="F25" s="32"/>
      <c r="G25" s="32"/>
      <c r="H25" s="32"/>
      <c r="I25" s="36">
        <f>+cuotas!J22</f>
        <v>144054031</v>
      </c>
      <c r="J25" s="41"/>
      <c r="K25" s="45" t="s">
        <v>239</v>
      </c>
      <c r="L25" s="46">
        <f>SUM(L20:L24)</f>
        <v>35282561</v>
      </c>
      <c r="M25" s="47"/>
      <c r="N25" s="5"/>
      <c r="O25" s="5"/>
      <c r="P25" s="5"/>
    </row>
    <row r="26" spans="1:16" ht="13.5" thickBot="1">
      <c r="A26" s="48" t="s">
        <v>263</v>
      </c>
      <c r="B26" s="46"/>
      <c r="C26" s="46"/>
      <c r="D26" s="46"/>
      <c r="E26" s="46"/>
      <c r="F26" s="46"/>
      <c r="G26" s="46"/>
      <c r="H26" s="46"/>
      <c r="I26" s="49">
        <f>+SUM(I22:I25)</f>
        <v>337032644</v>
      </c>
      <c r="J26" s="41"/>
      <c r="K26" s="45"/>
      <c r="L26" s="46"/>
      <c r="M26" s="47"/>
      <c r="N26" s="5"/>
      <c r="O26" s="5"/>
      <c r="P26" s="5"/>
    </row>
    <row r="27" spans="1:16" ht="13.5" thickBot="1">
      <c r="A27" s="48"/>
      <c r="B27" s="46"/>
      <c r="C27" s="46"/>
      <c r="D27" s="46"/>
      <c r="E27" s="46"/>
      <c r="F27" s="46"/>
      <c r="G27" s="46"/>
      <c r="H27" s="46"/>
      <c r="I27" s="49"/>
      <c r="J27" s="50">
        <v>4</v>
      </c>
      <c r="K27" s="45"/>
      <c r="L27" s="46"/>
      <c r="M27" s="47"/>
      <c r="N27" s="5"/>
      <c r="O27" s="5"/>
      <c r="P27" s="5"/>
    </row>
    <row r="28" spans="1:16" ht="13.5" thickBot="1">
      <c r="A28" s="48" t="s">
        <v>264</v>
      </c>
      <c r="B28" s="46"/>
      <c r="C28" s="46"/>
      <c r="D28" s="46"/>
      <c r="E28" s="46"/>
      <c r="F28" s="46"/>
      <c r="G28" s="46"/>
      <c r="H28" s="46"/>
      <c r="I28" s="49">
        <f>+fondos!J32</f>
        <v>29366758</v>
      </c>
      <c r="J28" s="41"/>
      <c r="K28" s="45" t="s">
        <v>265</v>
      </c>
      <c r="L28" s="46">
        <v>0</v>
      </c>
      <c r="M28" s="51"/>
      <c r="N28" s="5"/>
      <c r="O28" s="5"/>
      <c r="P28" s="5"/>
    </row>
    <row r="29" spans="1:16" ht="13.5" thickBot="1">
      <c r="A29" s="52"/>
      <c r="B29" s="41"/>
      <c r="C29" s="41"/>
      <c r="D29" s="41"/>
      <c r="E29" s="41"/>
      <c r="F29" s="41"/>
      <c r="G29" s="41"/>
      <c r="H29" s="41"/>
      <c r="I29" s="46"/>
      <c r="J29" s="41"/>
      <c r="K29" s="53"/>
      <c r="L29" s="46"/>
      <c r="M29" s="51"/>
      <c r="N29" s="5"/>
      <c r="O29" s="5"/>
      <c r="P29" s="5"/>
    </row>
    <row r="30" spans="1:16" ht="13.5" thickBot="1">
      <c r="A30" s="31"/>
      <c r="B30" s="32"/>
      <c r="C30" s="32"/>
      <c r="D30" s="32"/>
      <c r="E30" s="32"/>
      <c r="F30" s="32"/>
      <c r="G30" s="32"/>
      <c r="H30" s="32"/>
      <c r="I30" s="82" t="s">
        <v>266</v>
      </c>
      <c r="J30" s="83"/>
      <c r="K30" s="83"/>
      <c r="L30" s="83"/>
      <c r="M30" s="84"/>
      <c r="N30" s="5"/>
      <c r="O30" s="5"/>
      <c r="P30" s="5"/>
    </row>
    <row r="31" spans="1:16" ht="12.75" hidden="1" customHeight="1">
      <c r="A31" s="85" t="s">
        <v>230</v>
      </c>
      <c r="B31" s="32"/>
      <c r="C31" s="32"/>
      <c r="D31" s="32"/>
      <c r="E31" s="32"/>
      <c r="F31" s="32"/>
      <c r="G31" s="32"/>
      <c r="H31" s="32"/>
      <c r="I31" s="85" t="s">
        <v>237</v>
      </c>
      <c r="J31" s="54"/>
      <c r="K31" s="87" t="s">
        <v>239</v>
      </c>
      <c r="L31" s="89" t="s">
        <v>267</v>
      </c>
      <c r="M31" s="91" t="s">
        <v>238</v>
      </c>
      <c r="N31" s="5"/>
      <c r="O31" s="5"/>
      <c r="P31" s="5"/>
    </row>
    <row r="32" spans="1:16" ht="12.75" hidden="1">
      <c r="A32" s="86"/>
      <c r="B32" s="32"/>
      <c r="C32" s="32"/>
      <c r="D32" s="32"/>
      <c r="E32" s="32"/>
      <c r="F32" s="32"/>
      <c r="G32" s="32"/>
      <c r="H32" s="32"/>
      <c r="I32" s="86"/>
      <c r="J32" s="55"/>
      <c r="K32" s="88"/>
      <c r="L32" s="90"/>
      <c r="M32" s="91"/>
      <c r="N32" s="5"/>
      <c r="O32" s="5"/>
      <c r="P32" s="5"/>
    </row>
    <row r="33" spans="1:16" ht="15" hidden="1">
      <c r="A33" s="10" t="s">
        <v>241</v>
      </c>
      <c r="B33" s="32"/>
      <c r="C33" s="32"/>
      <c r="D33" s="32"/>
      <c r="E33" s="32"/>
      <c r="F33" s="32"/>
      <c r="G33" s="32"/>
      <c r="H33" s="32"/>
      <c r="I33" s="14">
        <f t="shared" ref="I33:I40" si="2">+K33+L33</f>
        <v>0</v>
      </c>
      <c r="J33" s="56"/>
      <c r="K33" s="57">
        <v>0</v>
      </c>
      <c r="L33" s="58">
        <v>0</v>
      </c>
      <c r="M33" s="59"/>
      <c r="N33" s="5"/>
      <c r="O33" s="5"/>
      <c r="P33" s="5"/>
    </row>
    <row r="34" spans="1:16" ht="15" hidden="1">
      <c r="A34" s="10" t="s">
        <v>243</v>
      </c>
      <c r="B34" s="32"/>
      <c r="C34" s="32"/>
      <c r="D34" s="32"/>
      <c r="E34" s="32"/>
      <c r="F34" s="32"/>
      <c r="G34" s="32"/>
      <c r="H34" s="32"/>
      <c r="I34" s="14">
        <f t="shared" si="2"/>
        <v>9458097</v>
      </c>
      <c r="J34" s="56"/>
      <c r="K34" s="57">
        <v>2557500</v>
      </c>
      <c r="L34" s="58">
        <v>6900597</v>
      </c>
      <c r="M34" s="59"/>
      <c r="N34" s="5"/>
      <c r="O34" s="5"/>
      <c r="P34" s="5"/>
    </row>
    <row r="35" spans="1:16" ht="15" hidden="1">
      <c r="A35" s="10" t="s">
        <v>245</v>
      </c>
      <c r="B35" s="32"/>
      <c r="C35" s="32"/>
      <c r="D35" s="32"/>
      <c r="E35" s="32"/>
      <c r="F35" s="32"/>
      <c r="G35" s="32"/>
      <c r="H35" s="32"/>
      <c r="I35" s="14">
        <f t="shared" si="2"/>
        <v>3420000</v>
      </c>
      <c r="J35" s="56"/>
      <c r="K35" s="57">
        <v>3420000</v>
      </c>
      <c r="L35" s="58">
        <v>0</v>
      </c>
      <c r="M35" s="59"/>
      <c r="N35" s="5"/>
      <c r="O35" s="5"/>
      <c r="P35" s="5"/>
    </row>
    <row r="36" spans="1:16" ht="15" hidden="1">
      <c r="A36" s="10" t="s">
        <v>246</v>
      </c>
      <c r="B36" s="32"/>
      <c r="C36" s="32"/>
      <c r="D36" s="32"/>
      <c r="E36" s="32"/>
      <c r="F36" s="32"/>
      <c r="G36" s="32"/>
      <c r="H36" s="32"/>
      <c r="I36" s="14">
        <f t="shared" si="2"/>
        <v>5935947</v>
      </c>
      <c r="J36" s="56"/>
      <c r="K36" s="57">
        <v>0</v>
      </c>
      <c r="L36" s="58">
        <f>1562484+4373463</f>
        <v>5935947</v>
      </c>
      <c r="M36" s="59"/>
      <c r="N36" s="5"/>
      <c r="O36" s="5"/>
      <c r="P36" s="5"/>
    </row>
    <row r="37" spans="1:16" ht="15" hidden="1">
      <c r="A37" s="10" t="s">
        <v>247</v>
      </c>
      <c r="B37" s="32"/>
      <c r="C37" s="32"/>
      <c r="D37" s="32"/>
      <c r="E37" s="32"/>
      <c r="F37" s="32"/>
      <c r="G37" s="32"/>
      <c r="H37" s="32"/>
      <c r="I37" s="14">
        <f t="shared" si="2"/>
        <v>0</v>
      </c>
      <c r="J37" s="56"/>
      <c r="K37" s="57">
        <v>0</v>
      </c>
      <c r="L37" s="58">
        <v>0</v>
      </c>
      <c r="M37" s="59"/>
      <c r="N37" s="5"/>
      <c r="O37" s="5"/>
      <c r="P37" s="5"/>
    </row>
    <row r="38" spans="1:16" ht="15" hidden="1">
      <c r="A38" s="10" t="s">
        <v>248</v>
      </c>
      <c r="B38" s="32"/>
      <c r="C38" s="32"/>
      <c r="D38" s="32"/>
      <c r="E38" s="32"/>
      <c r="F38" s="32"/>
      <c r="G38" s="32"/>
      <c r="H38" s="32"/>
      <c r="I38" s="14">
        <f t="shared" si="2"/>
        <v>19958543</v>
      </c>
      <c r="J38" s="56"/>
      <c r="K38" s="57">
        <v>8687882</v>
      </c>
      <c r="L38" s="58">
        <v>11270661</v>
      </c>
      <c r="M38" s="59"/>
      <c r="N38" s="5"/>
      <c r="O38" s="5"/>
      <c r="P38" s="5"/>
    </row>
    <row r="39" spans="1:16" ht="15" hidden="1">
      <c r="A39" s="10" t="s">
        <v>332</v>
      </c>
      <c r="B39" s="32"/>
      <c r="C39" s="32"/>
      <c r="D39" s="32"/>
      <c r="E39" s="32"/>
      <c r="F39" s="32"/>
      <c r="G39" s="32"/>
      <c r="H39" s="32"/>
      <c r="I39" s="14">
        <f t="shared" si="2"/>
        <v>20683258</v>
      </c>
      <c r="J39" s="56"/>
      <c r="K39" s="57">
        <v>20683258</v>
      </c>
      <c r="L39" s="58"/>
      <c r="M39" s="59"/>
      <c r="N39" s="5"/>
      <c r="O39" s="5"/>
      <c r="P39" s="5"/>
    </row>
    <row r="40" spans="1:16" ht="15" hidden="1">
      <c r="A40" s="60" t="s">
        <v>268</v>
      </c>
      <c r="B40" s="32"/>
      <c r="C40" s="32"/>
      <c r="D40" s="32"/>
      <c r="E40" s="32"/>
      <c r="F40" s="32"/>
      <c r="G40" s="32"/>
      <c r="H40" s="32"/>
      <c r="I40" s="14">
        <f t="shared" si="2"/>
        <v>196878613</v>
      </c>
      <c r="J40" s="61"/>
      <c r="K40" s="62">
        <v>3900000</v>
      </c>
      <c r="L40" s="63">
        <f>+[3]CUOTAS!L17</f>
        <v>192978613</v>
      </c>
      <c r="M40" s="59"/>
      <c r="N40" s="5"/>
      <c r="O40" s="5"/>
      <c r="P40" s="5"/>
    </row>
    <row r="41" spans="1:16" ht="15.75" thickBot="1">
      <c r="A41" s="23" t="s">
        <v>269</v>
      </c>
      <c r="B41" s="64"/>
      <c r="C41" s="64"/>
      <c r="D41" s="64"/>
      <c r="E41" s="64"/>
      <c r="F41" s="64"/>
      <c r="G41" s="64"/>
      <c r="H41" s="64"/>
      <c r="I41" s="65">
        <f>SUM(I33:I40)</f>
        <v>256334458</v>
      </c>
      <c r="J41" s="66"/>
      <c r="K41" s="67">
        <f>SUM(K33:K40)</f>
        <v>39248640</v>
      </c>
      <c r="L41" s="68">
        <f>SUM(L33:L40)</f>
        <v>217085818</v>
      </c>
      <c r="M41" s="69"/>
      <c r="N41" s="5"/>
      <c r="O41" s="5"/>
      <c r="P41" s="5"/>
    </row>
    <row r="42" spans="1:16" ht="12.75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70"/>
      <c r="L42" s="41"/>
      <c r="M42" s="28"/>
      <c r="N42" s="5"/>
      <c r="O42" s="5"/>
      <c r="P42" s="5"/>
    </row>
    <row r="43" spans="1:16" ht="12.75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70"/>
      <c r="L43" s="41"/>
      <c r="M43" s="28"/>
      <c r="N43" s="5"/>
      <c r="O43" s="5"/>
      <c r="P43" s="5"/>
    </row>
    <row r="44" spans="1:16" ht="12.75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70"/>
      <c r="L44" s="41">
        <f>+I16+I26+I28+L25</f>
        <v>572203611</v>
      </c>
      <c r="M44" s="28"/>
      <c r="N44" s="5"/>
      <c r="O44" s="5"/>
      <c r="P44" s="5"/>
    </row>
    <row r="45" spans="1:16" ht="12.75">
      <c r="A45" s="41"/>
      <c r="B45" s="41"/>
      <c r="C45" s="41"/>
      <c r="D45" s="41"/>
      <c r="E45" s="41"/>
      <c r="F45" s="41"/>
      <c r="G45" s="41"/>
      <c r="H45" s="41"/>
      <c r="I45" s="41"/>
      <c r="K45" s="71"/>
      <c r="L45" s="71"/>
      <c r="M45" s="41"/>
      <c r="N45" s="5"/>
      <c r="O45" s="5"/>
      <c r="P45" s="5"/>
    </row>
    <row r="46" spans="1:16">
      <c r="K46" s="5"/>
      <c r="L46" s="5"/>
      <c r="N46" s="5"/>
      <c r="O46" s="5"/>
      <c r="P46" s="5"/>
    </row>
    <row r="47" spans="1:16">
      <c r="K47" s="5"/>
      <c r="L47" s="5"/>
      <c r="M47" s="5"/>
    </row>
    <row r="55" spans="1:11">
      <c r="K55" s="72"/>
    </row>
    <row r="57" spans="1:11">
      <c r="A57" s="73"/>
    </row>
    <row r="58" spans="1:11">
      <c r="A58" s="74"/>
    </row>
    <row r="59" spans="1:11">
      <c r="A59" s="74"/>
    </row>
    <row r="60" spans="1:11">
      <c r="A60" s="74"/>
    </row>
    <row r="61" spans="1:11">
      <c r="A61" s="74"/>
    </row>
    <row r="62" spans="1:11">
      <c r="A62" s="74"/>
    </row>
    <row r="63" spans="1:11">
      <c r="A63" s="74"/>
    </row>
    <row r="64" spans="1:11" ht="15" thickBot="1">
      <c r="A64" s="75"/>
    </row>
  </sheetData>
  <mergeCells count="24">
    <mergeCell ref="A18:M18"/>
    <mergeCell ref="A1:M1"/>
    <mergeCell ref="A2:M2"/>
    <mergeCell ref="A5:M5"/>
    <mergeCell ref="A6:A7"/>
    <mergeCell ref="B6:B7"/>
    <mergeCell ref="C6:C7"/>
    <mergeCell ref="D6:D7"/>
    <mergeCell ref="E6:E7"/>
    <mergeCell ref="F6:F7"/>
    <mergeCell ref="H6:H16"/>
    <mergeCell ref="I6:I7"/>
    <mergeCell ref="J6:J7"/>
    <mergeCell ref="K6:K7"/>
    <mergeCell ref="L6:L7"/>
    <mergeCell ref="M6:M7"/>
    <mergeCell ref="A19:I19"/>
    <mergeCell ref="K19:L19"/>
    <mergeCell ref="I30:M30"/>
    <mergeCell ref="A31:A32"/>
    <mergeCell ref="I31:I32"/>
    <mergeCell ref="K31:K32"/>
    <mergeCell ref="L31:L32"/>
    <mergeCell ref="M31:M32"/>
  </mergeCells>
  <printOptions horizontalCentered="1" verticalCentered="1"/>
  <pageMargins left="0.7" right="0.7" top="0.28125" bottom="0.75" header="0.3" footer="0.3"/>
  <pageSetup scale="9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65"/>
  <sheetViews>
    <sheetView workbookViewId="0">
      <selection sqref="A1:J65"/>
    </sheetView>
  </sheetViews>
  <sheetFormatPr baseColWidth="10" defaultRowHeight="15"/>
  <cols>
    <col min="1" max="1" width="7.28515625" customWidth="1"/>
    <col min="2" max="2" width="6.42578125" bestFit="1" customWidth="1"/>
    <col min="3" max="3" width="12.7109375" bestFit="1" customWidth="1"/>
    <col min="4" max="4" width="67" bestFit="1" customWidth="1"/>
    <col min="5" max="5" width="11.7109375" bestFit="1" customWidth="1"/>
    <col min="6" max="6" width="21.42578125" bestFit="1" customWidth="1"/>
    <col min="7" max="8" width="10.7109375" bestFit="1" customWidth="1"/>
    <col min="9" max="9" width="7.28515625" bestFit="1" customWidth="1"/>
    <col min="10" max="10" width="13.7109375" bestFit="1" customWidth="1"/>
  </cols>
  <sheetData>
    <row r="1" spans="1:10">
      <c r="A1" t="s">
        <v>0</v>
      </c>
      <c r="B1" t="s">
        <v>227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hidden="1">
      <c r="A2">
        <v>1</v>
      </c>
      <c r="B2">
        <v>1</v>
      </c>
      <c r="C2" s="1">
        <v>890102572</v>
      </c>
      <c r="D2" t="s">
        <v>13</v>
      </c>
      <c r="E2" t="s">
        <v>10</v>
      </c>
      <c r="F2" t="s">
        <v>14</v>
      </c>
      <c r="G2" s="2">
        <v>43466</v>
      </c>
      <c r="H2" s="2">
        <v>43466</v>
      </c>
      <c r="I2">
        <v>-899</v>
      </c>
      <c r="J2" s="3">
        <v>18330036</v>
      </c>
    </row>
    <row r="3" spans="1:10" hidden="1">
      <c r="A3">
        <v>1</v>
      </c>
      <c r="B3">
        <v>1</v>
      </c>
      <c r="C3" s="1">
        <v>890102572</v>
      </c>
      <c r="D3" t="s">
        <v>13</v>
      </c>
      <c r="E3" t="s">
        <v>10</v>
      </c>
      <c r="F3" t="s">
        <v>15</v>
      </c>
      <c r="G3" s="2">
        <v>43466</v>
      </c>
      <c r="H3" s="2">
        <v>43466</v>
      </c>
      <c r="I3">
        <v>-899</v>
      </c>
      <c r="J3" s="3">
        <v>19063237</v>
      </c>
    </row>
    <row r="4" spans="1:10" hidden="1">
      <c r="A4">
        <v>1</v>
      </c>
      <c r="B4">
        <v>1</v>
      </c>
      <c r="C4" s="1">
        <v>891801101</v>
      </c>
      <c r="D4" t="s">
        <v>19</v>
      </c>
      <c r="E4" t="s">
        <v>10</v>
      </c>
      <c r="F4" t="s">
        <v>20</v>
      </c>
      <c r="G4" s="2">
        <v>43466</v>
      </c>
      <c r="H4" s="2">
        <v>43466</v>
      </c>
      <c r="I4">
        <v>-899</v>
      </c>
      <c r="J4" s="3">
        <v>18330036</v>
      </c>
    </row>
    <row r="5" spans="1:10" hidden="1">
      <c r="A5">
        <v>1</v>
      </c>
      <c r="B5">
        <v>1</v>
      </c>
      <c r="C5" s="1">
        <v>891801101</v>
      </c>
      <c r="D5" t="s">
        <v>19</v>
      </c>
      <c r="E5" t="s">
        <v>10</v>
      </c>
      <c r="F5" t="s">
        <v>21</v>
      </c>
      <c r="G5" s="2">
        <v>43466</v>
      </c>
      <c r="H5" s="2">
        <v>43466</v>
      </c>
      <c r="I5">
        <v>-899</v>
      </c>
      <c r="J5" s="3">
        <v>19063237</v>
      </c>
    </row>
    <row r="6" spans="1:10" hidden="1">
      <c r="A6">
        <v>2</v>
      </c>
      <c r="B6">
        <v>12</v>
      </c>
      <c r="C6" s="1">
        <v>891680089</v>
      </c>
      <c r="D6" t="s">
        <v>34</v>
      </c>
      <c r="E6" t="s">
        <v>38</v>
      </c>
      <c r="F6" t="s">
        <v>43</v>
      </c>
      <c r="G6" s="2">
        <v>43466</v>
      </c>
      <c r="H6" s="2">
        <v>43466</v>
      </c>
      <c r="I6">
        <v>-899</v>
      </c>
      <c r="J6" s="3">
        <v>550000</v>
      </c>
    </row>
    <row r="7" spans="1:10" hidden="1">
      <c r="A7">
        <v>15</v>
      </c>
      <c r="B7">
        <v>6</v>
      </c>
      <c r="C7" s="1">
        <v>890000432</v>
      </c>
      <c r="D7" t="s">
        <v>45</v>
      </c>
      <c r="E7" t="s">
        <v>38</v>
      </c>
      <c r="F7" t="s">
        <v>46</v>
      </c>
      <c r="G7" s="2">
        <v>43466</v>
      </c>
      <c r="H7" s="2">
        <v>43466</v>
      </c>
      <c r="I7">
        <v>-899</v>
      </c>
      <c r="J7" s="3">
        <v>3000000</v>
      </c>
    </row>
    <row r="8" spans="1:10" hidden="1">
      <c r="A8">
        <v>51</v>
      </c>
      <c r="B8">
        <v>0</v>
      </c>
      <c r="C8" s="1">
        <v>860034667</v>
      </c>
      <c r="D8" t="s">
        <v>9</v>
      </c>
      <c r="E8" t="s">
        <v>10</v>
      </c>
      <c r="F8" t="s">
        <v>94</v>
      </c>
      <c r="G8" s="2">
        <v>43466</v>
      </c>
      <c r="H8" s="2">
        <v>43466</v>
      </c>
      <c r="I8">
        <v>-899</v>
      </c>
      <c r="J8" s="3">
        <v>2343726</v>
      </c>
    </row>
    <row r="9" spans="1:10" hidden="1">
      <c r="A9">
        <v>51</v>
      </c>
      <c r="B9">
        <v>0</v>
      </c>
      <c r="C9" s="1">
        <v>860011285</v>
      </c>
      <c r="D9" t="s">
        <v>27</v>
      </c>
      <c r="E9" t="s">
        <v>10</v>
      </c>
      <c r="F9" t="s">
        <v>95</v>
      </c>
      <c r="G9" s="2">
        <v>43466</v>
      </c>
      <c r="H9" s="2">
        <v>43466</v>
      </c>
      <c r="I9">
        <v>-899</v>
      </c>
      <c r="J9" s="3">
        <v>2343726</v>
      </c>
    </row>
    <row r="10" spans="1:10" hidden="1">
      <c r="A10">
        <v>51</v>
      </c>
      <c r="B10">
        <v>0</v>
      </c>
      <c r="C10" s="1">
        <v>899999063</v>
      </c>
      <c r="D10" t="s">
        <v>96</v>
      </c>
      <c r="E10" t="s">
        <v>10</v>
      </c>
      <c r="F10" t="s">
        <v>97</v>
      </c>
      <c r="G10" s="2">
        <v>43466</v>
      </c>
      <c r="H10" s="2">
        <v>43466</v>
      </c>
      <c r="I10">
        <v>-899</v>
      </c>
      <c r="J10" s="3">
        <v>2213145</v>
      </c>
    </row>
    <row r="11" spans="1:10" hidden="1">
      <c r="A11">
        <v>53</v>
      </c>
      <c r="B11">
        <v>0</v>
      </c>
      <c r="C11" s="1">
        <v>860029924</v>
      </c>
      <c r="D11" t="s">
        <v>75</v>
      </c>
      <c r="E11" t="s">
        <v>38</v>
      </c>
      <c r="F11" t="s">
        <v>98</v>
      </c>
      <c r="G11" s="2">
        <v>43466</v>
      </c>
      <c r="H11" s="2">
        <v>43466</v>
      </c>
      <c r="I11">
        <v>-899</v>
      </c>
      <c r="J11" s="3">
        <v>2150000</v>
      </c>
    </row>
    <row r="12" spans="1:10" hidden="1">
      <c r="A12">
        <v>54</v>
      </c>
      <c r="B12">
        <v>0</v>
      </c>
      <c r="C12" s="1">
        <v>860034667</v>
      </c>
      <c r="D12" t="s">
        <v>9</v>
      </c>
      <c r="E12" t="s">
        <v>38</v>
      </c>
      <c r="F12" t="s">
        <v>104</v>
      </c>
      <c r="G12" s="2">
        <v>43466</v>
      </c>
      <c r="H12" s="2">
        <v>43466</v>
      </c>
      <c r="I12">
        <v>-899</v>
      </c>
      <c r="J12" s="3">
        <v>100000</v>
      </c>
    </row>
    <row r="13" spans="1:10" hidden="1">
      <c r="A13">
        <v>54</v>
      </c>
      <c r="B13">
        <v>0</v>
      </c>
      <c r="C13" s="1">
        <v>899999124</v>
      </c>
      <c r="D13" t="s">
        <v>106</v>
      </c>
      <c r="E13" t="s">
        <v>38</v>
      </c>
      <c r="F13" t="s">
        <v>107</v>
      </c>
      <c r="G13" s="2">
        <v>43466</v>
      </c>
      <c r="H13" s="2">
        <v>43466</v>
      </c>
      <c r="I13">
        <v>-899</v>
      </c>
      <c r="J13" s="3">
        <v>100000</v>
      </c>
    </row>
    <row r="14" spans="1:10" hidden="1">
      <c r="A14">
        <v>71</v>
      </c>
      <c r="B14">
        <v>0</v>
      </c>
      <c r="C14" s="1">
        <v>860013798</v>
      </c>
      <c r="D14" t="s">
        <v>126</v>
      </c>
      <c r="E14" t="s">
        <v>10</v>
      </c>
      <c r="F14" t="s">
        <v>127</v>
      </c>
      <c r="G14" s="2">
        <v>43466</v>
      </c>
      <c r="H14" s="2">
        <v>43466</v>
      </c>
      <c r="I14">
        <v>-899</v>
      </c>
      <c r="J14" s="3">
        <v>1685217</v>
      </c>
    </row>
    <row r="15" spans="1:10" hidden="1">
      <c r="A15">
        <v>72</v>
      </c>
      <c r="B15">
        <v>0</v>
      </c>
      <c r="C15" s="1">
        <v>860029924</v>
      </c>
      <c r="D15" t="s">
        <v>133</v>
      </c>
      <c r="E15" t="s">
        <v>38</v>
      </c>
      <c r="F15" t="s">
        <v>134</v>
      </c>
      <c r="G15" s="2">
        <v>43466</v>
      </c>
      <c r="H15" s="2">
        <v>43466</v>
      </c>
      <c r="I15">
        <v>-899</v>
      </c>
      <c r="J15" s="3">
        <v>240000</v>
      </c>
    </row>
    <row r="16" spans="1:10" hidden="1">
      <c r="A16">
        <v>72</v>
      </c>
      <c r="B16">
        <v>0</v>
      </c>
      <c r="C16" s="1">
        <v>860013798</v>
      </c>
      <c r="D16" t="s">
        <v>126</v>
      </c>
      <c r="E16" t="s">
        <v>38</v>
      </c>
      <c r="F16" t="s">
        <v>135</v>
      </c>
      <c r="G16" s="2">
        <v>43466</v>
      </c>
      <c r="H16" s="2">
        <v>43466</v>
      </c>
      <c r="I16">
        <v>-899</v>
      </c>
      <c r="J16" s="3">
        <v>70000</v>
      </c>
    </row>
    <row r="17" spans="1:10" hidden="1">
      <c r="A17">
        <v>73</v>
      </c>
      <c r="B17">
        <v>0</v>
      </c>
      <c r="C17" s="1">
        <v>890481276</v>
      </c>
      <c r="D17" t="s">
        <v>112</v>
      </c>
      <c r="E17" t="s">
        <v>38</v>
      </c>
      <c r="F17" t="s">
        <v>136</v>
      </c>
      <c r="G17" s="2">
        <v>43466</v>
      </c>
      <c r="H17" s="2">
        <v>43466</v>
      </c>
      <c r="I17">
        <v>-899</v>
      </c>
      <c r="J17" s="3">
        <v>355000</v>
      </c>
    </row>
    <row r="18" spans="1:10" hidden="1">
      <c r="A18">
        <v>73</v>
      </c>
      <c r="B18">
        <v>0</v>
      </c>
      <c r="C18" s="1">
        <v>802011065</v>
      </c>
      <c r="D18" t="s">
        <v>140</v>
      </c>
      <c r="E18" t="s">
        <v>38</v>
      </c>
      <c r="F18" t="s">
        <v>141</v>
      </c>
      <c r="G18" s="2">
        <v>43466</v>
      </c>
      <c r="H18" s="2">
        <v>43466</v>
      </c>
      <c r="I18">
        <v>-899</v>
      </c>
      <c r="J18" s="3">
        <v>916000</v>
      </c>
    </row>
    <row r="19" spans="1:10" hidden="1">
      <c r="A19">
        <v>73</v>
      </c>
      <c r="B19">
        <v>0</v>
      </c>
      <c r="C19" s="1">
        <v>800118954</v>
      </c>
      <c r="D19" t="s">
        <v>142</v>
      </c>
      <c r="E19" t="s">
        <v>38</v>
      </c>
      <c r="F19" t="s">
        <v>143</v>
      </c>
      <c r="G19" s="2">
        <v>43466</v>
      </c>
      <c r="H19" s="2">
        <v>43466</v>
      </c>
      <c r="I19">
        <v>-899</v>
      </c>
      <c r="J19" s="3">
        <v>330000</v>
      </c>
    </row>
    <row r="20" spans="1:10" hidden="1">
      <c r="A20">
        <v>73</v>
      </c>
      <c r="B20">
        <v>0</v>
      </c>
      <c r="C20" s="1">
        <v>892300285</v>
      </c>
      <c r="D20" t="s">
        <v>31</v>
      </c>
      <c r="E20" t="s">
        <v>38</v>
      </c>
      <c r="F20" t="s">
        <v>144</v>
      </c>
      <c r="G20" s="2">
        <v>43466</v>
      </c>
      <c r="H20" s="2">
        <v>43466</v>
      </c>
      <c r="I20">
        <v>-899</v>
      </c>
      <c r="J20" s="3">
        <v>880000</v>
      </c>
    </row>
    <row r="21" spans="1:10" hidden="1">
      <c r="A21">
        <v>73</v>
      </c>
      <c r="B21">
        <v>0</v>
      </c>
      <c r="C21" s="1">
        <v>860351894</v>
      </c>
      <c r="D21" t="s">
        <v>129</v>
      </c>
      <c r="E21" t="s">
        <v>38</v>
      </c>
      <c r="F21" t="s">
        <v>147</v>
      </c>
      <c r="G21" s="2">
        <v>43466</v>
      </c>
      <c r="H21" s="2">
        <v>43466</v>
      </c>
      <c r="I21">
        <v>-899</v>
      </c>
      <c r="J21" s="3">
        <v>355000</v>
      </c>
    </row>
    <row r="22" spans="1:10" hidden="1">
      <c r="A22">
        <v>73</v>
      </c>
      <c r="B22">
        <v>0</v>
      </c>
      <c r="C22" s="1">
        <v>860351894</v>
      </c>
      <c r="D22" t="s">
        <v>148</v>
      </c>
      <c r="E22" t="s">
        <v>38</v>
      </c>
      <c r="F22" t="s">
        <v>149</v>
      </c>
      <c r="G22" s="2">
        <v>43466</v>
      </c>
      <c r="H22" s="2">
        <v>43466</v>
      </c>
      <c r="I22">
        <v>-899</v>
      </c>
      <c r="J22" s="3">
        <v>364000</v>
      </c>
    </row>
    <row r="23" spans="1:10">
      <c r="A23">
        <v>81</v>
      </c>
      <c r="B23">
        <v>0</v>
      </c>
      <c r="C23" s="1">
        <v>860056070</v>
      </c>
      <c r="D23" t="s">
        <v>159</v>
      </c>
      <c r="E23" t="s">
        <v>10</v>
      </c>
      <c r="F23" t="s">
        <v>160</v>
      </c>
      <c r="G23" s="2">
        <v>43466</v>
      </c>
      <c r="H23" s="2">
        <v>43466</v>
      </c>
      <c r="I23">
        <v>-899</v>
      </c>
      <c r="J23" s="3">
        <v>1562484</v>
      </c>
    </row>
    <row r="24" spans="1:10" hidden="1">
      <c r="A24">
        <v>92</v>
      </c>
      <c r="B24">
        <v>0</v>
      </c>
      <c r="C24" s="1">
        <v>891190346</v>
      </c>
      <c r="D24" t="s">
        <v>178</v>
      </c>
      <c r="E24" t="s">
        <v>38</v>
      </c>
      <c r="F24" t="s">
        <v>179</v>
      </c>
      <c r="G24" s="2">
        <v>43466</v>
      </c>
      <c r="H24" s="2">
        <v>43466</v>
      </c>
      <c r="I24">
        <v>-899</v>
      </c>
      <c r="J24" s="3">
        <v>1680000</v>
      </c>
    </row>
    <row r="25" spans="1:10" hidden="1">
      <c r="A25">
        <v>93</v>
      </c>
      <c r="B25">
        <v>0</v>
      </c>
      <c r="C25" s="1">
        <v>860401734</v>
      </c>
      <c r="D25" t="s">
        <v>180</v>
      </c>
      <c r="E25" t="s">
        <v>38</v>
      </c>
      <c r="F25" t="s">
        <v>181</v>
      </c>
      <c r="G25" s="2">
        <v>43466</v>
      </c>
      <c r="H25" s="2">
        <v>43466</v>
      </c>
      <c r="I25">
        <v>-899</v>
      </c>
      <c r="J25" s="3">
        <v>330000</v>
      </c>
    </row>
    <row r="26" spans="1:10" hidden="1">
      <c r="A26">
        <v>93</v>
      </c>
      <c r="B26">
        <v>0</v>
      </c>
      <c r="C26" s="1">
        <v>890805051</v>
      </c>
      <c r="D26" t="s">
        <v>182</v>
      </c>
      <c r="E26" t="s">
        <v>38</v>
      </c>
      <c r="F26" t="s">
        <v>183</v>
      </c>
      <c r="G26" s="2">
        <v>43466</v>
      </c>
      <c r="H26" s="2">
        <v>43466</v>
      </c>
      <c r="I26">
        <v>-899</v>
      </c>
      <c r="J26" s="3">
        <v>880000</v>
      </c>
    </row>
    <row r="27" spans="1:10" hidden="1">
      <c r="A27">
        <v>72</v>
      </c>
      <c r="B27">
        <v>0</v>
      </c>
      <c r="C27" s="1">
        <v>860401734</v>
      </c>
      <c r="D27" t="s">
        <v>131</v>
      </c>
      <c r="E27" t="s">
        <v>38</v>
      </c>
      <c r="F27" t="s">
        <v>132</v>
      </c>
      <c r="G27" s="2">
        <v>43566</v>
      </c>
      <c r="H27" s="2">
        <v>43566</v>
      </c>
      <c r="I27">
        <v>-799</v>
      </c>
      <c r="J27" s="3">
        <v>1246824</v>
      </c>
    </row>
    <row r="28" spans="1:10" hidden="1">
      <c r="A28">
        <v>73</v>
      </c>
      <c r="B28">
        <v>0</v>
      </c>
      <c r="C28" s="1">
        <v>892300285</v>
      </c>
      <c r="D28" t="s">
        <v>31</v>
      </c>
      <c r="E28" t="s">
        <v>38</v>
      </c>
      <c r="F28" t="s">
        <v>145</v>
      </c>
      <c r="G28" s="2">
        <v>43587</v>
      </c>
      <c r="H28" s="2">
        <v>43587</v>
      </c>
      <c r="I28">
        <v>-778</v>
      </c>
      <c r="J28" s="3">
        <v>916000</v>
      </c>
    </row>
    <row r="29" spans="1:10" hidden="1">
      <c r="A29">
        <v>73</v>
      </c>
      <c r="B29">
        <v>0</v>
      </c>
      <c r="C29" s="1">
        <v>892300285</v>
      </c>
      <c r="D29" t="s">
        <v>31</v>
      </c>
      <c r="E29" t="s">
        <v>38</v>
      </c>
      <c r="F29" t="s">
        <v>146</v>
      </c>
      <c r="G29" s="2">
        <v>43587</v>
      </c>
      <c r="H29" s="2">
        <v>43587</v>
      </c>
      <c r="I29">
        <v>-778</v>
      </c>
      <c r="J29" s="3">
        <v>1092000</v>
      </c>
    </row>
    <row r="30" spans="1:10" hidden="1">
      <c r="A30">
        <v>74</v>
      </c>
      <c r="B30">
        <v>0</v>
      </c>
      <c r="C30" s="1">
        <v>892300285</v>
      </c>
      <c r="D30" t="s">
        <v>31</v>
      </c>
      <c r="E30" t="s">
        <v>38</v>
      </c>
      <c r="F30" t="s">
        <v>150</v>
      </c>
      <c r="G30" s="2">
        <v>43670</v>
      </c>
      <c r="H30" s="2">
        <v>43670</v>
      </c>
      <c r="I30">
        <v>-696</v>
      </c>
      <c r="J30" s="3">
        <v>414058</v>
      </c>
    </row>
    <row r="31" spans="1:10" hidden="1">
      <c r="A31">
        <v>2</v>
      </c>
      <c r="B31">
        <v>12</v>
      </c>
      <c r="C31" s="1">
        <v>890500622</v>
      </c>
      <c r="D31" t="s">
        <v>41</v>
      </c>
      <c r="E31" t="s">
        <v>38</v>
      </c>
      <c r="F31" t="s">
        <v>42</v>
      </c>
      <c r="G31" s="2">
        <v>43691</v>
      </c>
      <c r="H31" s="2">
        <v>43691</v>
      </c>
      <c r="I31">
        <v>-676</v>
      </c>
      <c r="J31" s="3">
        <v>350000</v>
      </c>
    </row>
    <row r="32" spans="1:10" hidden="1">
      <c r="A32">
        <v>92</v>
      </c>
      <c r="B32">
        <v>0</v>
      </c>
      <c r="C32" s="1">
        <v>800173719</v>
      </c>
      <c r="D32" t="s">
        <v>176</v>
      </c>
      <c r="E32" t="s">
        <v>38</v>
      </c>
      <c r="F32" t="s">
        <v>177</v>
      </c>
      <c r="G32" s="2">
        <v>43711</v>
      </c>
      <c r="H32" s="2">
        <v>43711</v>
      </c>
      <c r="I32">
        <v>-657</v>
      </c>
      <c r="J32" s="3">
        <v>530000</v>
      </c>
    </row>
    <row r="33" spans="1:10" hidden="1">
      <c r="A33">
        <v>73</v>
      </c>
      <c r="B33">
        <v>0</v>
      </c>
      <c r="C33" s="1">
        <v>890481276</v>
      </c>
      <c r="D33" t="s">
        <v>112</v>
      </c>
      <c r="E33" t="s">
        <v>38</v>
      </c>
      <c r="F33" t="s">
        <v>137</v>
      </c>
      <c r="G33" s="2">
        <v>43740</v>
      </c>
      <c r="H33" s="2">
        <v>43740</v>
      </c>
      <c r="I33">
        <v>-628</v>
      </c>
      <c r="J33" s="3">
        <v>1145000</v>
      </c>
    </row>
    <row r="34" spans="1:10" hidden="1">
      <c r="A34">
        <v>1</v>
      </c>
      <c r="B34">
        <v>1</v>
      </c>
      <c r="C34" s="1">
        <v>860034667</v>
      </c>
      <c r="D34" t="s">
        <v>9</v>
      </c>
      <c r="E34" t="s">
        <v>10</v>
      </c>
      <c r="F34" t="s">
        <v>11</v>
      </c>
      <c r="G34" s="2">
        <v>43770</v>
      </c>
      <c r="H34" s="2">
        <v>43770</v>
      </c>
      <c r="I34">
        <v>-599</v>
      </c>
      <c r="J34" s="3">
        <v>19825766</v>
      </c>
    </row>
    <row r="35" spans="1:10" hidden="1">
      <c r="A35">
        <v>1</v>
      </c>
      <c r="B35">
        <v>1</v>
      </c>
      <c r="C35" s="1">
        <v>890102572</v>
      </c>
      <c r="D35" t="s">
        <v>13</v>
      </c>
      <c r="E35" t="s">
        <v>10</v>
      </c>
      <c r="F35" t="s">
        <v>16</v>
      </c>
      <c r="G35" s="2">
        <v>43770</v>
      </c>
      <c r="H35" s="2">
        <v>43770</v>
      </c>
      <c r="I35">
        <v>-599</v>
      </c>
      <c r="J35" s="3">
        <v>19825766</v>
      </c>
    </row>
    <row r="36" spans="1:10" hidden="1">
      <c r="A36">
        <v>54</v>
      </c>
      <c r="B36">
        <v>0</v>
      </c>
      <c r="C36" s="1">
        <v>860013798</v>
      </c>
      <c r="D36" t="s">
        <v>59</v>
      </c>
      <c r="E36" t="s">
        <v>38</v>
      </c>
      <c r="F36" t="s">
        <v>105</v>
      </c>
      <c r="G36" s="2">
        <v>43803</v>
      </c>
      <c r="H36" s="2">
        <v>43803</v>
      </c>
      <c r="I36">
        <v>-566</v>
      </c>
      <c r="J36" s="3">
        <v>207500</v>
      </c>
    </row>
    <row r="37" spans="1:10" hidden="1">
      <c r="A37">
        <v>71</v>
      </c>
      <c r="B37">
        <v>0</v>
      </c>
      <c r="C37" s="1">
        <v>891000692</v>
      </c>
      <c r="D37" t="s">
        <v>26</v>
      </c>
      <c r="E37" t="s">
        <v>10</v>
      </c>
      <c r="F37" t="s">
        <v>124</v>
      </c>
      <c r="G37" s="2">
        <v>43830</v>
      </c>
      <c r="H37" s="2">
        <v>43166</v>
      </c>
      <c r="I37">
        <v>-1193</v>
      </c>
      <c r="J37" s="3">
        <v>1685217</v>
      </c>
    </row>
    <row r="38" spans="1:10" hidden="1">
      <c r="A38">
        <v>502</v>
      </c>
      <c r="B38">
        <v>0</v>
      </c>
      <c r="C38" s="1">
        <v>800177588</v>
      </c>
      <c r="D38" t="s">
        <v>184</v>
      </c>
      <c r="E38" t="s">
        <v>38</v>
      </c>
      <c r="F38" t="s">
        <v>185</v>
      </c>
      <c r="G38" s="2">
        <v>43831</v>
      </c>
      <c r="H38" s="2">
        <v>43831</v>
      </c>
      <c r="I38">
        <v>-539</v>
      </c>
      <c r="J38" s="3">
        <v>781242</v>
      </c>
    </row>
    <row r="39" spans="1:10" hidden="1">
      <c r="A39">
        <v>502</v>
      </c>
      <c r="B39">
        <v>0</v>
      </c>
      <c r="C39" s="1">
        <v>899999053</v>
      </c>
      <c r="D39" t="s">
        <v>186</v>
      </c>
      <c r="E39" t="s">
        <v>38</v>
      </c>
      <c r="F39" t="s">
        <v>187</v>
      </c>
      <c r="G39" s="2">
        <v>43831</v>
      </c>
      <c r="H39" s="2">
        <v>43831</v>
      </c>
      <c r="I39">
        <v>-539</v>
      </c>
      <c r="J39" s="3">
        <v>828114</v>
      </c>
    </row>
    <row r="40" spans="1:10" hidden="1">
      <c r="A40">
        <v>502</v>
      </c>
      <c r="B40">
        <v>0</v>
      </c>
      <c r="C40" s="1">
        <v>890680062</v>
      </c>
      <c r="D40" t="s">
        <v>99</v>
      </c>
      <c r="E40" t="s">
        <v>38</v>
      </c>
      <c r="F40" t="s">
        <v>188</v>
      </c>
      <c r="G40" s="2">
        <v>43831</v>
      </c>
      <c r="H40" s="2">
        <v>43831</v>
      </c>
      <c r="I40">
        <v>-539</v>
      </c>
      <c r="J40" s="3">
        <v>1562484</v>
      </c>
    </row>
    <row r="41" spans="1:10" hidden="1">
      <c r="A41">
        <v>502</v>
      </c>
      <c r="B41">
        <v>0</v>
      </c>
      <c r="C41" s="1">
        <v>891190346</v>
      </c>
      <c r="D41" t="s">
        <v>178</v>
      </c>
      <c r="E41" t="s">
        <v>38</v>
      </c>
      <c r="F41" t="s">
        <v>189</v>
      </c>
      <c r="G41" s="2">
        <v>43831</v>
      </c>
      <c r="H41" s="2">
        <v>43831</v>
      </c>
      <c r="I41">
        <v>-539</v>
      </c>
      <c r="J41" s="3">
        <v>828116</v>
      </c>
    </row>
    <row r="42" spans="1:10" hidden="1">
      <c r="A42">
        <v>502</v>
      </c>
      <c r="B42">
        <v>0</v>
      </c>
      <c r="C42" s="1">
        <v>892115029</v>
      </c>
      <c r="D42" t="s">
        <v>122</v>
      </c>
      <c r="E42" t="s">
        <v>38</v>
      </c>
      <c r="F42" t="s">
        <v>190</v>
      </c>
      <c r="G42" s="2">
        <v>43831</v>
      </c>
      <c r="H42" s="2">
        <v>43831</v>
      </c>
      <c r="I42">
        <v>-539</v>
      </c>
      <c r="J42" s="3">
        <v>828116</v>
      </c>
    </row>
    <row r="43" spans="1:10" hidden="1">
      <c r="A43">
        <v>502</v>
      </c>
      <c r="B43">
        <v>0</v>
      </c>
      <c r="C43" s="1">
        <v>890501510</v>
      </c>
      <c r="D43" t="s">
        <v>22</v>
      </c>
      <c r="E43" t="s">
        <v>38</v>
      </c>
      <c r="F43" t="s">
        <v>191</v>
      </c>
      <c r="G43" s="2">
        <v>43831</v>
      </c>
      <c r="H43" s="2">
        <v>43831</v>
      </c>
      <c r="I43">
        <v>-539</v>
      </c>
      <c r="J43" s="3">
        <v>828116</v>
      </c>
    </row>
    <row r="44" spans="1:10" hidden="1">
      <c r="A44">
        <v>502</v>
      </c>
      <c r="B44">
        <v>0</v>
      </c>
      <c r="C44" s="1">
        <v>890501510</v>
      </c>
      <c r="D44" t="s">
        <v>192</v>
      </c>
      <c r="E44" t="s">
        <v>38</v>
      </c>
      <c r="F44" t="s">
        <v>193</v>
      </c>
      <c r="G44" s="2">
        <v>43831</v>
      </c>
      <c r="H44" s="2">
        <v>43831</v>
      </c>
      <c r="I44">
        <v>-539</v>
      </c>
      <c r="J44" s="3">
        <v>1378908</v>
      </c>
    </row>
    <row r="45" spans="1:10" hidden="1">
      <c r="A45">
        <v>502</v>
      </c>
      <c r="B45">
        <v>0</v>
      </c>
      <c r="C45" s="1">
        <v>835000300</v>
      </c>
      <c r="D45" t="s">
        <v>194</v>
      </c>
      <c r="E45" t="s">
        <v>38</v>
      </c>
      <c r="F45" t="s">
        <v>195</v>
      </c>
      <c r="G45" s="2">
        <v>43831</v>
      </c>
      <c r="H45" s="2">
        <v>43831</v>
      </c>
      <c r="I45">
        <v>-539</v>
      </c>
      <c r="J45" s="3">
        <v>1562484</v>
      </c>
    </row>
    <row r="46" spans="1:10" hidden="1">
      <c r="A46">
        <v>502</v>
      </c>
      <c r="B46">
        <v>0</v>
      </c>
      <c r="C46" s="1">
        <v>892300285</v>
      </c>
      <c r="D46" t="s">
        <v>31</v>
      </c>
      <c r="E46" t="s">
        <v>38</v>
      </c>
      <c r="F46" t="s">
        <v>196</v>
      </c>
      <c r="G46" s="2">
        <v>43831</v>
      </c>
      <c r="H46" s="2">
        <v>43831</v>
      </c>
      <c r="I46">
        <v>-539</v>
      </c>
      <c r="J46" s="3">
        <v>1562484</v>
      </c>
    </row>
    <row r="47" spans="1:10" hidden="1">
      <c r="A47">
        <v>502</v>
      </c>
      <c r="B47">
        <v>0</v>
      </c>
      <c r="C47" s="1">
        <v>891180084</v>
      </c>
      <c r="D47" t="s">
        <v>174</v>
      </c>
      <c r="E47" t="s">
        <v>38</v>
      </c>
      <c r="F47" t="s">
        <v>197</v>
      </c>
      <c r="G47" s="2">
        <v>43831</v>
      </c>
      <c r="H47" s="2">
        <v>43831</v>
      </c>
      <c r="I47">
        <v>-539</v>
      </c>
      <c r="J47" s="3">
        <v>1562484</v>
      </c>
    </row>
    <row r="48" spans="1:10" hidden="1">
      <c r="A48">
        <v>600</v>
      </c>
      <c r="B48">
        <v>0</v>
      </c>
      <c r="C48" s="1">
        <v>890806001</v>
      </c>
      <c r="D48" t="s">
        <v>172</v>
      </c>
      <c r="E48" t="s">
        <v>38</v>
      </c>
      <c r="F48" t="s">
        <v>221</v>
      </c>
      <c r="G48" s="2">
        <v>43831</v>
      </c>
      <c r="H48" s="2">
        <v>43831</v>
      </c>
      <c r="I48">
        <v>-539</v>
      </c>
      <c r="J48" s="3">
        <v>70000</v>
      </c>
    </row>
    <row r="49" spans="1:10" hidden="1">
      <c r="A49">
        <v>652</v>
      </c>
      <c r="B49">
        <v>0</v>
      </c>
      <c r="C49" s="1">
        <v>890980136</v>
      </c>
      <c r="D49" t="s">
        <v>108</v>
      </c>
      <c r="E49" t="s">
        <v>38</v>
      </c>
      <c r="F49" t="s">
        <v>224</v>
      </c>
      <c r="G49" s="2">
        <v>43831</v>
      </c>
      <c r="H49" s="2">
        <v>43831</v>
      </c>
      <c r="I49">
        <v>-539</v>
      </c>
      <c r="J49" s="3">
        <v>2079210</v>
      </c>
    </row>
    <row r="50" spans="1:10" hidden="1">
      <c r="A50">
        <v>652</v>
      </c>
      <c r="B50">
        <v>0</v>
      </c>
      <c r="C50" s="1">
        <v>1097037128</v>
      </c>
      <c r="D50" t="s">
        <v>222</v>
      </c>
      <c r="E50" t="s">
        <v>38</v>
      </c>
      <c r="F50" t="s">
        <v>223</v>
      </c>
      <c r="G50" s="2">
        <v>43832</v>
      </c>
      <c r="H50" s="2">
        <v>43832</v>
      </c>
      <c r="I50">
        <v>-538</v>
      </c>
      <c r="J50" s="3">
        <v>1230000</v>
      </c>
    </row>
    <row r="51" spans="1:10" hidden="1">
      <c r="A51">
        <v>652</v>
      </c>
      <c r="B51">
        <v>0</v>
      </c>
      <c r="C51" s="1">
        <v>890102572</v>
      </c>
      <c r="D51" t="s">
        <v>13</v>
      </c>
      <c r="E51" t="s">
        <v>38</v>
      </c>
      <c r="F51" t="s">
        <v>225</v>
      </c>
      <c r="G51" s="2">
        <v>43832</v>
      </c>
      <c r="H51" s="2">
        <v>43832</v>
      </c>
      <c r="I51">
        <v>-538</v>
      </c>
      <c r="J51" s="3">
        <v>1230000</v>
      </c>
    </row>
    <row r="52" spans="1:10" hidden="1">
      <c r="A52">
        <v>1</v>
      </c>
      <c r="B52">
        <v>1</v>
      </c>
      <c r="C52" s="1">
        <v>892300285</v>
      </c>
      <c r="D52" t="s">
        <v>31</v>
      </c>
      <c r="E52" t="s">
        <v>10</v>
      </c>
      <c r="F52" t="s">
        <v>32</v>
      </c>
      <c r="G52" s="2">
        <v>43850</v>
      </c>
      <c r="H52" s="2">
        <v>43850</v>
      </c>
      <c r="I52">
        <v>-520</v>
      </c>
      <c r="J52" s="3">
        <v>19825766</v>
      </c>
    </row>
    <row r="53" spans="1:10" hidden="1">
      <c r="A53">
        <v>1</v>
      </c>
      <c r="B53">
        <v>1</v>
      </c>
      <c r="C53" s="1">
        <v>891680089</v>
      </c>
      <c r="D53" t="s">
        <v>34</v>
      </c>
      <c r="E53" t="s">
        <v>10</v>
      </c>
      <c r="F53" t="s">
        <v>35</v>
      </c>
      <c r="G53" s="2">
        <v>43850</v>
      </c>
      <c r="H53" s="2">
        <v>43850</v>
      </c>
      <c r="I53">
        <v>-520</v>
      </c>
      <c r="J53" s="3">
        <v>19825766</v>
      </c>
    </row>
    <row r="54" spans="1:10" hidden="1">
      <c r="A54">
        <v>1</v>
      </c>
      <c r="B54">
        <v>1</v>
      </c>
      <c r="C54" s="1">
        <v>860011285</v>
      </c>
      <c r="D54" t="s">
        <v>27</v>
      </c>
      <c r="E54" t="s">
        <v>10</v>
      </c>
      <c r="F54" t="s">
        <v>28</v>
      </c>
      <c r="G54" s="2">
        <v>43864</v>
      </c>
      <c r="H54" s="2">
        <v>43864</v>
      </c>
      <c r="I54">
        <v>-507</v>
      </c>
      <c r="J54" s="3">
        <v>19825766</v>
      </c>
    </row>
    <row r="55" spans="1:10" hidden="1">
      <c r="A55">
        <v>1</v>
      </c>
      <c r="B55">
        <v>1</v>
      </c>
      <c r="C55" s="1">
        <v>860011285</v>
      </c>
      <c r="D55" t="s">
        <v>27</v>
      </c>
      <c r="E55" t="s">
        <v>10</v>
      </c>
      <c r="F55" t="s">
        <v>29</v>
      </c>
      <c r="G55" s="2">
        <v>43864</v>
      </c>
      <c r="H55" s="2">
        <v>43864</v>
      </c>
      <c r="I55">
        <v>-507</v>
      </c>
      <c r="J55" s="3">
        <v>19063237</v>
      </c>
    </row>
    <row r="56" spans="1:10" hidden="1">
      <c r="A56">
        <v>71</v>
      </c>
      <c r="B56">
        <v>0</v>
      </c>
      <c r="C56" s="1">
        <v>860507903</v>
      </c>
      <c r="D56" t="s">
        <v>116</v>
      </c>
      <c r="E56" t="s">
        <v>10</v>
      </c>
      <c r="F56" t="s">
        <v>117</v>
      </c>
      <c r="G56" s="2">
        <v>43894</v>
      </c>
      <c r="H56" s="2">
        <v>43894</v>
      </c>
      <c r="I56">
        <v>-476</v>
      </c>
      <c r="J56" s="3">
        <v>2633409</v>
      </c>
    </row>
    <row r="57" spans="1:10" hidden="1">
      <c r="A57">
        <v>71</v>
      </c>
      <c r="B57">
        <v>0</v>
      </c>
      <c r="C57" s="1">
        <v>890102572</v>
      </c>
      <c r="D57" t="s">
        <v>13</v>
      </c>
      <c r="E57" t="s">
        <v>10</v>
      </c>
      <c r="F57" t="s">
        <v>118</v>
      </c>
      <c r="G57" s="2">
        <v>43894</v>
      </c>
      <c r="H57" s="2">
        <v>43894</v>
      </c>
      <c r="I57">
        <v>-476</v>
      </c>
      <c r="J57" s="3">
        <v>2633409</v>
      </c>
    </row>
    <row r="58" spans="1:10" hidden="1">
      <c r="A58">
        <v>71</v>
      </c>
      <c r="B58">
        <v>0</v>
      </c>
      <c r="C58" s="1">
        <v>860351894</v>
      </c>
      <c r="D58" t="s">
        <v>129</v>
      </c>
      <c r="E58" t="s">
        <v>10</v>
      </c>
      <c r="F58" t="s">
        <v>130</v>
      </c>
      <c r="G58" s="2">
        <v>43894</v>
      </c>
      <c r="H58" s="2">
        <v>43894</v>
      </c>
      <c r="I58">
        <v>-476</v>
      </c>
      <c r="J58" s="3">
        <v>2633409</v>
      </c>
    </row>
    <row r="59" spans="1:10">
      <c r="A59">
        <v>81</v>
      </c>
      <c r="B59">
        <v>0</v>
      </c>
      <c r="C59" s="1">
        <v>891224762</v>
      </c>
      <c r="D59" t="s">
        <v>153</v>
      </c>
      <c r="E59" t="s">
        <v>10</v>
      </c>
      <c r="F59" t="s">
        <v>154</v>
      </c>
      <c r="G59" s="2">
        <v>43896</v>
      </c>
      <c r="H59" s="2">
        <v>43896</v>
      </c>
      <c r="I59">
        <v>-474</v>
      </c>
      <c r="J59" s="3">
        <v>1757606</v>
      </c>
    </row>
    <row r="60" spans="1:10">
      <c r="A60">
        <v>81</v>
      </c>
      <c r="B60">
        <v>0</v>
      </c>
      <c r="C60" s="1">
        <v>891501766</v>
      </c>
      <c r="D60" t="s">
        <v>155</v>
      </c>
      <c r="E60" t="s">
        <v>10</v>
      </c>
      <c r="F60" t="s">
        <v>156</v>
      </c>
      <c r="G60" s="2">
        <v>43896</v>
      </c>
      <c r="H60" s="2">
        <v>43896</v>
      </c>
      <c r="I60">
        <v>-474</v>
      </c>
      <c r="J60" s="3">
        <v>1757606</v>
      </c>
    </row>
    <row r="61" spans="1:10">
      <c r="A61">
        <v>81</v>
      </c>
      <c r="B61">
        <v>0</v>
      </c>
      <c r="C61" s="1">
        <v>891501766</v>
      </c>
      <c r="D61" t="s">
        <v>155</v>
      </c>
      <c r="E61" t="s">
        <v>10</v>
      </c>
      <c r="F61" t="s">
        <v>157</v>
      </c>
      <c r="G61" s="2">
        <v>43896</v>
      </c>
      <c r="H61" s="2">
        <v>43896</v>
      </c>
      <c r="I61">
        <v>-474</v>
      </c>
      <c r="J61" s="3">
        <v>1757606</v>
      </c>
    </row>
    <row r="62" spans="1:10">
      <c r="A62">
        <v>81</v>
      </c>
      <c r="B62">
        <v>0</v>
      </c>
      <c r="C62" s="1">
        <v>891501766</v>
      </c>
      <c r="D62" t="s">
        <v>155</v>
      </c>
      <c r="E62" t="s">
        <v>10</v>
      </c>
      <c r="F62" t="s">
        <v>158</v>
      </c>
      <c r="G62" s="2">
        <v>43896</v>
      </c>
      <c r="H62" s="2">
        <v>43896</v>
      </c>
      <c r="I62">
        <v>-474</v>
      </c>
      <c r="J62" s="3">
        <v>878803</v>
      </c>
    </row>
    <row r="63" spans="1:10">
      <c r="A63">
        <v>81</v>
      </c>
      <c r="B63">
        <v>0</v>
      </c>
      <c r="C63" s="1">
        <v>860029924</v>
      </c>
      <c r="D63" t="s">
        <v>163</v>
      </c>
      <c r="E63" t="s">
        <v>10</v>
      </c>
      <c r="F63" t="s">
        <v>164</v>
      </c>
      <c r="G63" s="2">
        <v>43896</v>
      </c>
      <c r="H63" s="2">
        <v>43896</v>
      </c>
      <c r="I63">
        <v>-474</v>
      </c>
      <c r="J63" s="3">
        <v>1757606</v>
      </c>
    </row>
    <row r="64" spans="1:10" hidden="1">
      <c r="A64">
        <v>73</v>
      </c>
      <c r="B64">
        <v>0</v>
      </c>
      <c r="C64" s="1">
        <v>890480308</v>
      </c>
      <c r="D64" t="s">
        <v>138</v>
      </c>
      <c r="E64" t="s">
        <v>38</v>
      </c>
      <c r="F64" t="s">
        <v>139</v>
      </c>
      <c r="G64" s="2">
        <v>43899</v>
      </c>
      <c r="H64" s="2">
        <v>43899</v>
      </c>
      <c r="I64">
        <v>-471</v>
      </c>
      <c r="J64" s="3">
        <v>364000</v>
      </c>
    </row>
    <row r="65" spans="1:10">
      <c r="A65">
        <v>81</v>
      </c>
      <c r="B65">
        <v>0</v>
      </c>
      <c r="C65" s="1">
        <v>891500759</v>
      </c>
      <c r="D65" t="s">
        <v>151</v>
      </c>
      <c r="E65" t="s">
        <v>10</v>
      </c>
      <c r="F65" t="s">
        <v>152</v>
      </c>
      <c r="G65" s="2">
        <v>43906</v>
      </c>
      <c r="H65" s="2">
        <v>43906</v>
      </c>
      <c r="I65">
        <v>-464</v>
      </c>
      <c r="J65" s="3">
        <v>2636409</v>
      </c>
    </row>
    <row r="66" spans="1:10" hidden="1">
      <c r="A66">
        <v>566</v>
      </c>
      <c r="B66">
        <v>0</v>
      </c>
      <c r="C66" s="1">
        <v>891800330</v>
      </c>
      <c r="D66" t="s">
        <v>86</v>
      </c>
      <c r="E66" t="s">
        <v>38</v>
      </c>
      <c r="F66" t="s">
        <v>205</v>
      </c>
      <c r="G66" s="2">
        <v>43962</v>
      </c>
      <c r="H66" s="2">
        <v>43962</v>
      </c>
      <c r="I66">
        <v>-409</v>
      </c>
      <c r="J66" s="3">
        <v>4351500</v>
      </c>
    </row>
    <row r="67" spans="1:10" hidden="1">
      <c r="A67">
        <v>41</v>
      </c>
      <c r="B67">
        <v>0</v>
      </c>
      <c r="C67" s="1">
        <v>892099267</v>
      </c>
      <c r="D67" t="s">
        <v>65</v>
      </c>
      <c r="E67" t="s">
        <v>10</v>
      </c>
      <c r="F67" t="s">
        <v>66</v>
      </c>
      <c r="G67" s="2">
        <v>43993</v>
      </c>
      <c r="H67" s="2">
        <v>43993</v>
      </c>
      <c r="I67">
        <v>-379</v>
      </c>
      <c r="J67" s="3">
        <v>2194507</v>
      </c>
    </row>
    <row r="68" spans="1:10" hidden="1">
      <c r="A68">
        <v>41</v>
      </c>
      <c r="B68">
        <v>0</v>
      </c>
      <c r="C68" s="1">
        <v>800024581</v>
      </c>
      <c r="D68" t="s">
        <v>70</v>
      </c>
      <c r="E68" t="s">
        <v>10</v>
      </c>
      <c r="F68" t="s">
        <v>71</v>
      </c>
      <c r="G68" s="2">
        <v>43993</v>
      </c>
      <c r="H68" s="2">
        <v>43993</v>
      </c>
      <c r="I68">
        <v>-379</v>
      </c>
      <c r="J68" s="3">
        <v>2194507</v>
      </c>
    </row>
    <row r="69" spans="1:10" hidden="1">
      <c r="A69">
        <v>41</v>
      </c>
      <c r="B69">
        <v>0</v>
      </c>
      <c r="C69" s="1">
        <v>890208727</v>
      </c>
      <c r="D69" t="s">
        <v>72</v>
      </c>
      <c r="E69" t="s">
        <v>10</v>
      </c>
      <c r="F69" t="s">
        <v>73</v>
      </c>
      <c r="G69" s="2">
        <v>43993</v>
      </c>
      <c r="H69" s="2">
        <v>43993</v>
      </c>
      <c r="I69">
        <v>-379</v>
      </c>
      <c r="J69" s="3">
        <v>2194507</v>
      </c>
    </row>
    <row r="70" spans="1:10" hidden="1">
      <c r="A70">
        <v>41</v>
      </c>
      <c r="B70">
        <v>0</v>
      </c>
      <c r="C70" s="1">
        <v>860029924</v>
      </c>
      <c r="D70" t="s">
        <v>75</v>
      </c>
      <c r="E70" t="s">
        <v>10</v>
      </c>
      <c r="F70" t="s">
        <v>76</v>
      </c>
      <c r="G70" s="2">
        <v>43993</v>
      </c>
      <c r="H70" s="2">
        <v>43993</v>
      </c>
      <c r="I70">
        <v>-379</v>
      </c>
      <c r="J70" s="3">
        <v>2194507</v>
      </c>
    </row>
    <row r="71" spans="1:10" hidden="1">
      <c r="A71">
        <v>41</v>
      </c>
      <c r="B71">
        <v>0</v>
      </c>
      <c r="C71" s="1">
        <v>890500622</v>
      </c>
      <c r="D71" t="s">
        <v>41</v>
      </c>
      <c r="E71" t="s">
        <v>10</v>
      </c>
      <c r="F71" t="s">
        <v>79</v>
      </c>
      <c r="G71" s="2">
        <v>43993</v>
      </c>
      <c r="H71" s="2">
        <v>43993</v>
      </c>
      <c r="I71">
        <v>-379</v>
      </c>
      <c r="J71" s="3">
        <v>2194507</v>
      </c>
    </row>
    <row r="72" spans="1:10" hidden="1">
      <c r="A72">
        <v>567</v>
      </c>
      <c r="B72">
        <v>0</v>
      </c>
      <c r="C72" s="1">
        <v>444444094</v>
      </c>
      <c r="D72" t="s">
        <v>208</v>
      </c>
      <c r="E72" t="s">
        <v>38</v>
      </c>
      <c r="F72" t="s">
        <v>209</v>
      </c>
      <c r="G72" s="2">
        <v>44055</v>
      </c>
      <c r="H72" s="2">
        <v>44055</v>
      </c>
      <c r="I72">
        <v>-318</v>
      </c>
      <c r="J72" s="3">
        <v>136500</v>
      </c>
    </row>
    <row r="73" spans="1:10" hidden="1">
      <c r="A73">
        <v>567</v>
      </c>
      <c r="B73">
        <v>0</v>
      </c>
      <c r="C73" s="1">
        <v>444444598</v>
      </c>
      <c r="D73" t="s">
        <v>217</v>
      </c>
      <c r="E73" t="s">
        <v>38</v>
      </c>
      <c r="F73" t="s">
        <v>218</v>
      </c>
      <c r="G73" s="2">
        <v>44055</v>
      </c>
      <c r="H73" s="2">
        <v>44055</v>
      </c>
      <c r="I73">
        <v>-318</v>
      </c>
      <c r="J73" s="3">
        <v>546000</v>
      </c>
    </row>
    <row r="74" spans="1:10" hidden="1">
      <c r="A74">
        <v>567</v>
      </c>
      <c r="B74">
        <v>0</v>
      </c>
      <c r="C74" s="1">
        <v>444444100</v>
      </c>
      <c r="D74" t="s">
        <v>214</v>
      </c>
      <c r="E74" t="s">
        <v>38</v>
      </c>
      <c r="F74" t="s">
        <v>215</v>
      </c>
      <c r="G74" s="2">
        <v>44056</v>
      </c>
      <c r="H74" s="2">
        <v>44056</v>
      </c>
      <c r="I74">
        <v>-317</v>
      </c>
      <c r="J74" s="3">
        <v>253500</v>
      </c>
    </row>
    <row r="75" spans="1:10" hidden="1">
      <c r="A75">
        <v>15</v>
      </c>
      <c r="B75">
        <v>24</v>
      </c>
      <c r="C75" s="1">
        <v>444444104</v>
      </c>
      <c r="D75" t="s">
        <v>47</v>
      </c>
      <c r="E75" t="s">
        <v>38</v>
      </c>
      <c r="F75" t="s">
        <v>48</v>
      </c>
      <c r="G75" s="2">
        <v>44069</v>
      </c>
      <c r="H75" s="2">
        <v>44069</v>
      </c>
      <c r="I75">
        <v>-304</v>
      </c>
      <c r="J75" s="3">
        <v>1250000</v>
      </c>
    </row>
    <row r="76" spans="1:10" hidden="1">
      <c r="A76">
        <v>567</v>
      </c>
      <c r="B76">
        <v>0</v>
      </c>
      <c r="C76" s="1">
        <v>899999063</v>
      </c>
      <c r="D76" t="s">
        <v>96</v>
      </c>
      <c r="E76" t="s">
        <v>38</v>
      </c>
      <c r="F76" t="s">
        <v>216</v>
      </c>
      <c r="G76" s="2">
        <v>44069</v>
      </c>
      <c r="H76" s="2">
        <v>44069</v>
      </c>
      <c r="I76">
        <v>-304</v>
      </c>
      <c r="J76" s="3">
        <v>136500</v>
      </c>
    </row>
    <row r="77" spans="1:10" hidden="1">
      <c r="A77">
        <v>567</v>
      </c>
      <c r="B77">
        <v>0</v>
      </c>
      <c r="C77" s="1">
        <v>444444111</v>
      </c>
      <c r="D77" t="s">
        <v>219</v>
      </c>
      <c r="E77" t="s">
        <v>38</v>
      </c>
      <c r="F77" t="s">
        <v>220</v>
      </c>
      <c r="G77" s="2">
        <v>44069</v>
      </c>
      <c r="H77" s="2">
        <v>44069</v>
      </c>
      <c r="I77">
        <v>-304</v>
      </c>
      <c r="J77" s="3">
        <v>253500</v>
      </c>
    </row>
    <row r="78" spans="1:10" hidden="1">
      <c r="A78">
        <v>71</v>
      </c>
      <c r="B78">
        <v>0</v>
      </c>
      <c r="C78" s="1">
        <v>890481276</v>
      </c>
      <c r="D78" t="s">
        <v>112</v>
      </c>
      <c r="E78" t="s">
        <v>10</v>
      </c>
      <c r="F78" t="s">
        <v>113</v>
      </c>
      <c r="G78" s="2">
        <v>44075</v>
      </c>
      <c r="H78" s="2">
        <v>44075</v>
      </c>
      <c r="I78">
        <v>-299</v>
      </c>
      <c r="J78" s="3">
        <v>2633409</v>
      </c>
    </row>
    <row r="79" spans="1:10" hidden="1">
      <c r="A79">
        <v>1</v>
      </c>
      <c r="B79">
        <v>1</v>
      </c>
      <c r="C79" s="1">
        <v>860034667</v>
      </c>
      <c r="D79" t="s">
        <v>9</v>
      </c>
      <c r="E79" t="s">
        <v>10</v>
      </c>
      <c r="F79" t="s">
        <v>12</v>
      </c>
      <c r="G79" s="2">
        <v>44139</v>
      </c>
      <c r="H79" s="2">
        <v>44139</v>
      </c>
      <c r="I79">
        <v>-236</v>
      </c>
      <c r="J79" s="3">
        <v>20579149</v>
      </c>
    </row>
    <row r="80" spans="1:10" hidden="1">
      <c r="A80">
        <v>1</v>
      </c>
      <c r="B80">
        <v>1</v>
      </c>
      <c r="C80" s="1">
        <v>890102572</v>
      </c>
      <c r="D80" t="s">
        <v>13</v>
      </c>
      <c r="E80" t="s">
        <v>10</v>
      </c>
      <c r="F80" t="s">
        <v>17</v>
      </c>
      <c r="G80" s="2">
        <v>44139</v>
      </c>
      <c r="H80" s="2">
        <v>44139</v>
      </c>
      <c r="I80">
        <v>-236</v>
      </c>
      <c r="J80" s="3">
        <v>20579149</v>
      </c>
    </row>
    <row r="81" spans="1:10" hidden="1">
      <c r="A81">
        <v>1</v>
      </c>
      <c r="B81">
        <v>1</v>
      </c>
      <c r="C81" s="1">
        <v>860011285</v>
      </c>
      <c r="D81" t="s">
        <v>27</v>
      </c>
      <c r="E81" t="s">
        <v>10</v>
      </c>
      <c r="F81" t="s">
        <v>30</v>
      </c>
      <c r="G81" s="2">
        <v>44139</v>
      </c>
      <c r="H81" s="2">
        <v>44139</v>
      </c>
      <c r="I81">
        <v>-236</v>
      </c>
      <c r="J81" s="3">
        <v>20579149</v>
      </c>
    </row>
    <row r="82" spans="1:10">
      <c r="A82">
        <v>81</v>
      </c>
      <c r="B82">
        <v>0</v>
      </c>
      <c r="C82" s="1">
        <v>860029924</v>
      </c>
      <c r="D82" t="s">
        <v>161</v>
      </c>
      <c r="E82" t="s">
        <v>10</v>
      </c>
      <c r="F82" t="s">
        <v>162</v>
      </c>
      <c r="G82" s="2">
        <v>44139</v>
      </c>
      <c r="H82" s="2">
        <v>44139</v>
      </c>
      <c r="I82">
        <v>-236</v>
      </c>
      <c r="J82" s="3">
        <v>1757606</v>
      </c>
    </row>
    <row r="83" spans="1:10" hidden="1">
      <c r="A83">
        <v>2</v>
      </c>
      <c r="B83">
        <v>12</v>
      </c>
      <c r="C83" s="1">
        <v>892201263</v>
      </c>
      <c r="D83" t="s">
        <v>37</v>
      </c>
      <c r="E83" t="s">
        <v>38</v>
      </c>
      <c r="F83" t="s">
        <v>39</v>
      </c>
      <c r="G83" s="2">
        <v>44154</v>
      </c>
      <c r="H83" s="2">
        <v>44154</v>
      </c>
      <c r="I83">
        <v>-221</v>
      </c>
      <c r="J83" s="3">
        <v>350000</v>
      </c>
    </row>
    <row r="84" spans="1:10">
      <c r="A84">
        <v>81</v>
      </c>
      <c r="B84">
        <v>0</v>
      </c>
      <c r="C84" s="1">
        <v>891500319</v>
      </c>
      <c r="D84" t="s">
        <v>165</v>
      </c>
      <c r="E84" t="s">
        <v>10</v>
      </c>
      <c r="F84" t="s">
        <v>166</v>
      </c>
      <c r="G84" s="2">
        <v>44160</v>
      </c>
      <c r="H84" s="2">
        <v>44160</v>
      </c>
      <c r="I84">
        <v>-215</v>
      </c>
      <c r="J84" s="3">
        <v>878803</v>
      </c>
    </row>
    <row r="85" spans="1:10">
      <c r="A85">
        <v>81</v>
      </c>
      <c r="B85">
        <v>0</v>
      </c>
      <c r="C85" s="1">
        <v>891500319</v>
      </c>
      <c r="D85" t="s">
        <v>165</v>
      </c>
      <c r="E85" t="s">
        <v>10</v>
      </c>
      <c r="F85" t="s">
        <v>167</v>
      </c>
      <c r="G85" s="2">
        <v>44172</v>
      </c>
      <c r="H85" s="2">
        <v>44172</v>
      </c>
      <c r="I85">
        <v>-203</v>
      </c>
      <c r="J85" s="3">
        <v>1757606</v>
      </c>
    </row>
    <row r="86" spans="1:10" hidden="1">
      <c r="A86">
        <v>1</v>
      </c>
      <c r="B86">
        <v>1</v>
      </c>
      <c r="C86" s="1">
        <v>890501510</v>
      </c>
      <c r="D86" t="s">
        <v>22</v>
      </c>
      <c r="E86" t="s">
        <v>10</v>
      </c>
      <c r="F86" t="s">
        <v>23</v>
      </c>
      <c r="G86" s="2">
        <v>44216</v>
      </c>
      <c r="H86" s="2">
        <v>44216</v>
      </c>
      <c r="I86">
        <v>-160</v>
      </c>
      <c r="J86" s="3">
        <v>20579146</v>
      </c>
    </row>
    <row r="87" spans="1:10" hidden="1">
      <c r="A87">
        <v>1</v>
      </c>
      <c r="B87">
        <v>1</v>
      </c>
      <c r="C87" s="1">
        <v>890102257</v>
      </c>
      <c r="D87" t="s">
        <v>24</v>
      </c>
      <c r="E87" t="s">
        <v>10</v>
      </c>
      <c r="F87" t="s">
        <v>25</v>
      </c>
      <c r="G87" s="2">
        <v>44216</v>
      </c>
      <c r="H87" s="2">
        <v>44216</v>
      </c>
      <c r="I87">
        <v>-160</v>
      </c>
      <c r="J87" s="3">
        <v>20579146</v>
      </c>
    </row>
    <row r="88" spans="1:10" hidden="1">
      <c r="A88">
        <v>1</v>
      </c>
      <c r="B88">
        <v>1</v>
      </c>
      <c r="C88" s="1">
        <v>892300285</v>
      </c>
      <c r="D88" t="s">
        <v>31</v>
      </c>
      <c r="E88" t="s">
        <v>10</v>
      </c>
      <c r="F88" t="s">
        <v>33</v>
      </c>
      <c r="G88" s="2">
        <v>44216</v>
      </c>
      <c r="H88" s="2">
        <v>44216</v>
      </c>
      <c r="I88">
        <v>-160</v>
      </c>
      <c r="J88" s="3">
        <v>20579146</v>
      </c>
    </row>
    <row r="89" spans="1:10" hidden="1">
      <c r="A89">
        <v>1</v>
      </c>
      <c r="B89">
        <v>1</v>
      </c>
      <c r="C89" s="1">
        <v>891680089</v>
      </c>
      <c r="D89" t="s">
        <v>34</v>
      </c>
      <c r="E89" t="s">
        <v>10</v>
      </c>
      <c r="F89" t="s">
        <v>36</v>
      </c>
      <c r="G89" s="2">
        <v>44216</v>
      </c>
      <c r="H89" s="2">
        <v>44216</v>
      </c>
      <c r="I89">
        <v>-160</v>
      </c>
      <c r="J89" s="3">
        <v>20579146</v>
      </c>
    </row>
    <row r="90" spans="1:10" hidden="1">
      <c r="A90">
        <v>561</v>
      </c>
      <c r="B90">
        <v>0</v>
      </c>
      <c r="C90" s="1">
        <v>890680062</v>
      </c>
      <c r="D90" t="s">
        <v>99</v>
      </c>
      <c r="E90" t="s">
        <v>38</v>
      </c>
      <c r="F90" t="s">
        <v>203</v>
      </c>
      <c r="G90" s="2">
        <v>44229</v>
      </c>
      <c r="H90" s="2">
        <v>44229</v>
      </c>
      <c r="I90">
        <v>-148</v>
      </c>
      <c r="J90" s="3">
        <v>908250</v>
      </c>
    </row>
    <row r="91" spans="1:10" hidden="1">
      <c r="A91">
        <v>561</v>
      </c>
      <c r="B91">
        <v>0</v>
      </c>
      <c r="C91" s="1">
        <v>891224762</v>
      </c>
      <c r="D91" t="s">
        <v>153</v>
      </c>
      <c r="E91" t="s">
        <v>38</v>
      </c>
      <c r="F91" t="s">
        <v>198</v>
      </c>
      <c r="G91" s="2">
        <v>44242</v>
      </c>
      <c r="H91" s="2">
        <v>44242</v>
      </c>
      <c r="I91">
        <v>-135</v>
      </c>
      <c r="J91" s="3">
        <v>1297500</v>
      </c>
    </row>
    <row r="92" spans="1:10" hidden="1">
      <c r="A92">
        <v>41</v>
      </c>
      <c r="B92">
        <v>0</v>
      </c>
      <c r="C92" s="1">
        <v>830018780</v>
      </c>
      <c r="D92" t="s">
        <v>63</v>
      </c>
      <c r="E92" t="s">
        <v>10</v>
      </c>
      <c r="F92" t="s">
        <v>64</v>
      </c>
      <c r="G92" s="2">
        <v>44264</v>
      </c>
      <c r="H92" s="2">
        <v>44264</v>
      </c>
      <c r="I92">
        <v>-111</v>
      </c>
      <c r="J92" s="3">
        <v>2194507</v>
      </c>
    </row>
    <row r="93" spans="1:10" hidden="1">
      <c r="A93">
        <v>41</v>
      </c>
      <c r="B93">
        <v>0</v>
      </c>
      <c r="C93" s="1">
        <v>892099267</v>
      </c>
      <c r="D93" t="s">
        <v>65</v>
      </c>
      <c r="E93" t="s">
        <v>10</v>
      </c>
      <c r="F93" t="s">
        <v>67</v>
      </c>
      <c r="G93" s="2">
        <v>44264</v>
      </c>
      <c r="H93" s="2">
        <v>44264</v>
      </c>
      <c r="I93">
        <v>-111</v>
      </c>
      <c r="J93" s="3">
        <v>2194507</v>
      </c>
    </row>
    <row r="94" spans="1:10" hidden="1">
      <c r="A94">
        <v>41</v>
      </c>
      <c r="B94">
        <v>0</v>
      </c>
      <c r="C94" s="1">
        <v>800235151</v>
      </c>
      <c r="D94" t="s">
        <v>68</v>
      </c>
      <c r="E94" t="s">
        <v>10</v>
      </c>
      <c r="F94" t="s">
        <v>69</v>
      </c>
      <c r="G94" s="2">
        <v>44264</v>
      </c>
      <c r="H94" s="2">
        <v>44264</v>
      </c>
      <c r="I94">
        <v>-111</v>
      </c>
      <c r="J94" s="3">
        <v>2194507</v>
      </c>
    </row>
    <row r="95" spans="1:10" hidden="1">
      <c r="A95">
        <v>41</v>
      </c>
      <c r="B95">
        <v>0</v>
      </c>
      <c r="C95" s="1">
        <v>890200499</v>
      </c>
      <c r="D95" t="s">
        <v>56</v>
      </c>
      <c r="E95" t="s">
        <v>10</v>
      </c>
      <c r="F95" t="s">
        <v>74</v>
      </c>
      <c r="G95" s="2">
        <v>44264</v>
      </c>
      <c r="H95" s="2">
        <v>44264</v>
      </c>
      <c r="I95">
        <v>-111</v>
      </c>
      <c r="J95" s="3">
        <v>2194507</v>
      </c>
    </row>
    <row r="96" spans="1:10" hidden="1">
      <c r="A96">
        <v>41</v>
      </c>
      <c r="B96">
        <v>0</v>
      </c>
      <c r="C96" s="1">
        <v>892000757</v>
      </c>
      <c r="D96" t="s">
        <v>77</v>
      </c>
      <c r="E96" t="s">
        <v>10</v>
      </c>
      <c r="F96" t="s">
        <v>78</v>
      </c>
      <c r="G96" s="2">
        <v>44264</v>
      </c>
      <c r="H96" s="2">
        <v>44264</v>
      </c>
      <c r="I96">
        <v>-111</v>
      </c>
      <c r="J96" s="3">
        <v>2194507</v>
      </c>
    </row>
    <row r="97" spans="1:10" hidden="1">
      <c r="A97">
        <v>41</v>
      </c>
      <c r="B97">
        <v>0</v>
      </c>
      <c r="C97" s="1">
        <v>800163130</v>
      </c>
      <c r="D97" t="s">
        <v>80</v>
      </c>
      <c r="E97" t="s">
        <v>10</v>
      </c>
      <c r="F97" t="s">
        <v>81</v>
      </c>
      <c r="G97" s="2">
        <v>44264</v>
      </c>
      <c r="H97" s="2">
        <v>44264</v>
      </c>
      <c r="I97">
        <v>-111</v>
      </c>
      <c r="J97" s="3">
        <v>2194507</v>
      </c>
    </row>
    <row r="98" spans="1:10" hidden="1">
      <c r="A98">
        <v>41</v>
      </c>
      <c r="B98">
        <v>0</v>
      </c>
      <c r="C98" s="1">
        <v>860517647</v>
      </c>
      <c r="D98" t="s">
        <v>84</v>
      </c>
      <c r="E98" t="s">
        <v>10</v>
      </c>
      <c r="F98" t="s">
        <v>85</v>
      </c>
      <c r="G98" s="2">
        <v>44264</v>
      </c>
      <c r="H98" s="2">
        <v>44264</v>
      </c>
      <c r="I98">
        <v>-111</v>
      </c>
      <c r="J98" s="3">
        <v>2194507</v>
      </c>
    </row>
    <row r="99" spans="1:10" hidden="1">
      <c r="A99">
        <v>41</v>
      </c>
      <c r="B99">
        <v>0</v>
      </c>
      <c r="C99" s="1">
        <v>890902922</v>
      </c>
      <c r="D99" t="s">
        <v>87</v>
      </c>
      <c r="E99" t="s">
        <v>10</v>
      </c>
      <c r="F99" t="s">
        <v>88</v>
      </c>
      <c r="G99" s="2">
        <v>44264</v>
      </c>
      <c r="H99" s="2">
        <v>44264</v>
      </c>
      <c r="I99">
        <v>-111</v>
      </c>
      <c r="J99" s="3">
        <v>2194507</v>
      </c>
    </row>
    <row r="100" spans="1:10" hidden="1">
      <c r="A100">
        <v>41</v>
      </c>
      <c r="B100">
        <v>0</v>
      </c>
      <c r="C100" s="1">
        <v>860012357</v>
      </c>
      <c r="D100" t="s">
        <v>89</v>
      </c>
      <c r="E100" t="s">
        <v>10</v>
      </c>
      <c r="F100" t="s">
        <v>90</v>
      </c>
      <c r="G100" s="2">
        <v>44264</v>
      </c>
      <c r="H100" s="2">
        <v>44264</v>
      </c>
      <c r="I100">
        <v>-111</v>
      </c>
      <c r="J100" s="3">
        <v>2194507</v>
      </c>
    </row>
    <row r="101" spans="1:10" hidden="1">
      <c r="A101">
        <v>41</v>
      </c>
      <c r="B101">
        <v>0</v>
      </c>
      <c r="C101" s="1">
        <v>860012357</v>
      </c>
      <c r="D101" t="s">
        <v>44</v>
      </c>
      <c r="E101" t="s">
        <v>10</v>
      </c>
      <c r="F101" t="s">
        <v>91</v>
      </c>
      <c r="G101" s="2">
        <v>44264</v>
      </c>
      <c r="H101" s="2">
        <v>44264</v>
      </c>
      <c r="I101">
        <v>-111</v>
      </c>
      <c r="J101" s="3">
        <v>2194507</v>
      </c>
    </row>
    <row r="102" spans="1:10" hidden="1">
      <c r="A102">
        <v>41</v>
      </c>
      <c r="B102">
        <v>0</v>
      </c>
      <c r="C102" s="1">
        <v>860012357</v>
      </c>
      <c r="D102" t="s">
        <v>92</v>
      </c>
      <c r="E102" t="s">
        <v>10</v>
      </c>
      <c r="F102" t="s">
        <v>93</v>
      </c>
      <c r="G102" s="2">
        <v>44264</v>
      </c>
      <c r="H102" s="2">
        <v>44264</v>
      </c>
      <c r="I102">
        <v>-111</v>
      </c>
      <c r="J102" s="3">
        <v>2194507</v>
      </c>
    </row>
    <row r="103" spans="1:10" hidden="1">
      <c r="A103">
        <v>71</v>
      </c>
      <c r="B103">
        <v>0</v>
      </c>
      <c r="C103" s="1">
        <v>800141648</v>
      </c>
      <c r="D103" t="s">
        <v>49</v>
      </c>
      <c r="E103" t="s">
        <v>10</v>
      </c>
      <c r="F103" t="s">
        <v>109</v>
      </c>
      <c r="G103" s="2">
        <v>44265</v>
      </c>
      <c r="H103" s="2">
        <v>44265</v>
      </c>
      <c r="I103">
        <v>-110</v>
      </c>
      <c r="J103" s="3">
        <v>2633409</v>
      </c>
    </row>
    <row r="104" spans="1:10" hidden="1">
      <c r="A104">
        <v>71</v>
      </c>
      <c r="B104">
        <v>0</v>
      </c>
      <c r="C104" s="1">
        <v>890104481</v>
      </c>
      <c r="D104" t="s">
        <v>110</v>
      </c>
      <c r="E104" t="s">
        <v>10</v>
      </c>
      <c r="F104" t="s">
        <v>111</v>
      </c>
      <c r="G104" s="2">
        <v>44265</v>
      </c>
      <c r="H104" s="2">
        <v>44265</v>
      </c>
      <c r="I104">
        <v>-110</v>
      </c>
      <c r="J104" s="3">
        <v>2633409</v>
      </c>
    </row>
    <row r="105" spans="1:10" hidden="1">
      <c r="A105">
        <v>71</v>
      </c>
      <c r="B105">
        <v>0</v>
      </c>
      <c r="C105" s="1">
        <v>892201263</v>
      </c>
      <c r="D105" t="s">
        <v>114</v>
      </c>
      <c r="E105" t="s">
        <v>10</v>
      </c>
      <c r="F105" t="s">
        <v>115</v>
      </c>
      <c r="G105" s="2">
        <v>44265</v>
      </c>
      <c r="H105" s="2">
        <v>44265</v>
      </c>
      <c r="I105">
        <v>-110</v>
      </c>
      <c r="J105" s="3">
        <v>2633409</v>
      </c>
    </row>
    <row r="106" spans="1:10" hidden="1">
      <c r="A106">
        <v>71</v>
      </c>
      <c r="B106">
        <v>0</v>
      </c>
      <c r="C106" s="1">
        <v>890102572</v>
      </c>
      <c r="D106" t="s">
        <v>13</v>
      </c>
      <c r="E106" t="s">
        <v>10</v>
      </c>
      <c r="F106" t="s">
        <v>119</v>
      </c>
      <c r="G106" s="2">
        <v>44265</v>
      </c>
      <c r="H106" s="2">
        <v>44265</v>
      </c>
      <c r="I106">
        <v>-110</v>
      </c>
      <c r="J106" s="3">
        <v>2633409</v>
      </c>
    </row>
    <row r="107" spans="1:10" hidden="1">
      <c r="A107">
        <v>71</v>
      </c>
      <c r="B107">
        <v>0</v>
      </c>
      <c r="C107" s="1">
        <v>891000692</v>
      </c>
      <c r="D107" t="s">
        <v>26</v>
      </c>
      <c r="E107" t="s">
        <v>10</v>
      </c>
      <c r="F107" t="s">
        <v>125</v>
      </c>
      <c r="G107" s="2">
        <v>44265</v>
      </c>
      <c r="H107" s="2">
        <v>44265</v>
      </c>
      <c r="I107">
        <v>-110</v>
      </c>
      <c r="J107" s="3">
        <v>2238397</v>
      </c>
    </row>
    <row r="108" spans="1:10" hidden="1">
      <c r="A108">
        <v>71</v>
      </c>
      <c r="B108">
        <v>0</v>
      </c>
      <c r="C108" s="1">
        <v>892115029</v>
      </c>
      <c r="D108" t="s">
        <v>122</v>
      </c>
      <c r="E108" t="s">
        <v>10</v>
      </c>
      <c r="F108" t="s">
        <v>123</v>
      </c>
      <c r="G108" s="2">
        <v>44272</v>
      </c>
      <c r="H108" s="2">
        <v>44272</v>
      </c>
      <c r="I108">
        <v>-103</v>
      </c>
      <c r="J108" s="3">
        <v>2633409</v>
      </c>
    </row>
    <row r="109" spans="1:10" hidden="1">
      <c r="A109">
        <v>71</v>
      </c>
      <c r="B109">
        <v>0</v>
      </c>
      <c r="C109" s="1">
        <v>892300285</v>
      </c>
      <c r="D109" t="s">
        <v>31</v>
      </c>
      <c r="E109" t="s">
        <v>10</v>
      </c>
      <c r="F109" t="s">
        <v>128</v>
      </c>
      <c r="G109" s="2">
        <v>44272</v>
      </c>
      <c r="H109" s="2">
        <v>44272</v>
      </c>
      <c r="I109">
        <v>-103</v>
      </c>
      <c r="J109" s="3">
        <v>5266818</v>
      </c>
    </row>
    <row r="110" spans="1:10" hidden="1">
      <c r="A110">
        <v>567</v>
      </c>
      <c r="B110">
        <v>0</v>
      </c>
      <c r="C110" s="1">
        <v>25603135</v>
      </c>
      <c r="D110" t="s">
        <v>206</v>
      </c>
      <c r="E110" t="s">
        <v>38</v>
      </c>
      <c r="F110" t="s">
        <v>207</v>
      </c>
      <c r="G110" s="2">
        <v>44272</v>
      </c>
      <c r="H110" s="2">
        <v>44272</v>
      </c>
      <c r="I110">
        <v>-103</v>
      </c>
      <c r="J110" s="3">
        <v>117000</v>
      </c>
    </row>
    <row r="111" spans="1:10" hidden="1">
      <c r="A111">
        <v>567</v>
      </c>
      <c r="B111">
        <v>0</v>
      </c>
      <c r="C111" s="1">
        <v>181943181</v>
      </c>
      <c r="D111" t="s">
        <v>210</v>
      </c>
      <c r="E111" t="s">
        <v>38</v>
      </c>
      <c r="F111" t="s">
        <v>211</v>
      </c>
      <c r="G111" s="2">
        <v>44272</v>
      </c>
      <c r="H111" s="2">
        <v>44272</v>
      </c>
      <c r="I111">
        <v>-103</v>
      </c>
      <c r="J111" s="3">
        <v>117000</v>
      </c>
    </row>
    <row r="112" spans="1:10" hidden="1">
      <c r="A112">
        <v>53</v>
      </c>
      <c r="B112">
        <v>0</v>
      </c>
      <c r="C112" s="1">
        <v>860015685</v>
      </c>
      <c r="D112" t="s">
        <v>101</v>
      </c>
      <c r="E112" t="s">
        <v>38</v>
      </c>
      <c r="F112" t="s">
        <v>102</v>
      </c>
      <c r="G112" s="2">
        <v>44273</v>
      </c>
      <c r="H112" s="2">
        <v>44273</v>
      </c>
      <c r="I112">
        <v>-102</v>
      </c>
      <c r="J112" s="3">
        <v>1000000</v>
      </c>
    </row>
    <row r="113" spans="1:10" hidden="1">
      <c r="A113">
        <v>71</v>
      </c>
      <c r="B113">
        <v>0</v>
      </c>
      <c r="C113" s="1">
        <v>890480123</v>
      </c>
      <c r="D113" t="s">
        <v>120</v>
      </c>
      <c r="E113" t="s">
        <v>10</v>
      </c>
      <c r="F113" t="s">
        <v>121</v>
      </c>
      <c r="G113" s="2">
        <v>44281</v>
      </c>
      <c r="H113" s="2">
        <v>44281</v>
      </c>
      <c r="I113">
        <v>-94</v>
      </c>
      <c r="J113" s="3">
        <v>2633409</v>
      </c>
    </row>
    <row r="114" spans="1:10" hidden="1">
      <c r="A114">
        <v>561</v>
      </c>
      <c r="B114">
        <v>0</v>
      </c>
      <c r="C114" s="1">
        <v>811028188</v>
      </c>
      <c r="D114" t="s">
        <v>199</v>
      </c>
      <c r="E114" t="s">
        <v>38</v>
      </c>
      <c r="F114" t="s">
        <v>200</v>
      </c>
      <c r="G114" s="2">
        <v>44286</v>
      </c>
      <c r="H114" s="2">
        <v>44286</v>
      </c>
      <c r="I114">
        <v>-89</v>
      </c>
      <c r="J114" s="3">
        <v>1297500</v>
      </c>
    </row>
    <row r="115" spans="1:10" hidden="1">
      <c r="A115">
        <v>567</v>
      </c>
      <c r="B115">
        <v>0</v>
      </c>
      <c r="C115" s="1">
        <v>444444099</v>
      </c>
      <c r="D115" t="s">
        <v>212</v>
      </c>
      <c r="E115" t="s">
        <v>38</v>
      </c>
      <c r="F115" t="s">
        <v>213</v>
      </c>
      <c r="G115" s="2">
        <v>44308</v>
      </c>
      <c r="H115" s="2">
        <v>44308</v>
      </c>
      <c r="I115">
        <v>-68</v>
      </c>
      <c r="J115" s="3">
        <v>117000</v>
      </c>
    </row>
    <row r="116" spans="1:10" hidden="1">
      <c r="A116">
        <v>15</v>
      </c>
      <c r="B116">
        <v>29</v>
      </c>
      <c r="C116" s="1">
        <v>890102257</v>
      </c>
      <c r="D116" t="s">
        <v>24</v>
      </c>
      <c r="E116" t="s">
        <v>38</v>
      </c>
      <c r="F116" t="s">
        <v>57</v>
      </c>
      <c r="G116" s="2">
        <v>44320</v>
      </c>
      <c r="H116" s="2">
        <v>44320</v>
      </c>
      <c r="I116">
        <v>-56</v>
      </c>
      <c r="J116" s="3">
        <v>980000</v>
      </c>
    </row>
    <row r="117" spans="1:10" hidden="1">
      <c r="A117">
        <v>15</v>
      </c>
      <c r="B117">
        <v>29</v>
      </c>
      <c r="C117" s="1">
        <v>60260532</v>
      </c>
      <c r="D117" t="s">
        <v>50</v>
      </c>
      <c r="E117" t="s">
        <v>38</v>
      </c>
      <c r="F117" t="s">
        <v>51</v>
      </c>
      <c r="G117" s="2">
        <v>44321</v>
      </c>
      <c r="H117" s="2">
        <v>44321</v>
      </c>
      <c r="I117">
        <v>-55</v>
      </c>
      <c r="J117" s="3">
        <v>980000</v>
      </c>
    </row>
    <row r="118" spans="1:10" hidden="1">
      <c r="A118">
        <v>15</v>
      </c>
      <c r="B118">
        <v>29</v>
      </c>
      <c r="C118" s="1">
        <v>860013798</v>
      </c>
      <c r="D118" t="s">
        <v>60</v>
      </c>
      <c r="E118" t="s">
        <v>38</v>
      </c>
      <c r="F118" t="s">
        <v>61</v>
      </c>
      <c r="G118" s="2">
        <v>44321</v>
      </c>
      <c r="H118" s="2">
        <v>44321</v>
      </c>
      <c r="I118">
        <v>-55</v>
      </c>
      <c r="J118" s="3">
        <v>4655000</v>
      </c>
    </row>
    <row r="119" spans="1:10" hidden="1">
      <c r="A119">
        <v>41</v>
      </c>
      <c r="B119">
        <v>0</v>
      </c>
      <c r="C119" s="1">
        <v>860013798</v>
      </c>
      <c r="D119" t="s">
        <v>82</v>
      </c>
      <c r="E119" t="s">
        <v>10</v>
      </c>
      <c r="F119" t="s">
        <v>83</v>
      </c>
      <c r="G119" s="2">
        <v>44321</v>
      </c>
      <c r="H119" s="2">
        <v>44321</v>
      </c>
      <c r="I119">
        <v>-55</v>
      </c>
      <c r="J119" s="3">
        <v>2194507</v>
      </c>
    </row>
    <row r="120" spans="1:10" hidden="1">
      <c r="A120">
        <v>561</v>
      </c>
      <c r="B120">
        <v>0</v>
      </c>
      <c r="C120" s="1">
        <v>860402193</v>
      </c>
      <c r="D120" t="s">
        <v>201</v>
      </c>
      <c r="E120" t="s">
        <v>38</v>
      </c>
      <c r="F120" t="s">
        <v>202</v>
      </c>
      <c r="G120" s="2">
        <v>44321</v>
      </c>
      <c r="H120" s="2">
        <v>44321</v>
      </c>
      <c r="I120">
        <v>-55</v>
      </c>
      <c r="J120" s="3">
        <v>1297500</v>
      </c>
    </row>
    <row r="121" spans="1:10" hidden="1">
      <c r="A121">
        <v>91</v>
      </c>
      <c r="B121">
        <v>0</v>
      </c>
      <c r="C121" s="1">
        <v>890985189</v>
      </c>
      <c r="D121" t="s">
        <v>170</v>
      </c>
      <c r="E121" t="s">
        <v>10</v>
      </c>
      <c r="F121" t="s">
        <v>171</v>
      </c>
      <c r="G121" s="2">
        <v>44322</v>
      </c>
      <c r="H121" s="2">
        <v>44322</v>
      </c>
      <c r="I121">
        <v>-54</v>
      </c>
      <c r="J121" s="3">
        <v>1817052</v>
      </c>
    </row>
    <row r="122" spans="1:10" hidden="1">
      <c r="A122">
        <v>91</v>
      </c>
      <c r="B122">
        <v>0</v>
      </c>
      <c r="C122" s="1">
        <v>890806001</v>
      </c>
      <c r="D122" t="s">
        <v>172</v>
      </c>
      <c r="E122" t="s">
        <v>10</v>
      </c>
      <c r="F122" t="s">
        <v>173</v>
      </c>
      <c r="G122" s="2">
        <v>44322</v>
      </c>
      <c r="H122" s="2">
        <v>44322</v>
      </c>
      <c r="I122">
        <v>-54</v>
      </c>
      <c r="J122" s="3">
        <v>1817052</v>
      </c>
    </row>
    <row r="123" spans="1:10" hidden="1">
      <c r="A123">
        <v>15</v>
      </c>
      <c r="B123">
        <v>29</v>
      </c>
      <c r="C123" s="1">
        <v>860007759</v>
      </c>
      <c r="D123" t="s">
        <v>52</v>
      </c>
      <c r="E123" t="s">
        <v>38</v>
      </c>
      <c r="F123" t="s">
        <v>53</v>
      </c>
      <c r="G123" s="2">
        <v>44337</v>
      </c>
      <c r="H123" s="2">
        <v>44337</v>
      </c>
      <c r="I123">
        <v>-39</v>
      </c>
      <c r="J123" s="3">
        <v>3724000</v>
      </c>
    </row>
    <row r="124" spans="1:10">
      <c r="A124">
        <v>81</v>
      </c>
      <c r="B124">
        <v>0</v>
      </c>
      <c r="C124" s="1">
        <v>899999063</v>
      </c>
      <c r="D124" t="s">
        <v>168</v>
      </c>
      <c r="E124" t="s">
        <v>10</v>
      </c>
      <c r="F124" t="s">
        <v>169</v>
      </c>
      <c r="G124" s="2">
        <v>44343</v>
      </c>
      <c r="H124" s="2">
        <v>44343</v>
      </c>
      <c r="I124">
        <v>-33</v>
      </c>
      <c r="J124" s="3">
        <v>4394015</v>
      </c>
    </row>
    <row r="125" spans="1:10" hidden="1">
      <c r="A125">
        <v>91</v>
      </c>
      <c r="B125">
        <v>0</v>
      </c>
      <c r="C125" s="1">
        <v>891180084</v>
      </c>
      <c r="D125" t="s">
        <v>174</v>
      </c>
      <c r="E125" t="s">
        <v>10</v>
      </c>
      <c r="F125" t="s">
        <v>175</v>
      </c>
      <c r="G125" s="2">
        <v>44343</v>
      </c>
      <c r="H125" s="2">
        <v>44343</v>
      </c>
      <c r="I125">
        <v>-33</v>
      </c>
      <c r="J125" s="3">
        <v>1817052</v>
      </c>
    </row>
    <row r="126" spans="1:10" hidden="1">
      <c r="A126">
        <v>561</v>
      </c>
      <c r="B126">
        <v>0</v>
      </c>
      <c r="C126" s="1">
        <v>891180084</v>
      </c>
      <c r="D126" t="s">
        <v>174</v>
      </c>
      <c r="E126" t="s">
        <v>38</v>
      </c>
      <c r="F126" t="s">
        <v>204</v>
      </c>
      <c r="G126" s="2">
        <v>44343</v>
      </c>
      <c r="H126" s="2">
        <v>44343</v>
      </c>
      <c r="I126">
        <v>-33</v>
      </c>
      <c r="J126" s="3">
        <v>908250</v>
      </c>
    </row>
    <row r="127" spans="1:10" hidden="1">
      <c r="A127">
        <v>51</v>
      </c>
      <c r="B127">
        <v>0</v>
      </c>
      <c r="C127" s="1">
        <v>860013720</v>
      </c>
      <c r="D127" t="s">
        <v>291</v>
      </c>
      <c r="E127" t="s">
        <v>10</v>
      </c>
      <c r="F127" t="s">
        <v>292</v>
      </c>
      <c r="G127" s="2">
        <v>44349</v>
      </c>
      <c r="H127" s="2">
        <v>44349</v>
      </c>
      <c r="I127">
        <v>-28</v>
      </c>
      <c r="J127" s="3">
        <v>2633409</v>
      </c>
    </row>
    <row r="128" spans="1:10">
      <c r="A128">
        <v>81</v>
      </c>
      <c r="B128">
        <v>0</v>
      </c>
      <c r="C128" s="1">
        <v>891900853</v>
      </c>
      <c r="D128" t="s">
        <v>55</v>
      </c>
      <c r="E128" t="s">
        <v>10</v>
      </c>
      <c r="F128" t="s">
        <v>307</v>
      </c>
      <c r="G128" s="2">
        <v>44349</v>
      </c>
      <c r="H128" s="2">
        <v>44349</v>
      </c>
      <c r="I128">
        <v>-28</v>
      </c>
      <c r="J128" s="3">
        <v>1757606</v>
      </c>
    </row>
    <row r="129" spans="1:10">
      <c r="A129">
        <v>81</v>
      </c>
      <c r="B129">
        <v>0</v>
      </c>
      <c r="C129" s="1">
        <v>891900853</v>
      </c>
      <c r="D129" t="s">
        <v>55</v>
      </c>
      <c r="E129" t="s">
        <v>10</v>
      </c>
      <c r="F129" t="s">
        <v>308</v>
      </c>
      <c r="G129" s="2">
        <v>44349</v>
      </c>
      <c r="H129" s="2">
        <v>44349</v>
      </c>
      <c r="I129">
        <v>-28</v>
      </c>
      <c r="J129" s="3">
        <v>1757606</v>
      </c>
    </row>
    <row r="130" spans="1:10">
      <c r="A130">
        <v>81</v>
      </c>
      <c r="B130">
        <v>0</v>
      </c>
      <c r="C130" s="1">
        <v>805001868</v>
      </c>
      <c r="D130" t="s">
        <v>300</v>
      </c>
      <c r="E130" t="s">
        <v>10</v>
      </c>
      <c r="F130" t="s">
        <v>301</v>
      </c>
      <c r="G130" s="2">
        <v>44350</v>
      </c>
      <c r="H130" s="2">
        <v>44350</v>
      </c>
      <c r="I130">
        <v>-27</v>
      </c>
      <c r="J130" s="3">
        <v>4394015</v>
      </c>
    </row>
    <row r="131" spans="1:10">
      <c r="A131">
        <v>81</v>
      </c>
      <c r="B131">
        <v>0</v>
      </c>
      <c r="C131" s="1">
        <v>890307400</v>
      </c>
      <c r="D131" t="s">
        <v>103</v>
      </c>
      <c r="E131" t="s">
        <v>10</v>
      </c>
      <c r="F131" t="s">
        <v>318</v>
      </c>
      <c r="G131" s="2">
        <v>44350</v>
      </c>
      <c r="H131" s="2">
        <v>44350</v>
      </c>
      <c r="I131">
        <v>-27</v>
      </c>
      <c r="J131" s="3">
        <v>4394015</v>
      </c>
    </row>
    <row r="132" spans="1:10">
      <c r="A132">
        <v>81</v>
      </c>
      <c r="B132">
        <v>0</v>
      </c>
      <c r="C132" s="1">
        <v>860013720</v>
      </c>
      <c r="D132" t="s">
        <v>54</v>
      </c>
      <c r="E132" t="s">
        <v>10</v>
      </c>
      <c r="F132" t="s">
        <v>304</v>
      </c>
      <c r="G132" s="2">
        <v>44356</v>
      </c>
      <c r="H132" s="2">
        <v>44356</v>
      </c>
      <c r="I132">
        <v>-21</v>
      </c>
      <c r="J132" s="3">
        <v>1757606</v>
      </c>
    </row>
    <row r="133" spans="1:10">
      <c r="A133">
        <v>81</v>
      </c>
      <c r="B133">
        <v>0</v>
      </c>
      <c r="C133" s="1">
        <v>860013720</v>
      </c>
      <c r="D133" t="s">
        <v>54</v>
      </c>
      <c r="E133" t="s">
        <v>10</v>
      </c>
      <c r="F133" t="s">
        <v>305</v>
      </c>
      <c r="G133" s="2">
        <v>44356</v>
      </c>
      <c r="H133" s="2">
        <v>44356</v>
      </c>
      <c r="I133">
        <v>-21</v>
      </c>
      <c r="J133" s="3">
        <v>1757606</v>
      </c>
    </row>
    <row r="134" spans="1:10">
      <c r="A134">
        <v>81</v>
      </c>
      <c r="B134">
        <v>0</v>
      </c>
      <c r="C134" s="1">
        <v>860013720</v>
      </c>
      <c r="D134" t="s">
        <v>54</v>
      </c>
      <c r="E134" t="s">
        <v>10</v>
      </c>
      <c r="F134" t="s">
        <v>306</v>
      </c>
      <c r="G134" s="2">
        <v>44356</v>
      </c>
      <c r="H134" s="2">
        <v>44356</v>
      </c>
      <c r="I134">
        <v>-21</v>
      </c>
      <c r="J134" s="3">
        <v>878803</v>
      </c>
    </row>
    <row r="135" spans="1:10">
      <c r="A135">
        <v>81</v>
      </c>
      <c r="B135">
        <v>0</v>
      </c>
      <c r="C135" s="1">
        <v>890399010</v>
      </c>
      <c r="D135" t="s">
        <v>100</v>
      </c>
      <c r="E135" t="s">
        <v>10</v>
      </c>
      <c r="F135" t="s">
        <v>311</v>
      </c>
      <c r="G135" s="2">
        <v>44356</v>
      </c>
      <c r="H135" s="2">
        <v>44356</v>
      </c>
      <c r="I135">
        <v>-21</v>
      </c>
      <c r="J135" s="3">
        <v>3515212</v>
      </c>
    </row>
    <row r="136" spans="1:10">
      <c r="A136">
        <v>81</v>
      </c>
      <c r="B136">
        <v>0</v>
      </c>
      <c r="C136" s="1">
        <v>890316745</v>
      </c>
      <c r="D136" t="s">
        <v>313</v>
      </c>
      <c r="E136" t="s">
        <v>10</v>
      </c>
      <c r="F136" t="s">
        <v>314</v>
      </c>
      <c r="G136" s="2">
        <v>44356</v>
      </c>
      <c r="H136" s="2">
        <v>44356</v>
      </c>
      <c r="I136">
        <v>-21</v>
      </c>
      <c r="J136" s="3">
        <v>1757606</v>
      </c>
    </row>
    <row r="137" spans="1:10">
      <c r="A137">
        <v>81</v>
      </c>
      <c r="B137">
        <v>0</v>
      </c>
      <c r="C137" s="1">
        <v>890316745</v>
      </c>
      <c r="D137" t="s">
        <v>313</v>
      </c>
      <c r="E137" t="s">
        <v>10</v>
      </c>
      <c r="F137" t="s">
        <v>315</v>
      </c>
      <c r="G137" s="2">
        <v>44356</v>
      </c>
      <c r="H137" s="2">
        <v>44356</v>
      </c>
      <c r="I137">
        <v>-21</v>
      </c>
      <c r="J137" s="3">
        <v>1757606</v>
      </c>
    </row>
    <row r="138" spans="1:10" hidden="1">
      <c r="A138">
        <v>15</v>
      </c>
      <c r="B138">
        <v>30</v>
      </c>
      <c r="C138" s="1">
        <v>43756641</v>
      </c>
      <c r="D138" t="s">
        <v>272</v>
      </c>
      <c r="E138" t="s">
        <v>38</v>
      </c>
      <c r="F138" t="s">
        <v>273</v>
      </c>
      <c r="G138" s="2">
        <v>44357</v>
      </c>
      <c r="H138" s="2">
        <v>44357</v>
      </c>
      <c r="I138">
        <v>-20</v>
      </c>
      <c r="J138" s="3">
        <v>1200000</v>
      </c>
    </row>
    <row r="139" spans="1:10" hidden="1">
      <c r="A139">
        <v>15</v>
      </c>
      <c r="B139">
        <v>30</v>
      </c>
      <c r="C139" s="1">
        <v>805000889</v>
      </c>
      <c r="D139" t="s">
        <v>278</v>
      </c>
      <c r="E139" t="s">
        <v>38</v>
      </c>
      <c r="F139" t="s">
        <v>279</v>
      </c>
      <c r="G139" s="2">
        <v>44357</v>
      </c>
      <c r="H139" s="2">
        <v>44357</v>
      </c>
      <c r="I139">
        <v>-20</v>
      </c>
      <c r="J139" s="3">
        <v>4560000</v>
      </c>
    </row>
    <row r="140" spans="1:10" hidden="1">
      <c r="A140">
        <v>15</v>
      </c>
      <c r="B140">
        <v>30</v>
      </c>
      <c r="C140" s="1">
        <v>891701932</v>
      </c>
      <c r="D140" t="s">
        <v>280</v>
      </c>
      <c r="E140" t="s">
        <v>38</v>
      </c>
      <c r="F140" t="s">
        <v>281</v>
      </c>
      <c r="G140" s="2">
        <v>44357</v>
      </c>
      <c r="H140" s="2">
        <v>44357</v>
      </c>
      <c r="I140">
        <v>-20</v>
      </c>
      <c r="J140" s="3">
        <v>1200000</v>
      </c>
    </row>
    <row r="141" spans="1:10" hidden="1">
      <c r="A141">
        <v>15</v>
      </c>
      <c r="B141">
        <v>30</v>
      </c>
      <c r="C141" s="1">
        <v>51877966</v>
      </c>
      <c r="D141" t="s">
        <v>282</v>
      </c>
      <c r="E141" t="s">
        <v>38</v>
      </c>
      <c r="F141" t="s">
        <v>283</v>
      </c>
      <c r="G141" s="2">
        <v>44357</v>
      </c>
      <c r="H141" s="2">
        <v>44357</v>
      </c>
      <c r="I141">
        <v>-20</v>
      </c>
      <c r="J141" s="3">
        <v>980000</v>
      </c>
    </row>
    <row r="142" spans="1:10" hidden="1">
      <c r="A142">
        <v>15</v>
      </c>
      <c r="B142">
        <v>30</v>
      </c>
      <c r="C142" s="1">
        <v>51982323</v>
      </c>
      <c r="D142" t="s">
        <v>284</v>
      </c>
      <c r="E142" t="s">
        <v>38</v>
      </c>
      <c r="F142" t="s">
        <v>285</v>
      </c>
      <c r="G142" s="2">
        <v>44357</v>
      </c>
      <c r="H142" s="2">
        <v>44357</v>
      </c>
      <c r="I142">
        <v>-20</v>
      </c>
      <c r="J142" s="3">
        <v>1200000</v>
      </c>
    </row>
    <row r="143" spans="1:10" hidden="1">
      <c r="A143">
        <v>15</v>
      </c>
      <c r="B143">
        <v>30</v>
      </c>
      <c r="C143" s="1">
        <v>860024746</v>
      </c>
      <c r="D143" t="s">
        <v>226</v>
      </c>
      <c r="E143" t="s">
        <v>38</v>
      </c>
      <c r="F143" t="s">
        <v>286</v>
      </c>
      <c r="G143" s="2">
        <v>44357</v>
      </c>
      <c r="H143" s="2">
        <v>44357</v>
      </c>
      <c r="I143">
        <v>-20</v>
      </c>
      <c r="J143" s="3">
        <v>980000</v>
      </c>
    </row>
    <row r="144" spans="1:10" hidden="1">
      <c r="A144">
        <v>15</v>
      </c>
      <c r="B144">
        <v>30</v>
      </c>
      <c r="C144" s="1">
        <v>890700640</v>
      </c>
      <c r="D144" t="s">
        <v>58</v>
      </c>
      <c r="E144" t="s">
        <v>38</v>
      </c>
      <c r="F144" t="s">
        <v>288</v>
      </c>
      <c r="G144" s="2">
        <v>44357</v>
      </c>
      <c r="H144" s="2">
        <v>44357</v>
      </c>
      <c r="I144">
        <v>-20</v>
      </c>
      <c r="J144" s="3">
        <v>980000</v>
      </c>
    </row>
    <row r="145" spans="1:10" hidden="1">
      <c r="A145">
        <v>15</v>
      </c>
      <c r="B145">
        <v>30</v>
      </c>
      <c r="C145" s="1">
        <v>860012357</v>
      </c>
      <c r="D145" t="s">
        <v>289</v>
      </c>
      <c r="E145" t="s">
        <v>38</v>
      </c>
      <c r="F145" t="s">
        <v>290</v>
      </c>
      <c r="G145" s="2">
        <v>44357</v>
      </c>
      <c r="H145" s="2">
        <v>44357</v>
      </c>
      <c r="I145">
        <v>-20</v>
      </c>
      <c r="J145" s="3">
        <v>3724000</v>
      </c>
    </row>
    <row r="146" spans="1:10">
      <c r="A146">
        <v>81</v>
      </c>
      <c r="B146">
        <v>0</v>
      </c>
      <c r="C146" s="1">
        <v>800185664</v>
      </c>
      <c r="D146" t="s">
        <v>302</v>
      </c>
      <c r="E146" t="s">
        <v>10</v>
      </c>
      <c r="F146" t="s">
        <v>303</v>
      </c>
      <c r="G146" s="2">
        <v>44358</v>
      </c>
      <c r="H146" s="2">
        <v>44358</v>
      </c>
      <c r="I146">
        <v>-19</v>
      </c>
      <c r="J146" s="3">
        <v>4394015</v>
      </c>
    </row>
    <row r="147" spans="1:10">
      <c r="A147">
        <v>81</v>
      </c>
      <c r="B147">
        <v>0</v>
      </c>
      <c r="C147" s="1">
        <v>890399010</v>
      </c>
      <c r="D147" t="s">
        <v>100</v>
      </c>
      <c r="E147" t="s">
        <v>10</v>
      </c>
      <c r="F147" t="s">
        <v>312</v>
      </c>
      <c r="G147" s="2">
        <v>44358</v>
      </c>
      <c r="H147" s="2">
        <v>44358</v>
      </c>
      <c r="I147">
        <v>-19</v>
      </c>
      <c r="J147" s="3">
        <v>878803</v>
      </c>
    </row>
    <row r="148" spans="1:10" hidden="1">
      <c r="A148">
        <v>2</v>
      </c>
      <c r="B148">
        <v>12</v>
      </c>
      <c r="C148" s="1">
        <v>890905419</v>
      </c>
      <c r="D148" t="s">
        <v>40</v>
      </c>
      <c r="E148" t="s">
        <v>38</v>
      </c>
      <c r="F148" t="s">
        <v>271</v>
      </c>
      <c r="G148" s="2">
        <v>44364</v>
      </c>
      <c r="H148" s="2">
        <v>44364</v>
      </c>
      <c r="I148">
        <v>-13</v>
      </c>
      <c r="J148" s="3">
        <v>350000</v>
      </c>
    </row>
    <row r="149" spans="1:10" hidden="1">
      <c r="A149">
        <v>15</v>
      </c>
      <c r="B149">
        <v>30</v>
      </c>
      <c r="C149" s="1">
        <v>890104530</v>
      </c>
      <c r="D149" t="s">
        <v>274</v>
      </c>
      <c r="E149" t="s">
        <v>38</v>
      </c>
      <c r="F149" t="s">
        <v>275</v>
      </c>
      <c r="G149" s="2">
        <v>44365</v>
      </c>
      <c r="H149" s="2">
        <v>44365</v>
      </c>
      <c r="I149">
        <v>-12</v>
      </c>
      <c r="J149" s="3">
        <v>980000</v>
      </c>
    </row>
    <row r="150" spans="1:10" hidden="1">
      <c r="A150">
        <v>15</v>
      </c>
      <c r="B150">
        <v>30</v>
      </c>
      <c r="C150" s="1">
        <v>830113458</v>
      </c>
      <c r="D150" t="s">
        <v>276</v>
      </c>
      <c r="E150" t="s">
        <v>38</v>
      </c>
      <c r="F150" t="s">
        <v>277</v>
      </c>
      <c r="G150" s="2">
        <v>44365</v>
      </c>
      <c r="H150" s="2">
        <v>44365</v>
      </c>
      <c r="I150">
        <v>-12</v>
      </c>
      <c r="J150" s="3">
        <v>1200000</v>
      </c>
    </row>
    <row r="151" spans="1:10" hidden="1">
      <c r="A151">
        <v>15</v>
      </c>
      <c r="B151">
        <v>30</v>
      </c>
      <c r="C151" s="1">
        <v>800144829</v>
      </c>
      <c r="D151" t="s">
        <v>18</v>
      </c>
      <c r="E151" t="s">
        <v>38</v>
      </c>
      <c r="F151" t="s">
        <v>287</v>
      </c>
      <c r="G151" s="2">
        <v>44365</v>
      </c>
      <c r="H151" s="2">
        <v>44365</v>
      </c>
      <c r="I151">
        <v>-12</v>
      </c>
      <c r="J151" s="3">
        <v>980000</v>
      </c>
    </row>
    <row r="152" spans="1:10" hidden="1">
      <c r="A152">
        <v>51</v>
      </c>
      <c r="B152">
        <v>0</v>
      </c>
      <c r="C152" s="1">
        <v>860012357</v>
      </c>
      <c r="D152" t="s">
        <v>289</v>
      </c>
      <c r="E152" t="s">
        <v>10</v>
      </c>
      <c r="F152" t="s">
        <v>293</v>
      </c>
      <c r="G152" s="2">
        <v>44365</v>
      </c>
      <c r="H152" s="2">
        <v>44365</v>
      </c>
      <c r="I152">
        <v>-12</v>
      </c>
      <c r="J152" s="3">
        <v>2633409</v>
      </c>
    </row>
    <row r="153" spans="1:10" hidden="1">
      <c r="A153">
        <v>52</v>
      </c>
      <c r="B153">
        <v>0</v>
      </c>
      <c r="C153" s="1">
        <v>860028971</v>
      </c>
      <c r="D153" t="s">
        <v>62</v>
      </c>
      <c r="E153" t="s">
        <v>38</v>
      </c>
      <c r="F153" t="s">
        <v>298</v>
      </c>
      <c r="G153" s="2">
        <v>44365</v>
      </c>
      <c r="H153" s="2">
        <v>44365</v>
      </c>
      <c r="I153">
        <v>-12</v>
      </c>
      <c r="J153" s="3">
        <v>105000</v>
      </c>
    </row>
    <row r="154" spans="1:10" hidden="1">
      <c r="A154">
        <v>52</v>
      </c>
      <c r="B154">
        <v>0</v>
      </c>
      <c r="C154" s="1">
        <v>830065186</v>
      </c>
      <c r="D154" t="s">
        <v>294</v>
      </c>
      <c r="E154" t="s">
        <v>38</v>
      </c>
      <c r="F154" t="s">
        <v>295</v>
      </c>
      <c r="G154" s="2">
        <v>44368</v>
      </c>
      <c r="H154" s="2">
        <v>44368</v>
      </c>
      <c r="I154">
        <v>-9</v>
      </c>
      <c r="J154" s="3">
        <v>165000</v>
      </c>
    </row>
    <row r="155" spans="1:10" hidden="1">
      <c r="A155">
        <v>52</v>
      </c>
      <c r="B155">
        <v>0</v>
      </c>
      <c r="C155" s="1">
        <v>860051853</v>
      </c>
      <c r="D155" t="s">
        <v>296</v>
      </c>
      <c r="E155" t="s">
        <v>38</v>
      </c>
      <c r="F155" t="s">
        <v>297</v>
      </c>
      <c r="G155" s="2">
        <v>44368</v>
      </c>
      <c r="H155" s="2">
        <v>44368</v>
      </c>
      <c r="I155">
        <v>-9</v>
      </c>
      <c r="J155" s="3">
        <v>195000</v>
      </c>
    </row>
    <row r="156" spans="1:10" hidden="1">
      <c r="A156">
        <v>71</v>
      </c>
      <c r="B156">
        <v>0</v>
      </c>
      <c r="C156" s="1">
        <v>890480123</v>
      </c>
      <c r="D156" t="s">
        <v>120</v>
      </c>
      <c r="E156" t="s">
        <v>10</v>
      </c>
      <c r="F156" t="s">
        <v>299</v>
      </c>
      <c r="G156" s="2">
        <v>44370</v>
      </c>
      <c r="H156" s="2">
        <v>44370</v>
      </c>
      <c r="I156">
        <v>-7</v>
      </c>
      <c r="J156" s="3">
        <v>2633409</v>
      </c>
    </row>
    <row r="157" spans="1:10">
      <c r="A157">
        <v>81</v>
      </c>
      <c r="B157">
        <v>0</v>
      </c>
      <c r="C157" s="1">
        <v>800118954</v>
      </c>
      <c r="D157" t="s">
        <v>142</v>
      </c>
      <c r="E157" t="s">
        <v>10</v>
      </c>
      <c r="F157" t="s">
        <v>309</v>
      </c>
      <c r="G157" s="2">
        <v>44370</v>
      </c>
      <c r="H157" s="2">
        <v>44370</v>
      </c>
      <c r="I157">
        <v>-7</v>
      </c>
      <c r="J157" s="3">
        <v>1757606</v>
      </c>
    </row>
    <row r="158" spans="1:10">
      <c r="A158">
        <v>81</v>
      </c>
      <c r="B158">
        <v>0</v>
      </c>
      <c r="C158" s="1">
        <v>800092198</v>
      </c>
      <c r="D158" t="s">
        <v>316</v>
      </c>
      <c r="E158" t="s">
        <v>10</v>
      </c>
      <c r="F158" t="s">
        <v>317</v>
      </c>
      <c r="G158" s="2">
        <v>44370</v>
      </c>
      <c r="H158" s="2">
        <v>44370</v>
      </c>
      <c r="I158">
        <v>-7</v>
      </c>
      <c r="J158" s="3">
        <v>4394015</v>
      </c>
    </row>
    <row r="159" spans="1:10" hidden="1">
      <c r="A159">
        <v>561</v>
      </c>
      <c r="B159">
        <v>0</v>
      </c>
      <c r="C159" s="1">
        <v>900480042</v>
      </c>
      <c r="D159" t="s">
        <v>320</v>
      </c>
      <c r="E159" t="s">
        <v>38</v>
      </c>
      <c r="F159" t="s">
        <v>321</v>
      </c>
      <c r="G159" s="2">
        <v>44370</v>
      </c>
      <c r="H159" s="2">
        <v>44370</v>
      </c>
      <c r="I159">
        <v>-7</v>
      </c>
      <c r="J159" s="3">
        <v>1297500</v>
      </c>
    </row>
    <row r="160" spans="1:10">
      <c r="A160">
        <v>81</v>
      </c>
      <c r="B160">
        <v>0</v>
      </c>
      <c r="C160" s="1">
        <v>800118954</v>
      </c>
      <c r="D160" t="s">
        <v>142</v>
      </c>
      <c r="E160" t="s">
        <v>10</v>
      </c>
      <c r="F160" t="s">
        <v>310</v>
      </c>
      <c r="G160" s="2">
        <v>44371</v>
      </c>
      <c r="H160" s="2">
        <v>44371</v>
      </c>
      <c r="I160">
        <v>-6</v>
      </c>
      <c r="J160" s="3">
        <v>1757606</v>
      </c>
    </row>
    <row r="161" spans="1:10" hidden="1">
      <c r="A161">
        <v>91</v>
      </c>
      <c r="B161">
        <v>0</v>
      </c>
      <c r="C161" s="1">
        <v>890000432</v>
      </c>
      <c r="D161" t="s">
        <v>45</v>
      </c>
      <c r="E161" t="s">
        <v>10</v>
      </c>
      <c r="F161" t="s">
        <v>319</v>
      </c>
      <c r="G161" s="2">
        <v>44376</v>
      </c>
      <c r="H161" s="2">
        <v>44376</v>
      </c>
      <c r="I161">
        <v>-1</v>
      </c>
      <c r="J161" s="3">
        <v>1817052</v>
      </c>
    </row>
    <row r="165" spans="1:10">
      <c r="J165" s="3">
        <f>SUM(J2:J164)</f>
        <v>571094050</v>
      </c>
    </row>
  </sheetData>
  <autoFilter ref="A1:J161">
    <filterColumn colId="0">
      <filters>
        <filter val="81"/>
      </filters>
    </filterColumn>
  </autoFilter>
  <sortState ref="A2:J161">
    <sortCondition ref="G2:G16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65"/>
  <sheetViews>
    <sheetView workbookViewId="0">
      <selection activeCell="F79" sqref="F79"/>
    </sheetView>
  </sheetViews>
  <sheetFormatPr baseColWidth="10" defaultRowHeight="15"/>
  <cols>
    <col min="1" max="1" width="4" bestFit="1" customWidth="1"/>
    <col min="2" max="2" width="3" bestFit="1" customWidth="1"/>
    <col min="3" max="3" width="12.7109375" bestFit="1" customWidth="1"/>
    <col min="4" max="4" width="67" bestFit="1" customWidth="1"/>
    <col min="5" max="5" width="11.7109375" bestFit="1" customWidth="1"/>
    <col min="6" max="6" width="21.42578125" bestFit="1" customWidth="1"/>
    <col min="7" max="8" width="10.7109375" bestFit="1" customWidth="1"/>
    <col min="9" max="9" width="5.7109375" bestFit="1" customWidth="1"/>
    <col min="10" max="10" width="12.7109375" bestFit="1" customWidth="1"/>
    <col min="11" max="11" width="14.140625" customWidth="1"/>
  </cols>
  <sheetData>
    <row r="1" spans="1:10">
      <c r="A1" t="s">
        <v>322</v>
      </c>
      <c r="B1" t="s">
        <v>323</v>
      </c>
      <c r="C1" t="s">
        <v>324</v>
      </c>
      <c r="D1" t="s">
        <v>325</v>
      </c>
      <c r="E1" t="s">
        <v>326</v>
      </c>
      <c r="F1" t="s">
        <v>327</v>
      </c>
      <c r="G1" t="s">
        <v>328</v>
      </c>
      <c r="H1" t="s">
        <v>329</v>
      </c>
      <c r="I1" t="s">
        <v>330</v>
      </c>
      <c r="J1" t="s">
        <v>331</v>
      </c>
    </row>
    <row r="2" spans="1:10" hidden="1">
      <c r="A2">
        <v>72</v>
      </c>
      <c r="B2">
        <v>0</v>
      </c>
      <c r="C2" s="1">
        <v>860013798</v>
      </c>
      <c r="D2" t="s">
        <v>126</v>
      </c>
      <c r="E2" t="s">
        <v>38</v>
      </c>
      <c r="F2" t="s">
        <v>135</v>
      </c>
      <c r="G2" s="2">
        <v>43466</v>
      </c>
      <c r="H2" s="2">
        <v>43466</v>
      </c>
      <c r="I2">
        <v>-899</v>
      </c>
      <c r="J2" s="3">
        <v>70000</v>
      </c>
    </row>
    <row r="3" spans="1:10" hidden="1">
      <c r="A3">
        <v>600</v>
      </c>
      <c r="B3">
        <v>0</v>
      </c>
      <c r="C3" s="1">
        <v>890806001</v>
      </c>
      <c r="D3" t="s">
        <v>172</v>
      </c>
      <c r="E3" t="s">
        <v>38</v>
      </c>
      <c r="F3" t="s">
        <v>221</v>
      </c>
      <c r="G3" s="2">
        <v>43831</v>
      </c>
      <c r="H3" s="2">
        <v>43831</v>
      </c>
      <c r="I3">
        <v>-539</v>
      </c>
      <c r="J3" s="3">
        <v>70000</v>
      </c>
    </row>
    <row r="4" spans="1:10" hidden="1">
      <c r="A4">
        <v>54</v>
      </c>
      <c r="B4">
        <v>0</v>
      </c>
      <c r="C4" s="1">
        <v>860034667</v>
      </c>
      <c r="D4" t="s">
        <v>9</v>
      </c>
      <c r="E4" t="s">
        <v>38</v>
      </c>
      <c r="F4" t="s">
        <v>104</v>
      </c>
      <c r="G4" s="2">
        <v>43466</v>
      </c>
      <c r="H4" s="2">
        <v>43466</v>
      </c>
      <c r="I4">
        <v>-899</v>
      </c>
      <c r="J4" s="3">
        <v>100000</v>
      </c>
    </row>
    <row r="5" spans="1:10" hidden="1">
      <c r="A5">
        <v>54</v>
      </c>
      <c r="B5">
        <v>0</v>
      </c>
      <c r="C5" s="1">
        <v>899999124</v>
      </c>
      <c r="D5" t="s">
        <v>106</v>
      </c>
      <c r="E5" t="s">
        <v>38</v>
      </c>
      <c r="F5" t="s">
        <v>107</v>
      </c>
      <c r="G5" s="2">
        <v>43466</v>
      </c>
      <c r="H5" s="2">
        <v>43466</v>
      </c>
      <c r="I5">
        <v>-899</v>
      </c>
      <c r="J5" s="3">
        <v>100000</v>
      </c>
    </row>
    <row r="6" spans="1:10" hidden="1">
      <c r="A6">
        <v>54</v>
      </c>
      <c r="B6">
        <v>0</v>
      </c>
      <c r="C6" s="1">
        <v>860013798</v>
      </c>
      <c r="D6" t="s">
        <v>59</v>
      </c>
      <c r="E6" t="s">
        <v>38</v>
      </c>
      <c r="F6" t="s">
        <v>105</v>
      </c>
      <c r="G6" s="2">
        <v>43803</v>
      </c>
      <c r="H6" s="2">
        <v>43803</v>
      </c>
      <c r="I6">
        <v>-566</v>
      </c>
      <c r="J6" s="3">
        <v>207500</v>
      </c>
    </row>
    <row r="7" spans="1:10" hidden="1">
      <c r="A7">
        <v>72</v>
      </c>
      <c r="B7">
        <v>0</v>
      </c>
      <c r="C7" s="1">
        <v>860029924</v>
      </c>
      <c r="D7" t="s">
        <v>133</v>
      </c>
      <c r="E7" t="s">
        <v>38</v>
      </c>
      <c r="F7" t="s">
        <v>134</v>
      </c>
      <c r="G7" s="2">
        <v>43466</v>
      </c>
      <c r="H7" s="2">
        <v>43466</v>
      </c>
      <c r="I7">
        <v>-899</v>
      </c>
      <c r="J7" s="3">
        <v>240000</v>
      </c>
    </row>
    <row r="8" spans="1:10" hidden="1">
      <c r="A8">
        <v>73</v>
      </c>
      <c r="B8">
        <v>0</v>
      </c>
      <c r="C8" s="1">
        <v>800118954</v>
      </c>
      <c r="D8" t="s">
        <v>142</v>
      </c>
      <c r="E8" t="s">
        <v>38</v>
      </c>
      <c r="F8" t="s">
        <v>143</v>
      </c>
      <c r="G8" s="2">
        <v>43466</v>
      </c>
      <c r="H8" s="2">
        <v>43466</v>
      </c>
      <c r="I8">
        <v>-899</v>
      </c>
      <c r="J8" s="3">
        <v>330000</v>
      </c>
    </row>
    <row r="9" spans="1:10" hidden="1">
      <c r="A9">
        <v>93</v>
      </c>
      <c r="B9">
        <v>0</v>
      </c>
      <c r="C9" s="1">
        <v>860401734</v>
      </c>
      <c r="D9" t="s">
        <v>180</v>
      </c>
      <c r="E9" t="s">
        <v>38</v>
      </c>
      <c r="F9" t="s">
        <v>181</v>
      </c>
      <c r="G9" s="2">
        <v>43466</v>
      </c>
      <c r="H9" s="2">
        <v>43466</v>
      </c>
      <c r="I9">
        <v>-899</v>
      </c>
      <c r="J9" s="3">
        <v>330000</v>
      </c>
    </row>
    <row r="10" spans="1:10" hidden="1">
      <c r="A10">
        <v>2</v>
      </c>
      <c r="B10">
        <v>12</v>
      </c>
      <c r="C10" s="1">
        <v>890500622</v>
      </c>
      <c r="D10" t="s">
        <v>41</v>
      </c>
      <c r="E10" t="s">
        <v>38</v>
      </c>
      <c r="F10" t="s">
        <v>42</v>
      </c>
      <c r="G10" s="2">
        <v>43691</v>
      </c>
      <c r="H10" s="2">
        <v>43691</v>
      </c>
      <c r="I10">
        <v>-676</v>
      </c>
      <c r="J10" s="3">
        <v>350000</v>
      </c>
    </row>
    <row r="11" spans="1:10" hidden="1">
      <c r="A11">
        <v>73</v>
      </c>
      <c r="B11">
        <v>0</v>
      </c>
      <c r="C11" s="1">
        <v>890481276</v>
      </c>
      <c r="D11" t="s">
        <v>112</v>
      </c>
      <c r="E11" t="s">
        <v>38</v>
      </c>
      <c r="F11" t="s">
        <v>136</v>
      </c>
      <c r="G11" s="2">
        <v>43466</v>
      </c>
      <c r="H11" s="2">
        <v>43466</v>
      </c>
      <c r="I11">
        <v>-899</v>
      </c>
      <c r="J11" s="3">
        <v>355000</v>
      </c>
    </row>
    <row r="12" spans="1:10" hidden="1">
      <c r="A12">
        <v>73</v>
      </c>
      <c r="B12">
        <v>0</v>
      </c>
      <c r="C12" s="1">
        <v>860351894</v>
      </c>
      <c r="D12" t="s">
        <v>129</v>
      </c>
      <c r="E12" t="s">
        <v>38</v>
      </c>
      <c r="F12" t="s">
        <v>147</v>
      </c>
      <c r="G12" s="2">
        <v>43466</v>
      </c>
      <c r="H12" s="2">
        <v>43466</v>
      </c>
      <c r="I12">
        <v>-899</v>
      </c>
      <c r="J12" s="3">
        <v>355000</v>
      </c>
    </row>
    <row r="13" spans="1:10" hidden="1">
      <c r="A13">
        <v>73</v>
      </c>
      <c r="B13">
        <v>0</v>
      </c>
      <c r="C13" s="1">
        <v>860351894</v>
      </c>
      <c r="D13" t="s">
        <v>148</v>
      </c>
      <c r="E13" t="s">
        <v>38</v>
      </c>
      <c r="F13" t="s">
        <v>149</v>
      </c>
      <c r="G13" s="2">
        <v>43466</v>
      </c>
      <c r="H13" s="2">
        <v>43466</v>
      </c>
      <c r="I13">
        <v>-899</v>
      </c>
      <c r="J13" s="3">
        <v>364000</v>
      </c>
    </row>
    <row r="14" spans="1:10" hidden="1">
      <c r="A14">
        <v>73</v>
      </c>
      <c r="B14">
        <v>0</v>
      </c>
      <c r="C14" s="1">
        <v>890480308</v>
      </c>
      <c r="D14" t="s">
        <v>138</v>
      </c>
      <c r="E14" t="s">
        <v>38</v>
      </c>
      <c r="F14" t="s">
        <v>139</v>
      </c>
      <c r="G14" s="2">
        <v>43899</v>
      </c>
      <c r="H14" s="2">
        <v>43899</v>
      </c>
      <c r="I14">
        <v>-471</v>
      </c>
      <c r="J14" s="3">
        <v>364000</v>
      </c>
    </row>
    <row r="15" spans="1:10" hidden="1">
      <c r="A15">
        <v>74</v>
      </c>
      <c r="B15">
        <v>0</v>
      </c>
      <c r="C15" s="1">
        <v>892300285</v>
      </c>
      <c r="D15" t="s">
        <v>31</v>
      </c>
      <c r="E15" t="s">
        <v>38</v>
      </c>
      <c r="F15" t="s">
        <v>150</v>
      </c>
      <c r="G15" s="2">
        <v>43670</v>
      </c>
      <c r="H15" s="2">
        <v>43670</v>
      </c>
      <c r="I15">
        <v>-696</v>
      </c>
      <c r="J15" s="3">
        <v>414058</v>
      </c>
    </row>
    <row r="16" spans="1:10" hidden="1">
      <c r="A16">
        <v>92</v>
      </c>
      <c r="B16">
        <v>0</v>
      </c>
      <c r="C16" s="1">
        <v>800173719</v>
      </c>
      <c r="D16" t="s">
        <v>176</v>
      </c>
      <c r="E16" t="s">
        <v>38</v>
      </c>
      <c r="F16" t="s">
        <v>177</v>
      </c>
      <c r="G16" s="2">
        <v>43711</v>
      </c>
      <c r="H16" s="2">
        <v>43711</v>
      </c>
      <c r="I16">
        <v>-657</v>
      </c>
      <c r="J16" s="3">
        <v>530000</v>
      </c>
    </row>
    <row r="17" spans="1:10" hidden="1">
      <c r="A17">
        <v>2</v>
      </c>
      <c r="B17">
        <v>12</v>
      </c>
      <c r="C17" s="1">
        <v>891680089</v>
      </c>
      <c r="D17" t="s">
        <v>34</v>
      </c>
      <c r="E17" t="s">
        <v>38</v>
      </c>
      <c r="F17" t="s">
        <v>43</v>
      </c>
      <c r="G17" s="2">
        <v>43466</v>
      </c>
      <c r="H17" s="2">
        <v>43466</v>
      </c>
      <c r="I17">
        <v>-899</v>
      </c>
      <c r="J17" s="3">
        <v>550000</v>
      </c>
    </row>
    <row r="18" spans="1:10" hidden="1">
      <c r="A18">
        <v>502</v>
      </c>
      <c r="B18">
        <v>0</v>
      </c>
      <c r="C18" s="1">
        <v>800177588</v>
      </c>
      <c r="D18" t="s">
        <v>184</v>
      </c>
      <c r="E18" t="s">
        <v>38</v>
      </c>
      <c r="F18" t="s">
        <v>185</v>
      </c>
      <c r="G18" s="2">
        <v>43831</v>
      </c>
      <c r="H18" s="2">
        <v>43831</v>
      </c>
      <c r="I18">
        <v>-539</v>
      </c>
      <c r="J18" s="3">
        <v>781242</v>
      </c>
    </row>
    <row r="19" spans="1:10" hidden="1">
      <c r="A19">
        <v>502</v>
      </c>
      <c r="B19">
        <v>0</v>
      </c>
      <c r="C19" s="1">
        <v>899999053</v>
      </c>
      <c r="D19" t="s">
        <v>186</v>
      </c>
      <c r="E19" t="s">
        <v>38</v>
      </c>
      <c r="F19" t="s">
        <v>187</v>
      </c>
      <c r="G19" s="2">
        <v>43831</v>
      </c>
      <c r="H19" s="2">
        <v>43831</v>
      </c>
      <c r="I19">
        <v>-539</v>
      </c>
      <c r="J19" s="3">
        <v>828114</v>
      </c>
    </row>
    <row r="20" spans="1:10" hidden="1">
      <c r="A20">
        <v>502</v>
      </c>
      <c r="B20">
        <v>0</v>
      </c>
      <c r="C20" s="1">
        <v>891190346</v>
      </c>
      <c r="D20" t="s">
        <v>178</v>
      </c>
      <c r="E20" t="s">
        <v>38</v>
      </c>
      <c r="F20" t="s">
        <v>189</v>
      </c>
      <c r="G20" s="2">
        <v>43831</v>
      </c>
      <c r="H20" s="2">
        <v>43831</v>
      </c>
      <c r="I20">
        <v>-539</v>
      </c>
      <c r="J20" s="3">
        <v>828116</v>
      </c>
    </row>
    <row r="21" spans="1:10" hidden="1">
      <c r="A21">
        <v>502</v>
      </c>
      <c r="B21">
        <v>0</v>
      </c>
      <c r="C21" s="1">
        <v>892115029</v>
      </c>
      <c r="D21" t="s">
        <v>122</v>
      </c>
      <c r="E21" t="s">
        <v>38</v>
      </c>
      <c r="F21" t="s">
        <v>190</v>
      </c>
      <c r="G21" s="2">
        <v>43831</v>
      </c>
      <c r="H21" s="2">
        <v>43831</v>
      </c>
      <c r="I21">
        <v>-539</v>
      </c>
      <c r="J21" s="3">
        <v>828116</v>
      </c>
    </row>
    <row r="22" spans="1:10" hidden="1">
      <c r="A22">
        <v>502</v>
      </c>
      <c r="B22">
        <v>0</v>
      </c>
      <c r="C22" s="1">
        <v>890501510</v>
      </c>
      <c r="D22" t="s">
        <v>22</v>
      </c>
      <c r="E22" t="s">
        <v>38</v>
      </c>
      <c r="F22" t="s">
        <v>191</v>
      </c>
      <c r="G22" s="2">
        <v>43831</v>
      </c>
      <c r="H22" s="2">
        <v>43831</v>
      </c>
      <c r="I22">
        <v>-539</v>
      </c>
      <c r="J22" s="3">
        <v>828116</v>
      </c>
    </row>
    <row r="23" spans="1:10" hidden="1">
      <c r="A23">
        <v>73</v>
      </c>
      <c r="B23">
        <v>0</v>
      </c>
      <c r="C23" s="1">
        <v>892300285</v>
      </c>
      <c r="D23" t="s">
        <v>31</v>
      </c>
      <c r="E23" t="s">
        <v>38</v>
      </c>
      <c r="F23" t="s">
        <v>144</v>
      </c>
      <c r="G23" s="2">
        <v>43466</v>
      </c>
      <c r="H23" s="2">
        <v>43466</v>
      </c>
      <c r="I23">
        <v>-899</v>
      </c>
      <c r="J23" s="3">
        <v>880000</v>
      </c>
    </row>
    <row r="24" spans="1:10" hidden="1">
      <c r="A24">
        <v>93</v>
      </c>
      <c r="B24">
        <v>0</v>
      </c>
      <c r="C24" s="1">
        <v>890805051</v>
      </c>
      <c r="D24" t="s">
        <v>182</v>
      </c>
      <c r="E24" t="s">
        <v>38</v>
      </c>
      <c r="F24" t="s">
        <v>183</v>
      </c>
      <c r="G24" s="2">
        <v>43466</v>
      </c>
      <c r="H24" s="2">
        <v>43466</v>
      </c>
      <c r="I24">
        <v>-899</v>
      </c>
      <c r="J24" s="3">
        <v>880000</v>
      </c>
    </row>
    <row r="25" spans="1:10" hidden="1">
      <c r="A25">
        <v>73</v>
      </c>
      <c r="B25">
        <v>0</v>
      </c>
      <c r="C25" s="1">
        <v>802011065</v>
      </c>
      <c r="D25" t="s">
        <v>140</v>
      </c>
      <c r="E25" t="s">
        <v>38</v>
      </c>
      <c r="F25" t="s">
        <v>141</v>
      </c>
      <c r="G25" s="2">
        <v>43466</v>
      </c>
      <c r="H25" s="2">
        <v>43466</v>
      </c>
      <c r="I25">
        <v>-899</v>
      </c>
      <c r="J25" s="3">
        <v>916000</v>
      </c>
    </row>
    <row r="26" spans="1:10" hidden="1">
      <c r="A26">
        <v>73</v>
      </c>
      <c r="B26">
        <v>0</v>
      </c>
      <c r="C26" s="1">
        <v>892300285</v>
      </c>
      <c r="D26" t="s">
        <v>31</v>
      </c>
      <c r="E26" t="s">
        <v>38</v>
      </c>
      <c r="F26" t="s">
        <v>145</v>
      </c>
      <c r="G26" s="2">
        <v>43587</v>
      </c>
      <c r="H26" s="2">
        <v>43587</v>
      </c>
      <c r="I26">
        <v>-778</v>
      </c>
      <c r="J26" s="3">
        <v>916000</v>
      </c>
    </row>
    <row r="27" spans="1:10" hidden="1">
      <c r="A27">
        <v>73</v>
      </c>
      <c r="B27">
        <v>0</v>
      </c>
      <c r="C27" s="1">
        <v>892300285</v>
      </c>
      <c r="D27" t="s">
        <v>31</v>
      </c>
      <c r="E27" t="s">
        <v>38</v>
      </c>
      <c r="F27" t="s">
        <v>146</v>
      </c>
      <c r="G27" s="2">
        <v>43587</v>
      </c>
      <c r="H27" s="2">
        <v>43587</v>
      </c>
      <c r="I27">
        <v>-778</v>
      </c>
      <c r="J27" s="3">
        <v>1092000</v>
      </c>
    </row>
    <row r="28" spans="1:10" hidden="1">
      <c r="A28">
        <v>73</v>
      </c>
      <c r="B28">
        <v>0</v>
      </c>
      <c r="C28" s="1">
        <v>890481276</v>
      </c>
      <c r="D28" t="s">
        <v>112</v>
      </c>
      <c r="E28" t="s">
        <v>38</v>
      </c>
      <c r="F28" t="s">
        <v>137</v>
      </c>
      <c r="G28" s="2">
        <v>43740</v>
      </c>
      <c r="H28" s="2">
        <v>43740</v>
      </c>
      <c r="I28">
        <v>-628</v>
      </c>
      <c r="J28" s="3">
        <v>1145000</v>
      </c>
    </row>
    <row r="29" spans="1:10" hidden="1">
      <c r="A29">
        <v>652</v>
      </c>
      <c r="B29">
        <v>0</v>
      </c>
      <c r="C29" s="1">
        <v>1097037128</v>
      </c>
      <c r="D29" t="s">
        <v>222</v>
      </c>
      <c r="E29" t="s">
        <v>38</v>
      </c>
      <c r="F29" t="s">
        <v>223</v>
      </c>
      <c r="G29" s="2">
        <v>43832</v>
      </c>
      <c r="H29" s="2">
        <v>43832</v>
      </c>
      <c r="I29">
        <v>-538</v>
      </c>
      <c r="J29" s="3">
        <v>1230000</v>
      </c>
    </row>
    <row r="30" spans="1:10" hidden="1">
      <c r="A30">
        <v>652</v>
      </c>
      <c r="B30">
        <v>0</v>
      </c>
      <c r="C30" s="1">
        <v>890102572</v>
      </c>
      <c r="D30" t="s">
        <v>13</v>
      </c>
      <c r="E30" t="s">
        <v>38</v>
      </c>
      <c r="F30" t="s">
        <v>225</v>
      </c>
      <c r="G30" s="2">
        <v>43832</v>
      </c>
      <c r="H30" s="2">
        <v>43832</v>
      </c>
      <c r="I30">
        <v>-538</v>
      </c>
      <c r="J30" s="3">
        <v>1230000</v>
      </c>
    </row>
    <row r="31" spans="1:10" hidden="1">
      <c r="A31">
        <v>72</v>
      </c>
      <c r="B31">
        <v>0</v>
      </c>
      <c r="C31" s="1">
        <v>860401734</v>
      </c>
      <c r="D31" t="s">
        <v>131</v>
      </c>
      <c r="E31" t="s">
        <v>38</v>
      </c>
      <c r="F31" t="s">
        <v>132</v>
      </c>
      <c r="G31" s="2">
        <v>43566</v>
      </c>
      <c r="H31" s="2">
        <v>43566</v>
      </c>
      <c r="I31">
        <v>-799</v>
      </c>
      <c r="J31" s="3">
        <v>1246824</v>
      </c>
    </row>
    <row r="32" spans="1:10" hidden="1">
      <c r="A32">
        <v>502</v>
      </c>
      <c r="B32">
        <v>0</v>
      </c>
      <c r="C32" s="1">
        <v>890501510</v>
      </c>
      <c r="D32" t="s">
        <v>192</v>
      </c>
      <c r="E32" t="s">
        <v>38</v>
      </c>
      <c r="F32" t="s">
        <v>193</v>
      </c>
      <c r="G32" s="2">
        <v>43831</v>
      </c>
      <c r="H32" s="2">
        <v>43831</v>
      </c>
      <c r="I32">
        <v>-539</v>
      </c>
      <c r="J32" s="3">
        <v>1378908</v>
      </c>
    </row>
    <row r="33" spans="1:10">
      <c r="A33">
        <v>81</v>
      </c>
      <c r="B33">
        <v>0</v>
      </c>
      <c r="C33" s="1">
        <v>860056070</v>
      </c>
      <c r="D33" t="s">
        <v>159</v>
      </c>
      <c r="E33" t="s">
        <v>10</v>
      </c>
      <c r="F33" t="s">
        <v>160</v>
      </c>
      <c r="G33" s="2">
        <v>43466</v>
      </c>
      <c r="H33" s="2">
        <v>43466</v>
      </c>
      <c r="I33">
        <v>-899</v>
      </c>
      <c r="J33" s="3">
        <v>1562484</v>
      </c>
    </row>
    <row r="34" spans="1:10" hidden="1">
      <c r="A34">
        <v>502</v>
      </c>
      <c r="B34">
        <v>0</v>
      </c>
      <c r="C34" s="1">
        <v>890680062</v>
      </c>
      <c r="D34" t="s">
        <v>99</v>
      </c>
      <c r="E34" t="s">
        <v>38</v>
      </c>
      <c r="F34" t="s">
        <v>188</v>
      </c>
      <c r="G34" s="2">
        <v>43831</v>
      </c>
      <c r="H34" s="2">
        <v>43831</v>
      </c>
      <c r="I34">
        <v>-539</v>
      </c>
      <c r="J34" s="3">
        <v>1562484</v>
      </c>
    </row>
    <row r="35" spans="1:10" hidden="1">
      <c r="A35">
        <v>502</v>
      </c>
      <c r="B35">
        <v>0</v>
      </c>
      <c r="C35" s="1">
        <v>835000300</v>
      </c>
      <c r="D35" t="s">
        <v>194</v>
      </c>
      <c r="E35" t="s">
        <v>38</v>
      </c>
      <c r="F35" t="s">
        <v>195</v>
      </c>
      <c r="G35" s="2">
        <v>43831</v>
      </c>
      <c r="H35" s="2">
        <v>43831</v>
      </c>
      <c r="I35">
        <v>-539</v>
      </c>
      <c r="J35" s="3">
        <v>1562484</v>
      </c>
    </row>
    <row r="36" spans="1:10" hidden="1">
      <c r="A36">
        <v>502</v>
      </c>
      <c r="B36">
        <v>0</v>
      </c>
      <c r="C36" s="1">
        <v>892300285</v>
      </c>
      <c r="D36" t="s">
        <v>31</v>
      </c>
      <c r="E36" t="s">
        <v>38</v>
      </c>
      <c r="F36" t="s">
        <v>196</v>
      </c>
      <c r="G36" s="2">
        <v>43831</v>
      </c>
      <c r="H36" s="2">
        <v>43831</v>
      </c>
      <c r="I36">
        <v>-539</v>
      </c>
      <c r="J36" s="3">
        <v>1562484</v>
      </c>
    </row>
    <row r="37" spans="1:10" hidden="1">
      <c r="A37">
        <v>502</v>
      </c>
      <c r="B37">
        <v>0</v>
      </c>
      <c r="C37" s="1">
        <v>891180084</v>
      </c>
      <c r="D37" t="s">
        <v>174</v>
      </c>
      <c r="E37" t="s">
        <v>38</v>
      </c>
      <c r="F37" t="s">
        <v>197</v>
      </c>
      <c r="G37" s="2">
        <v>43831</v>
      </c>
      <c r="H37" s="2">
        <v>43831</v>
      </c>
      <c r="I37">
        <v>-539</v>
      </c>
      <c r="J37" s="3">
        <v>1562484</v>
      </c>
    </row>
    <row r="38" spans="1:10" hidden="1">
      <c r="A38">
        <v>92</v>
      </c>
      <c r="B38">
        <v>0</v>
      </c>
      <c r="C38" s="1">
        <v>891190346</v>
      </c>
      <c r="D38" t="s">
        <v>178</v>
      </c>
      <c r="E38" t="s">
        <v>38</v>
      </c>
      <c r="F38" t="s">
        <v>179</v>
      </c>
      <c r="G38" s="2">
        <v>43466</v>
      </c>
      <c r="H38" s="2">
        <v>43466</v>
      </c>
      <c r="I38">
        <v>-899</v>
      </c>
      <c r="J38" s="3">
        <v>1680000</v>
      </c>
    </row>
    <row r="39" spans="1:10" hidden="1">
      <c r="A39">
        <v>71</v>
      </c>
      <c r="B39">
        <v>0</v>
      </c>
      <c r="C39" s="1">
        <v>860013798</v>
      </c>
      <c r="D39" t="s">
        <v>126</v>
      </c>
      <c r="E39" t="s">
        <v>10</v>
      </c>
      <c r="F39" t="s">
        <v>127</v>
      </c>
      <c r="G39" s="2">
        <v>43466</v>
      </c>
      <c r="H39" s="2">
        <v>43466</v>
      </c>
      <c r="I39">
        <v>-899</v>
      </c>
      <c r="J39" s="3">
        <v>1685217</v>
      </c>
    </row>
    <row r="40" spans="1:10" hidden="1">
      <c r="A40">
        <v>71</v>
      </c>
      <c r="B40">
        <v>0</v>
      </c>
      <c r="C40" s="1">
        <v>891000692</v>
      </c>
      <c r="D40" t="s">
        <v>26</v>
      </c>
      <c r="E40" t="s">
        <v>10</v>
      </c>
      <c r="F40" t="s">
        <v>124</v>
      </c>
      <c r="G40" s="2">
        <v>43830</v>
      </c>
      <c r="H40" s="2">
        <v>43166</v>
      </c>
      <c r="I40">
        <v>-1193</v>
      </c>
      <c r="J40" s="3">
        <v>1685217</v>
      </c>
    </row>
    <row r="41" spans="1:10" hidden="1">
      <c r="A41">
        <v>652</v>
      </c>
      <c r="B41">
        <v>0</v>
      </c>
      <c r="C41" s="1">
        <v>890980136</v>
      </c>
      <c r="D41" t="s">
        <v>108</v>
      </c>
      <c r="E41" t="s">
        <v>38</v>
      </c>
      <c r="F41" t="s">
        <v>224</v>
      </c>
      <c r="G41" s="2">
        <v>43831</v>
      </c>
      <c r="H41" s="2">
        <v>43831</v>
      </c>
      <c r="I41">
        <v>-539</v>
      </c>
      <c r="J41" s="3">
        <v>2079210</v>
      </c>
    </row>
    <row r="42" spans="1:10" hidden="1">
      <c r="A42">
        <v>53</v>
      </c>
      <c r="B42">
        <v>0</v>
      </c>
      <c r="C42" s="1">
        <v>860029924</v>
      </c>
      <c r="D42" t="s">
        <v>75</v>
      </c>
      <c r="E42" t="s">
        <v>38</v>
      </c>
      <c r="F42" t="s">
        <v>98</v>
      </c>
      <c r="G42" s="2">
        <v>43466</v>
      </c>
      <c r="H42" s="2">
        <v>43466</v>
      </c>
      <c r="I42">
        <v>-899</v>
      </c>
      <c r="J42" s="3">
        <v>2150000</v>
      </c>
    </row>
    <row r="43" spans="1:10" hidden="1">
      <c r="A43">
        <v>41</v>
      </c>
      <c r="B43">
        <v>0</v>
      </c>
      <c r="C43" s="1">
        <v>892099267</v>
      </c>
      <c r="D43" t="s">
        <v>65</v>
      </c>
      <c r="E43" t="s">
        <v>10</v>
      </c>
      <c r="F43" t="s">
        <v>66</v>
      </c>
      <c r="G43" s="2">
        <v>43993</v>
      </c>
      <c r="H43" s="2">
        <v>43993</v>
      </c>
      <c r="I43">
        <v>-379</v>
      </c>
      <c r="J43" s="3">
        <v>2194507</v>
      </c>
    </row>
    <row r="44" spans="1:10" hidden="1">
      <c r="A44">
        <v>41</v>
      </c>
      <c r="B44">
        <v>0</v>
      </c>
      <c r="C44" s="1">
        <v>800024581</v>
      </c>
      <c r="D44" t="s">
        <v>70</v>
      </c>
      <c r="E44" t="s">
        <v>10</v>
      </c>
      <c r="F44" t="s">
        <v>71</v>
      </c>
      <c r="G44" s="2">
        <v>43993</v>
      </c>
      <c r="H44" s="2">
        <v>43993</v>
      </c>
      <c r="I44">
        <v>-379</v>
      </c>
      <c r="J44" s="3">
        <v>2194507</v>
      </c>
    </row>
    <row r="45" spans="1:10" hidden="1">
      <c r="A45">
        <v>41</v>
      </c>
      <c r="B45">
        <v>0</v>
      </c>
      <c r="C45" s="1">
        <v>890208727</v>
      </c>
      <c r="D45" t="s">
        <v>72</v>
      </c>
      <c r="E45" t="s">
        <v>10</v>
      </c>
      <c r="F45" t="s">
        <v>73</v>
      </c>
      <c r="G45" s="2">
        <v>43993</v>
      </c>
      <c r="H45" s="2">
        <v>43993</v>
      </c>
      <c r="I45">
        <v>-379</v>
      </c>
      <c r="J45" s="3">
        <v>2194507</v>
      </c>
    </row>
    <row r="46" spans="1:10" hidden="1">
      <c r="A46">
        <v>41</v>
      </c>
      <c r="B46">
        <v>0</v>
      </c>
      <c r="C46" s="1">
        <v>860029924</v>
      </c>
      <c r="D46" t="s">
        <v>75</v>
      </c>
      <c r="E46" t="s">
        <v>10</v>
      </c>
      <c r="F46" t="s">
        <v>76</v>
      </c>
      <c r="G46" s="2">
        <v>43993</v>
      </c>
      <c r="H46" s="2">
        <v>43993</v>
      </c>
      <c r="I46">
        <v>-379</v>
      </c>
      <c r="J46" s="3">
        <v>2194507</v>
      </c>
    </row>
    <row r="47" spans="1:10" hidden="1">
      <c r="A47">
        <v>41</v>
      </c>
      <c r="B47">
        <v>0</v>
      </c>
      <c r="C47" s="1">
        <v>890500622</v>
      </c>
      <c r="D47" t="s">
        <v>41</v>
      </c>
      <c r="E47" t="s">
        <v>10</v>
      </c>
      <c r="F47" t="s">
        <v>79</v>
      </c>
      <c r="G47" s="2">
        <v>43993</v>
      </c>
      <c r="H47" s="2">
        <v>43993</v>
      </c>
      <c r="I47">
        <v>-379</v>
      </c>
      <c r="J47" s="3">
        <v>2194507</v>
      </c>
    </row>
    <row r="48" spans="1:10" hidden="1">
      <c r="A48">
        <v>51</v>
      </c>
      <c r="B48">
        <v>0</v>
      </c>
      <c r="C48" s="1">
        <v>899999063</v>
      </c>
      <c r="D48" t="s">
        <v>96</v>
      </c>
      <c r="E48" t="s">
        <v>10</v>
      </c>
      <c r="F48" t="s">
        <v>97</v>
      </c>
      <c r="G48" s="2">
        <v>43466</v>
      </c>
      <c r="H48" s="2">
        <v>43466</v>
      </c>
      <c r="I48">
        <v>-899</v>
      </c>
      <c r="J48" s="3">
        <v>2213145</v>
      </c>
    </row>
    <row r="49" spans="1:10" hidden="1">
      <c r="A49">
        <v>51</v>
      </c>
      <c r="B49">
        <v>0</v>
      </c>
      <c r="C49" s="1">
        <v>860034667</v>
      </c>
      <c r="D49" t="s">
        <v>9</v>
      </c>
      <c r="E49" t="s">
        <v>10</v>
      </c>
      <c r="F49" t="s">
        <v>94</v>
      </c>
      <c r="G49" s="2">
        <v>43466</v>
      </c>
      <c r="H49" s="2">
        <v>43466</v>
      </c>
      <c r="I49">
        <v>-899</v>
      </c>
      <c r="J49" s="3">
        <v>2343726</v>
      </c>
    </row>
    <row r="50" spans="1:10" hidden="1">
      <c r="A50">
        <v>51</v>
      </c>
      <c r="B50">
        <v>0</v>
      </c>
      <c r="C50" s="1">
        <v>860011285</v>
      </c>
      <c r="D50" t="s">
        <v>27</v>
      </c>
      <c r="E50" t="s">
        <v>10</v>
      </c>
      <c r="F50" t="s">
        <v>95</v>
      </c>
      <c r="G50" s="2">
        <v>43466</v>
      </c>
      <c r="H50" s="2">
        <v>43466</v>
      </c>
      <c r="I50">
        <v>-899</v>
      </c>
      <c r="J50" s="3">
        <v>2343726</v>
      </c>
    </row>
    <row r="51" spans="1:10" hidden="1">
      <c r="A51">
        <v>71</v>
      </c>
      <c r="B51">
        <v>0</v>
      </c>
      <c r="C51" s="1">
        <v>860507903</v>
      </c>
      <c r="D51" t="s">
        <v>116</v>
      </c>
      <c r="E51" t="s">
        <v>10</v>
      </c>
      <c r="F51" t="s">
        <v>117</v>
      </c>
      <c r="G51" s="2">
        <v>43894</v>
      </c>
      <c r="H51" s="2">
        <v>43894</v>
      </c>
      <c r="I51">
        <v>-476</v>
      </c>
      <c r="J51" s="3">
        <v>2633409</v>
      </c>
    </row>
    <row r="52" spans="1:10" hidden="1">
      <c r="A52">
        <v>71</v>
      </c>
      <c r="B52">
        <v>0</v>
      </c>
      <c r="C52" s="1">
        <v>890102572</v>
      </c>
      <c r="D52" t="s">
        <v>13</v>
      </c>
      <c r="E52" t="s">
        <v>10</v>
      </c>
      <c r="F52" t="s">
        <v>118</v>
      </c>
      <c r="G52" s="2">
        <v>43894</v>
      </c>
      <c r="H52" s="2">
        <v>43894</v>
      </c>
      <c r="I52">
        <v>-476</v>
      </c>
      <c r="J52" s="3">
        <v>2633409</v>
      </c>
    </row>
    <row r="53" spans="1:10" hidden="1">
      <c r="A53">
        <v>71</v>
      </c>
      <c r="B53">
        <v>0</v>
      </c>
      <c r="C53" s="1">
        <v>860351894</v>
      </c>
      <c r="D53" t="s">
        <v>129</v>
      </c>
      <c r="E53" t="s">
        <v>10</v>
      </c>
      <c r="F53" t="s">
        <v>130</v>
      </c>
      <c r="G53" s="2">
        <v>43894</v>
      </c>
      <c r="H53" s="2">
        <v>43894</v>
      </c>
      <c r="I53">
        <v>-476</v>
      </c>
      <c r="J53" s="3">
        <v>2633409</v>
      </c>
    </row>
    <row r="54" spans="1:10" hidden="1">
      <c r="A54">
        <v>15</v>
      </c>
      <c r="B54">
        <v>6</v>
      </c>
      <c r="C54" s="1">
        <v>890000432</v>
      </c>
      <c r="D54" t="s">
        <v>45</v>
      </c>
      <c r="E54" t="s">
        <v>38</v>
      </c>
      <c r="F54" t="s">
        <v>46</v>
      </c>
      <c r="G54" s="2">
        <v>43466</v>
      </c>
      <c r="H54" s="2">
        <v>43466</v>
      </c>
      <c r="I54">
        <v>-899</v>
      </c>
      <c r="J54" s="3">
        <v>3000000</v>
      </c>
    </row>
    <row r="55" spans="1:10" hidden="1">
      <c r="A55">
        <v>566</v>
      </c>
      <c r="B55">
        <v>0</v>
      </c>
      <c r="C55" s="1">
        <v>891800330</v>
      </c>
      <c r="D55" t="s">
        <v>86</v>
      </c>
      <c r="E55" t="s">
        <v>38</v>
      </c>
      <c r="F55" t="s">
        <v>205</v>
      </c>
      <c r="G55" s="2">
        <v>43962</v>
      </c>
      <c r="H55" s="2">
        <v>43962</v>
      </c>
      <c r="I55">
        <v>-409</v>
      </c>
      <c r="J55" s="3">
        <v>4351500</v>
      </c>
    </row>
    <row r="56" spans="1:10" hidden="1">
      <c r="A56">
        <v>1</v>
      </c>
      <c r="B56">
        <v>1</v>
      </c>
      <c r="C56" s="1">
        <v>890102572</v>
      </c>
      <c r="D56" t="s">
        <v>13</v>
      </c>
      <c r="E56" t="s">
        <v>10</v>
      </c>
      <c r="F56" t="s">
        <v>14</v>
      </c>
      <c r="G56" s="2">
        <v>43466</v>
      </c>
      <c r="H56" s="2">
        <v>43466</v>
      </c>
      <c r="I56">
        <v>-899</v>
      </c>
      <c r="J56" s="3">
        <v>18330036</v>
      </c>
    </row>
    <row r="57" spans="1:10" hidden="1">
      <c r="A57">
        <v>1</v>
      </c>
      <c r="B57">
        <v>1</v>
      </c>
      <c r="C57" s="1">
        <v>891801101</v>
      </c>
      <c r="D57" t="s">
        <v>19</v>
      </c>
      <c r="E57" t="s">
        <v>10</v>
      </c>
      <c r="F57" t="s">
        <v>20</v>
      </c>
      <c r="G57" s="2">
        <v>43466</v>
      </c>
      <c r="H57" s="2">
        <v>43466</v>
      </c>
      <c r="I57">
        <v>-899</v>
      </c>
      <c r="J57" s="3">
        <v>18330036</v>
      </c>
    </row>
    <row r="58" spans="1:10" hidden="1">
      <c r="A58">
        <v>1</v>
      </c>
      <c r="B58">
        <v>1</v>
      </c>
      <c r="C58" s="1">
        <v>890102572</v>
      </c>
      <c r="D58" t="s">
        <v>13</v>
      </c>
      <c r="E58" t="s">
        <v>10</v>
      </c>
      <c r="F58" t="s">
        <v>15</v>
      </c>
      <c r="G58" s="2">
        <v>43466</v>
      </c>
      <c r="H58" s="2">
        <v>43466</v>
      </c>
      <c r="I58">
        <v>-899</v>
      </c>
      <c r="J58" s="3">
        <v>19063237</v>
      </c>
    </row>
    <row r="59" spans="1:10" hidden="1">
      <c r="A59">
        <v>1</v>
      </c>
      <c r="B59">
        <v>1</v>
      </c>
      <c r="C59" s="1">
        <v>891801101</v>
      </c>
      <c r="D59" t="s">
        <v>19</v>
      </c>
      <c r="E59" t="s">
        <v>10</v>
      </c>
      <c r="F59" t="s">
        <v>21</v>
      </c>
      <c r="G59" s="2">
        <v>43466</v>
      </c>
      <c r="H59" s="2">
        <v>43466</v>
      </c>
      <c r="I59">
        <v>-899</v>
      </c>
      <c r="J59" s="3">
        <v>19063237</v>
      </c>
    </row>
    <row r="60" spans="1:10" hidden="1">
      <c r="A60">
        <v>1</v>
      </c>
      <c r="B60">
        <v>1</v>
      </c>
      <c r="C60" s="1">
        <v>860011285</v>
      </c>
      <c r="D60" t="s">
        <v>27</v>
      </c>
      <c r="E60" t="s">
        <v>10</v>
      </c>
      <c r="F60" t="s">
        <v>29</v>
      </c>
      <c r="G60" s="2">
        <v>43864</v>
      </c>
      <c r="H60" s="2">
        <v>43864</v>
      </c>
      <c r="I60">
        <v>-507</v>
      </c>
      <c r="J60" s="3">
        <v>19063237</v>
      </c>
    </row>
    <row r="61" spans="1:10" hidden="1">
      <c r="A61">
        <v>1</v>
      </c>
      <c r="B61">
        <v>1</v>
      </c>
      <c r="C61" s="1">
        <v>860034667</v>
      </c>
      <c r="D61" t="s">
        <v>9</v>
      </c>
      <c r="E61" t="s">
        <v>10</v>
      </c>
      <c r="F61" t="s">
        <v>11</v>
      </c>
      <c r="G61" s="2">
        <v>43770</v>
      </c>
      <c r="H61" s="2">
        <v>43770</v>
      </c>
      <c r="I61">
        <v>-599</v>
      </c>
      <c r="J61" s="3">
        <v>19825766</v>
      </c>
    </row>
    <row r="62" spans="1:10" hidden="1">
      <c r="A62">
        <v>1</v>
      </c>
      <c r="B62">
        <v>1</v>
      </c>
      <c r="C62" s="1">
        <v>890102572</v>
      </c>
      <c r="D62" t="s">
        <v>13</v>
      </c>
      <c r="E62" t="s">
        <v>10</v>
      </c>
      <c r="F62" t="s">
        <v>16</v>
      </c>
      <c r="G62" s="2">
        <v>43770</v>
      </c>
      <c r="H62" s="2">
        <v>43770</v>
      </c>
      <c r="I62">
        <v>-599</v>
      </c>
      <c r="J62" s="3">
        <v>19825766</v>
      </c>
    </row>
    <row r="63" spans="1:10" hidden="1">
      <c r="A63">
        <v>1</v>
      </c>
      <c r="B63">
        <v>1</v>
      </c>
      <c r="C63" s="1">
        <v>892300285</v>
      </c>
      <c r="D63" t="s">
        <v>31</v>
      </c>
      <c r="E63" t="s">
        <v>10</v>
      </c>
      <c r="F63" t="s">
        <v>32</v>
      </c>
      <c r="G63" s="2">
        <v>43850</v>
      </c>
      <c r="H63" s="2">
        <v>43850</v>
      </c>
      <c r="I63">
        <v>-520</v>
      </c>
      <c r="J63" s="3">
        <v>19825766</v>
      </c>
    </row>
    <row r="64" spans="1:10" hidden="1">
      <c r="A64">
        <v>1</v>
      </c>
      <c r="B64">
        <v>1</v>
      </c>
      <c r="C64" s="1">
        <v>891680089</v>
      </c>
      <c r="D64" t="s">
        <v>34</v>
      </c>
      <c r="E64" t="s">
        <v>10</v>
      </c>
      <c r="F64" t="s">
        <v>35</v>
      </c>
      <c r="G64" s="2">
        <v>43850</v>
      </c>
      <c r="H64" s="2">
        <v>43850</v>
      </c>
      <c r="I64">
        <v>-520</v>
      </c>
      <c r="J64" s="3">
        <v>19825766</v>
      </c>
    </row>
    <row r="65" spans="1:10" hidden="1">
      <c r="A65">
        <v>1</v>
      </c>
      <c r="B65">
        <v>1</v>
      </c>
      <c r="C65" s="1">
        <v>860011285</v>
      </c>
      <c r="D65" t="s">
        <v>27</v>
      </c>
      <c r="E65" t="s">
        <v>10</v>
      </c>
      <c r="F65" t="s">
        <v>28</v>
      </c>
      <c r="G65" s="2">
        <v>43864</v>
      </c>
      <c r="H65" s="2">
        <v>43864</v>
      </c>
      <c r="I65">
        <v>-507</v>
      </c>
      <c r="J65" s="3">
        <v>19825766</v>
      </c>
    </row>
  </sheetData>
  <autoFilter ref="A1:K65">
    <filterColumn colId="0">
      <filters>
        <filter val="81"/>
      </filters>
    </filterColumn>
  </autoFilter>
  <sortState ref="A1:J70">
    <sortCondition ref="J1:J7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J34" sqref="J34"/>
    </sheetView>
  </sheetViews>
  <sheetFormatPr baseColWidth="10" defaultRowHeight="15"/>
  <cols>
    <col min="1" max="1" width="6.140625" bestFit="1" customWidth="1"/>
    <col min="2" max="2" width="6.42578125" bestFit="1" customWidth="1"/>
    <col min="3" max="3" width="11.140625" bestFit="1" customWidth="1"/>
    <col min="4" max="4" width="67" bestFit="1" customWidth="1"/>
    <col min="5" max="5" width="11.7109375" bestFit="1" customWidth="1"/>
    <col min="6" max="6" width="21.5703125" bestFit="1" customWidth="1"/>
    <col min="7" max="8" width="10.7109375" bestFit="1" customWidth="1"/>
    <col min="9" max="9" width="7.28515625" bestFit="1" customWidth="1"/>
    <col min="10" max="10" width="13.42578125" bestFit="1" customWidth="1"/>
  </cols>
  <sheetData>
    <row r="1" spans="1:10">
      <c r="A1" t="s">
        <v>0</v>
      </c>
      <c r="B1" t="s">
        <v>227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v>52</v>
      </c>
      <c r="B2">
        <v>0</v>
      </c>
      <c r="C2" s="1">
        <v>830065186</v>
      </c>
      <c r="D2" t="s">
        <v>294</v>
      </c>
      <c r="E2" t="s">
        <v>38</v>
      </c>
      <c r="F2" t="s">
        <v>295</v>
      </c>
      <c r="G2" s="2">
        <v>44368</v>
      </c>
      <c r="H2" s="2">
        <v>44368</v>
      </c>
      <c r="I2">
        <v>-9</v>
      </c>
      <c r="J2" s="3">
        <v>165000</v>
      </c>
    </row>
    <row r="3" spans="1:10">
      <c r="A3">
        <v>52</v>
      </c>
      <c r="B3">
        <v>0</v>
      </c>
      <c r="C3" s="1">
        <v>860051853</v>
      </c>
      <c r="D3" t="s">
        <v>296</v>
      </c>
      <c r="E3" t="s">
        <v>38</v>
      </c>
      <c r="F3" t="s">
        <v>297</v>
      </c>
      <c r="G3" s="2">
        <v>44368</v>
      </c>
      <c r="H3" s="2">
        <v>44368</v>
      </c>
      <c r="I3">
        <v>-9</v>
      </c>
      <c r="J3" s="3">
        <v>195000</v>
      </c>
    </row>
    <row r="4" spans="1:10">
      <c r="A4">
        <v>52</v>
      </c>
      <c r="B4">
        <v>0</v>
      </c>
      <c r="C4" s="1">
        <v>860028971</v>
      </c>
      <c r="D4" t="s">
        <v>62</v>
      </c>
      <c r="E4" t="s">
        <v>38</v>
      </c>
      <c r="F4" t="s">
        <v>298</v>
      </c>
      <c r="G4" s="2">
        <v>44365</v>
      </c>
      <c r="H4" s="2">
        <v>44365</v>
      </c>
      <c r="I4">
        <v>-12</v>
      </c>
      <c r="J4" s="3">
        <v>105000</v>
      </c>
    </row>
    <row r="5" spans="1:10">
      <c r="A5">
        <v>53</v>
      </c>
      <c r="B5">
        <v>0</v>
      </c>
      <c r="C5" s="1">
        <v>860029924</v>
      </c>
      <c r="D5" t="s">
        <v>75</v>
      </c>
      <c r="E5" t="s">
        <v>38</v>
      </c>
      <c r="F5" t="s">
        <v>98</v>
      </c>
      <c r="G5" s="2">
        <v>43466</v>
      </c>
      <c r="H5" s="2">
        <v>43466</v>
      </c>
      <c r="I5">
        <v>-899</v>
      </c>
      <c r="J5" s="3">
        <v>2150000</v>
      </c>
    </row>
    <row r="6" spans="1:10">
      <c r="A6">
        <v>53</v>
      </c>
      <c r="B6">
        <v>0</v>
      </c>
      <c r="C6" s="1">
        <v>860015685</v>
      </c>
      <c r="D6" t="s">
        <v>101</v>
      </c>
      <c r="E6" t="s">
        <v>38</v>
      </c>
      <c r="F6" t="s">
        <v>102</v>
      </c>
      <c r="G6" s="2">
        <v>44273</v>
      </c>
      <c r="H6" s="2">
        <v>44273</v>
      </c>
      <c r="I6">
        <v>-102</v>
      </c>
      <c r="J6" s="3">
        <v>1000000</v>
      </c>
    </row>
    <row r="7" spans="1:10">
      <c r="A7">
        <v>54</v>
      </c>
      <c r="B7">
        <v>0</v>
      </c>
      <c r="C7" s="1">
        <v>860034667</v>
      </c>
      <c r="D7" t="s">
        <v>9</v>
      </c>
      <c r="E7" t="s">
        <v>38</v>
      </c>
      <c r="F7" t="s">
        <v>104</v>
      </c>
      <c r="G7" s="2">
        <v>43466</v>
      </c>
      <c r="H7" s="2">
        <v>43466</v>
      </c>
      <c r="I7">
        <v>-899</v>
      </c>
      <c r="J7" s="3">
        <v>100000</v>
      </c>
    </row>
    <row r="8" spans="1:10">
      <c r="A8">
        <v>54</v>
      </c>
      <c r="B8">
        <v>0</v>
      </c>
      <c r="C8" s="1">
        <v>860013798</v>
      </c>
      <c r="D8" t="s">
        <v>59</v>
      </c>
      <c r="E8" t="s">
        <v>38</v>
      </c>
      <c r="F8" t="s">
        <v>105</v>
      </c>
      <c r="G8" s="2">
        <v>43803</v>
      </c>
      <c r="H8" s="2">
        <v>43803</v>
      </c>
      <c r="I8">
        <v>-566</v>
      </c>
      <c r="J8" s="3">
        <v>207500</v>
      </c>
    </row>
    <row r="9" spans="1:10">
      <c r="A9">
        <v>54</v>
      </c>
      <c r="B9">
        <v>0</v>
      </c>
      <c r="C9" s="1">
        <v>899999124</v>
      </c>
      <c r="D9" t="s">
        <v>106</v>
      </c>
      <c r="E9" t="s">
        <v>38</v>
      </c>
      <c r="F9" t="s">
        <v>107</v>
      </c>
      <c r="G9" s="2">
        <v>43466</v>
      </c>
      <c r="H9" s="2">
        <v>43466</v>
      </c>
      <c r="I9">
        <v>-899</v>
      </c>
      <c r="J9" s="3">
        <v>100000</v>
      </c>
    </row>
    <row r="10" spans="1:10">
      <c r="C10" s="1"/>
      <c r="G10" s="2"/>
      <c r="H10" s="2"/>
      <c r="J10" s="3">
        <f>SUM(J2:J9)</f>
        <v>4022500</v>
      </c>
    </row>
    <row r="11" spans="1:10">
      <c r="A11">
        <v>72</v>
      </c>
      <c r="B11">
        <v>0</v>
      </c>
      <c r="C11" s="1">
        <v>860401734</v>
      </c>
      <c r="D11" t="s">
        <v>131</v>
      </c>
      <c r="E11" t="s">
        <v>38</v>
      </c>
      <c r="F11" t="s">
        <v>132</v>
      </c>
      <c r="G11" s="2">
        <v>43566</v>
      </c>
      <c r="H11" s="2">
        <v>43566</v>
      </c>
      <c r="I11">
        <v>-799</v>
      </c>
      <c r="J11" s="3">
        <v>1246824</v>
      </c>
    </row>
    <row r="12" spans="1:10">
      <c r="A12">
        <v>72</v>
      </c>
      <c r="B12">
        <v>0</v>
      </c>
      <c r="C12" s="1">
        <v>860029924</v>
      </c>
      <c r="D12" t="s">
        <v>133</v>
      </c>
      <c r="E12" t="s">
        <v>38</v>
      </c>
      <c r="F12" t="s">
        <v>134</v>
      </c>
      <c r="G12" s="2">
        <v>43466</v>
      </c>
      <c r="H12" s="2">
        <v>43466</v>
      </c>
      <c r="I12">
        <v>-899</v>
      </c>
      <c r="J12" s="3">
        <v>240000</v>
      </c>
    </row>
    <row r="13" spans="1:10">
      <c r="A13">
        <v>72</v>
      </c>
      <c r="B13">
        <v>0</v>
      </c>
      <c r="C13" s="1">
        <v>860013798</v>
      </c>
      <c r="D13" t="s">
        <v>126</v>
      </c>
      <c r="E13" t="s">
        <v>38</v>
      </c>
      <c r="F13" t="s">
        <v>135</v>
      </c>
      <c r="G13" s="2">
        <v>43466</v>
      </c>
      <c r="H13" s="2">
        <v>43466</v>
      </c>
      <c r="I13">
        <v>-899</v>
      </c>
      <c r="J13" s="3">
        <v>70000</v>
      </c>
    </row>
    <row r="14" spans="1:10">
      <c r="A14">
        <v>73</v>
      </c>
      <c r="B14">
        <v>0</v>
      </c>
      <c r="C14" s="1">
        <v>890481276</v>
      </c>
      <c r="D14" t="s">
        <v>112</v>
      </c>
      <c r="E14" t="s">
        <v>38</v>
      </c>
      <c r="F14" t="s">
        <v>136</v>
      </c>
      <c r="G14" s="2">
        <v>43466</v>
      </c>
      <c r="H14" s="2">
        <v>43466</v>
      </c>
      <c r="I14">
        <v>-899</v>
      </c>
      <c r="J14" s="3">
        <v>355000</v>
      </c>
    </row>
    <row r="15" spans="1:10">
      <c r="A15">
        <v>73</v>
      </c>
      <c r="B15">
        <v>0</v>
      </c>
      <c r="C15" s="1">
        <v>890481276</v>
      </c>
      <c r="D15" t="s">
        <v>112</v>
      </c>
      <c r="E15" t="s">
        <v>38</v>
      </c>
      <c r="F15" t="s">
        <v>137</v>
      </c>
      <c r="G15" s="2">
        <v>43740</v>
      </c>
      <c r="H15" s="2">
        <v>43740</v>
      </c>
      <c r="I15">
        <v>-628</v>
      </c>
      <c r="J15" s="3">
        <v>1145000</v>
      </c>
    </row>
    <row r="16" spans="1:10">
      <c r="A16">
        <v>73</v>
      </c>
      <c r="B16">
        <v>0</v>
      </c>
      <c r="C16" s="1">
        <v>890480308</v>
      </c>
      <c r="D16" t="s">
        <v>138</v>
      </c>
      <c r="E16" t="s">
        <v>38</v>
      </c>
      <c r="F16" t="s">
        <v>139</v>
      </c>
      <c r="G16" s="2">
        <v>43899</v>
      </c>
      <c r="H16" s="2">
        <v>43899</v>
      </c>
      <c r="I16">
        <v>-471</v>
      </c>
      <c r="J16" s="3">
        <v>364000</v>
      </c>
    </row>
    <row r="17" spans="1:10">
      <c r="A17">
        <v>73</v>
      </c>
      <c r="B17">
        <v>0</v>
      </c>
      <c r="C17" s="1">
        <v>802011065</v>
      </c>
      <c r="D17" t="s">
        <v>140</v>
      </c>
      <c r="E17" t="s">
        <v>38</v>
      </c>
      <c r="F17" t="s">
        <v>141</v>
      </c>
      <c r="G17" s="2">
        <v>43466</v>
      </c>
      <c r="H17" s="2">
        <v>43466</v>
      </c>
      <c r="I17">
        <v>-899</v>
      </c>
      <c r="J17" s="3">
        <v>916000</v>
      </c>
    </row>
    <row r="18" spans="1:10">
      <c r="A18">
        <v>73</v>
      </c>
      <c r="B18">
        <v>0</v>
      </c>
      <c r="C18" s="1">
        <v>800118954</v>
      </c>
      <c r="D18" t="s">
        <v>142</v>
      </c>
      <c r="E18" t="s">
        <v>38</v>
      </c>
      <c r="F18" t="s">
        <v>143</v>
      </c>
      <c r="G18" s="2">
        <v>43466</v>
      </c>
      <c r="H18" s="2">
        <v>43466</v>
      </c>
      <c r="I18">
        <v>-899</v>
      </c>
      <c r="J18" s="3">
        <v>330000</v>
      </c>
    </row>
    <row r="19" spans="1:10">
      <c r="A19">
        <v>73</v>
      </c>
      <c r="B19">
        <v>0</v>
      </c>
      <c r="C19" s="1">
        <v>892300285</v>
      </c>
      <c r="D19" t="s">
        <v>31</v>
      </c>
      <c r="E19" t="s">
        <v>38</v>
      </c>
      <c r="F19" t="s">
        <v>144</v>
      </c>
      <c r="G19" s="2">
        <v>43466</v>
      </c>
      <c r="H19" s="2">
        <v>43466</v>
      </c>
      <c r="I19">
        <v>-899</v>
      </c>
      <c r="J19" s="3">
        <v>880000</v>
      </c>
    </row>
    <row r="20" spans="1:10">
      <c r="A20">
        <v>73</v>
      </c>
      <c r="B20">
        <v>0</v>
      </c>
      <c r="C20" s="1">
        <v>892300285</v>
      </c>
      <c r="D20" t="s">
        <v>31</v>
      </c>
      <c r="E20" t="s">
        <v>38</v>
      </c>
      <c r="F20" t="s">
        <v>145</v>
      </c>
      <c r="G20" s="2">
        <v>43587</v>
      </c>
      <c r="H20" s="2">
        <v>43587</v>
      </c>
      <c r="I20">
        <v>-778</v>
      </c>
      <c r="J20" s="3">
        <v>916000</v>
      </c>
    </row>
    <row r="21" spans="1:10">
      <c r="A21">
        <v>73</v>
      </c>
      <c r="B21">
        <v>0</v>
      </c>
      <c r="C21" s="1">
        <v>892300285</v>
      </c>
      <c r="D21" t="s">
        <v>31</v>
      </c>
      <c r="E21" t="s">
        <v>38</v>
      </c>
      <c r="F21" t="s">
        <v>146</v>
      </c>
      <c r="G21" s="2">
        <v>43587</v>
      </c>
      <c r="H21" s="2">
        <v>43587</v>
      </c>
      <c r="I21">
        <v>-778</v>
      </c>
      <c r="J21" s="3">
        <v>1092000</v>
      </c>
    </row>
    <row r="22" spans="1:10">
      <c r="A22">
        <v>73</v>
      </c>
      <c r="B22">
        <v>0</v>
      </c>
      <c r="C22" s="1">
        <v>860351894</v>
      </c>
      <c r="D22" t="s">
        <v>129</v>
      </c>
      <c r="E22" t="s">
        <v>38</v>
      </c>
      <c r="F22" t="s">
        <v>147</v>
      </c>
      <c r="G22" s="2">
        <v>43466</v>
      </c>
      <c r="H22" s="2">
        <v>43466</v>
      </c>
      <c r="I22">
        <v>-899</v>
      </c>
      <c r="J22" s="3">
        <v>355000</v>
      </c>
    </row>
    <row r="23" spans="1:10">
      <c r="A23">
        <v>73</v>
      </c>
      <c r="B23">
        <v>0</v>
      </c>
      <c r="C23" s="1">
        <v>860351894</v>
      </c>
      <c r="D23" t="s">
        <v>148</v>
      </c>
      <c r="E23" t="s">
        <v>38</v>
      </c>
      <c r="F23" t="s">
        <v>149</v>
      </c>
      <c r="G23" s="2">
        <v>43466</v>
      </c>
      <c r="H23" s="2">
        <v>43466</v>
      </c>
      <c r="I23">
        <v>-899</v>
      </c>
      <c r="J23" s="3">
        <v>364000</v>
      </c>
    </row>
    <row r="24" spans="1:10">
      <c r="A24">
        <v>74</v>
      </c>
      <c r="B24">
        <v>0</v>
      </c>
      <c r="C24" s="1">
        <v>892300285</v>
      </c>
      <c r="D24" t="s">
        <v>31</v>
      </c>
      <c r="E24" t="s">
        <v>38</v>
      </c>
      <c r="F24" t="s">
        <v>150</v>
      </c>
      <c r="G24" s="2">
        <v>43670</v>
      </c>
      <c r="H24" s="2">
        <v>43670</v>
      </c>
      <c r="I24">
        <v>-696</v>
      </c>
      <c r="J24" s="3">
        <v>414058</v>
      </c>
    </row>
    <row r="25" spans="1:10">
      <c r="C25" s="1"/>
      <c r="G25" s="2"/>
      <c r="H25" s="2"/>
      <c r="J25" s="3">
        <f>SUM(J11:J24)</f>
        <v>8687882</v>
      </c>
    </row>
    <row r="26" spans="1:10">
      <c r="A26">
        <v>92</v>
      </c>
      <c r="B26">
        <v>0</v>
      </c>
      <c r="C26" s="1">
        <v>800173719</v>
      </c>
      <c r="D26" t="s">
        <v>176</v>
      </c>
      <c r="E26" t="s">
        <v>38</v>
      </c>
      <c r="F26" t="s">
        <v>177</v>
      </c>
      <c r="G26" s="2">
        <v>43711</v>
      </c>
      <c r="H26" s="2">
        <v>43711</v>
      </c>
      <c r="I26">
        <v>-657</v>
      </c>
      <c r="J26" s="3">
        <v>530000</v>
      </c>
    </row>
    <row r="27" spans="1:10">
      <c r="A27">
        <v>92</v>
      </c>
      <c r="B27">
        <v>0</v>
      </c>
      <c r="C27" s="1">
        <v>891190346</v>
      </c>
      <c r="D27" t="s">
        <v>178</v>
      </c>
      <c r="E27" t="s">
        <v>38</v>
      </c>
      <c r="F27" t="s">
        <v>179</v>
      </c>
      <c r="G27" s="2">
        <v>43466</v>
      </c>
      <c r="H27" s="2">
        <v>43466</v>
      </c>
      <c r="I27">
        <v>-899</v>
      </c>
      <c r="J27" s="3">
        <v>1680000</v>
      </c>
    </row>
    <row r="28" spans="1:10">
      <c r="A28">
        <v>93</v>
      </c>
      <c r="B28">
        <v>0</v>
      </c>
      <c r="C28" s="1">
        <v>860401734</v>
      </c>
      <c r="D28" t="s">
        <v>180</v>
      </c>
      <c r="E28" t="s">
        <v>38</v>
      </c>
      <c r="F28" t="s">
        <v>181</v>
      </c>
      <c r="G28" s="2">
        <v>43466</v>
      </c>
      <c r="H28" s="2">
        <v>43466</v>
      </c>
      <c r="I28">
        <v>-899</v>
      </c>
      <c r="J28" s="3">
        <v>330000</v>
      </c>
    </row>
    <row r="29" spans="1:10">
      <c r="A29">
        <v>93</v>
      </c>
      <c r="B29">
        <v>0</v>
      </c>
      <c r="C29" s="1">
        <v>890805051</v>
      </c>
      <c r="D29" t="s">
        <v>182</v>
      </c>
      <c r="E29" t="s">
        <v>38</v>
      </c>
      <c r="F29" t="s">
        <v>183</v>
      </c>
      <c r="G29" s="2">
        <v>43466</v>
      </c>
      <c r="H29" s="2">
        <v>43466</v>
      </c>
      <c r="I29">
        <v>-899</v>
      </c>
      <c r="J29" s="3">
        <v>880000</v>
      </c>
    </row>
    <row r="30" spans="1:10">
      <c r="J30" s="3">
        <f>SUM(J26:J29)</f>
        <v>3420000</v>
      </c>
    </row>
    <row r="31" spans="1:10">
      <c r="C31" s="1"/>
      <c r="G31" s="2"/>
      <c r="H31" s="2"/>
      <c r="J31" s="3"/>
    </row>
    <row r="32" spans="1:10">
      <c r="C32" s="1"/>
      <c r="G32" s="2"/>
      <c r="H32" s="2"/>
      <c r="J32" s="3"/>
    </row>
    <row r="33" spans="3:10">
      <c r="C33" s="1"/>
      <c r="G33" s="2"/>
      <c r="H33" s="2"/>
      <c r="J33" s="3">
        <f>+J30+J25+J10</f>
        <v>16130382</v>
      </c>
    </row>
    <row r="34" spans="3:10">
      <c r="C34" s="1"/>
      <c r="G34" s="2"/>
      <c r="H34" s="2"/>
      <c r="J34" s="3"/>
    </row>
    <row r="35" spans="3:10">
      <c r="C35" s="1"/>
      <c r="G35" s="2"/>
      <c r="H35" s="2"/>
      <c r="J35" s="3"/>
    </row>
    <row r="36" spans="3:10">
      <c r="C36" s="1"/>
      <c r="G36" s="2"/>
      <c r="H36" s="2"/>
      <c r="J36" s="3"/>
    </row>
    <row r="37" spans="3:10">
      <c r="C37" s="1"/>
      <c r="G37" s="2"/>
      <c r="H37" s="2"/>
      <c r="J37" s="3"/>
    </row>
    <row r="38" spans="3:10">
      <c r="C38" s="1"/>
      <c r="G38" s="2"/>
      <c r="H38" s="2"/>
      <c r="J38" s="3"/>
    </row>
    <row r="39" spans="3:10">
      <c r="C39" s="1"/>
      <c r="G39" s="2"/>
      <c r="H39" s="2"/>
      <c r="J39" s="3"/>
    </row>
    <row r="40" spans="3:10">
      <c r="C40" s="1"/>
      <c r="G40" s="2"/>
      <c r="H40" s="2"/>
      <c r="J40" s="3"/>
    </row>
    <row r="41" spans="3:10">
      <c r="C41" s="1"/>
      <c r="G41" s="2"/>
      <c r="H41" s="2"/>
      <c r="J41" s="3"/>
    </row>
    <row r="42" spans="3:10">
      <c r="C42" s="1"/>
      <c r="G42" s="2"/>
      <c r="H42" s="2"/>
      <c r="J42" s="3"/>
    </row>
    <row r="43" spans="3:10">
      <c r="C43" s="1"/>
      <c r="G43" s="2"/>
      <c r="H43" s="2"/>
      <c r="J43" s="3"/>
    </row>
    <row r="44" spans="3:10">
      <c r="C44" s="1"/>
      <c r="G44" s="2"/>
      <c r="H44" s="2"/>
      <c r="J44" s="3"/>
    </row>
    <row r="45" spans="3:10">
      <c r="C45" s="1"/>
      <c r="G45" s="2"/>
      <c r="H45" s="2"/>
      <c r="J45" s="3"/>
    </row>
    <row r="46" spans="3:10">
      <c r="C46" s="1"/>
      <c r="G46" s="2"/>
      <c r="H46" s="2"/>
      <c r="J46" s="3"/>
    </row>
    <row r="47" spans="3:10">
      <c r="C47" s="1"/>
      <c r="G47" s="2"/>
      <c r="H47" s="2"/>
      <c r="J47" s="3"/>
    </row>
    <row r="48" spans="3:10">
      <c r="C48" s="1"/>
      <c r="G48" s="2"/>
      <c r="H48" s="2"/>
      <c r="J48" s="3"/>
    </row>
    <row r="49" spans="10:10">
      <c r="J49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topLeftCell="A41" workbookViewId="0">
      <selection activeCell="J77" sqref="J77"/>
    </sheetView>
  </sheetViews>
  <sheetFormatPr baseColWidth="10" defaultRowHeight="15"/>
  <cols>
    <col min="1" max="1" width="6.140625" bestFit="1" customWidth="1"/>
    <col min="2" max="2" width="6.42578125" bestFit="1" customWidth="1"/>
    <col min="3" max="3" width="11.140625" bestFit="1" customWidth="1"/>
    <col min="4" max="4" width="65" bestFit="1" customWidth="1"/>
    <col min="5" max="5" width="11.7109375" bestFit="1" customWidth="1"/>
    <col min="6" max="6" width="21.42578125" bestFit="1" customWidth="1"/>
    <col min="7" max="8" width="10.7109375" bestFit="1" customWidth="1"/>
    <col min="9" max="9" width="7.28515625" bestFit="1" customWidth="1"/>
    <col min="10" max="10" width="13.7109375" bestFit="1" customWidth="1"/>
  </cols>
  <sheetData>
    <row r="1" spans="1:10">
      <c r="A1" t="s">
        <v>0</v>
      </c>
      <c r="B1" t="s">
        <v>227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v>41</v>
      </c>
      <c r="B2">
        <v>0</v>
      </c>
      <c r="C2" s="1">
        <v>830018780</v>
      </c>
      <c r="D2" t="s">
        <v>63</v>
      </c>
      <c r="E2" t="s">
        <v>10</v>
      </c>
      <c r="F2" t="s">
        <v>64</v>
      </c>
      <c r="G2" s="2">
        <v>44264</v>
      </c>
      <c r="H2" s="2">
        <v>44264</v>
      </c>
      <c r="I2">
        <v>-111</v>
      </c>
      <c r="J2" s="3">
        <v>2194507</v>
      </c>
    </row>
    <row r="3" spans="1:10">
      <c r="A3">
        <v>41</v>
      </c>
      <c r="B3">
        <v>0</v>
      </c>
      <c r="C3" s="1">
        <v>892099267</v>
      </c>
      <c r="D3" t="s">
        <v>65</v>
      </c>
      <c r="E3" t="s">
        <v>10</v>
      </c>
      <c r="F3" t="s">
        <v>66</v>
      </c>
      <c r="G3" s="2">
        <v>43993</v>
      </c>
      <c r="H3" s="2">
        <v>43993</v>
      </c>
      <c r="I3">
        <v>-379</v>
      </c>
      <c r="J3" s="3">
        <v>2194507</v>
      </c>
    </row>
    <row r="4" spans="1:10">
      <c r="A4">
        <v>41</v>
      </c>
      <c r="B4">
        <v>0</v>
      </c>
      <c r="C4" s="1">
        <v>892099267</v>
      </c>
      <c r="D4" t="s">
        <v>65</v>
      </c>
      <c r="E4" t="s">
        <v>10</v>
      </c>
      <c r="F4" t="s">
        <v>67</v>
      </c>
      <c r="G4" s="2">
        <v>44264</v>
      </c>
      <c r="H4" s="2">
        <v>44264</v>
      </c>
      <c r="I4">
        <v>-111</v>
      </c>
      <c r="J4" s="3">
        <v>2194507</v>
      </c>
    </row>
    <row r="5" spans="1:10">
      <c r="A5">
        <v>41</v>
      </c>
      <c r="B5">
        <v>0</v>
      </c>
      <c r="C5" s="1">
        <v>800235151</v>
      </c>
      <c r="D5" t="s">
        <v>68</v>
      </c>
      <c r="E5" t="s">
        <v>10</v>
      </c>
      <c r="F5" t="s">
        <v>69</v>
      </c>
      <c r="G5" s="2">
        <v>44264</v>
      </c>
      <c r="H5" s="2">
        <v>44264</v>
      </c>
      <c r="I5">
        <v>-111</v>
      </c>
      <c r="J5" s="3">
        <v>2194507</v>
      </c>
    </row>
    <row r="6" spans="1:10">
      <c r="A6">
        <v>41</v>
      </c>
      <c r="B6">
        <v>0</v>
      </c>
      <c r="C6" s="1">
        <v>800024581</v>
      </c>
      <c r="D6" t="s">
        <v>70</v>
      </c>
      <c r="E6" t="s">
        <v>10</v>
      </c>
      <c r="F6" t="s">
        <v>71</v>
      </c>
      <c r="G6" s="2">
        <v>43993</v>
      </c>
      <c r="H6" s="2">
        <v>43993</v>
      </c>
      <c r="I6">
        <v>-379</v>
      </c>
      <c r="J6" s="3">
        <v>2194507</v>
      </c>
    </row>
    <row r="7" spans="1:10">
      <c r="A7">
        <v>41</v>
      </c>
      <c r="B7">
        <v>0</v>
      </c>
      <c r="C7" s="1">
        <v>890208727</v>
      </c>
      <c r="D7" t="s">
        <v>72</v>
      </c>
      <c r="E7" t="s">
        <v>10</v>
      </c>
      <c r="F7" t="s">
        <v>73</v>
      </c>
      <c r="G7" s="2">
        <v>43993</v>
      </c>
      <c r="H7" s="2">
        <v>43993</v>
      </c>
      <c r="I7">
        <v>-379</v>
      </c>
      <c r="J7" s="3">
        <v>2194507</v>
      </c>
    </row>
    <row r="8" spans="1:10">
      <c r="A8">
        <v>41</v>
      </c>
      <c r="B8">
        <v>0</v>
      </c>
      <c r="C8" s="1">
        <v>890200499</v>
      </c>
      <c r="D8" t="s">
        <v>56</v>
      </c>
      <c r="E8" t="s">
        <v>10</v>
      </c>
      <c r="F8" t="s">
        <v>74</v>
      </c>
      <c r="G8" s="2">
        <v>44264</v>
      </c>
      <c r="H8" s="2">
        <v>44264</v>
      </c>
      <c r="I8">
        <v>-111</v>
      </c>
      <c r="J8" s="3">
        <v>2194507</v>
      </c>
    </row>
    <row r="9" spans="1:10">
      <c r="A9">
        <v>41</v>
      </c>
      <c r="B9">
        <v>0</v>
      </c>
      <c r="C9" s="1">
        <v>860029924</v>
      </c>
      <c r="D9" t="s">
        <v>75</v>
      </c>
      <c r="E9" t="s">
        <v>10</v>
      </c>
      <c r="F9" t="s">
        <v>76</v>
      </c>
      <c r="G9" s="2">
        <v>43993</v>
      </c>
      <c r="H9" s="2">
        <v>43993</v>
      </c>
      <c r="I9">
        <v>-379</v>
      </c>
      <c r="J9" s="3">
        <v>2194507</v>
      </c>
    </row>
    <row r="10" spans="1:10">
      <c r="A10">
        <v>41</v>
      </c>
      <c r="B10">
        <v>0</v>
      </c>
      <c r="C10" s="1">
        <v>892000757</v>
      </c>
      <c r="D10" t="s">
        <v>77</v>
      </c>
      <c r="E10" t="s">
        <v>10</v>
      </c>
      <c r="F10" t="s">
        <v>78</v>
      </c>
      <c r="G10" s="2">
        <v>44264</v>
      </c>
      <c r="H10" s="2">
        <v>44264</v>
      </c>
      <c r="I10">
        <v>-111</v>
      </c>
      <c r="J10" s="3">
        <v>2194507</v>
      </c>
    </row>
    <row r="11" spans="1:10">
      <c r="A11">
        <v>41</v>
      </c>
      <c r="B11">
        <v>0</v>
      </c>
      <c r="C11" s="1">
        <v>890500622</v>
      </c>
      <c r="D11" t="s">
        <v>41</v>
      </c>
      <c r="E11" t="s">
        <v>10</v>
      </c>
      <c r="F11" t="s">
        <v>79</v>
      </c>
      <c r="G11" s="2">
        <v>43993</v>
      </c>
      <c r="H11" s="2">
        <v>43993</v>
      </c>
      <c r="I11">
        <v>-379</v>
      </c>
      <c r="J11" s="3">
        <v>2194507</v>
      </c>
    </row>
    <row r="12" spans="1:10">
      <c r="A12">
        <v>41</v>
      </c>
      <c r="B12">
        <v>0</v>
      </c>
      <c r="C12" s="1">
        <v>800163130</v>
      </c>
      <c r="D12" t="s">
        <v>80</v>
      </c>
      <c r="E12" t="s">
        <v>10</v>
      </c>
      <c r="F12" t="s">
        <v>81</v>
      </c>
      <c r="G12" s="2">
        <v>44264</v>
      </c>
      <c r="H12" s="2">
        <v>44264</v>
      </c>
      <c r="I12">
        <v>-111</v>
      </c>
      <c r="J12" s="3">
        <v>2194507</v>
      </c>
    </row>
    <row r="13" spans="1:10">
      <c r="A13">
        <v>41</v>
      </c>
      <c r="B13">
        <v>0</v>
      </c>
      <c r="C13" s="1">
        <v>860013798</v>
      </c>
      <c r="D13" t="s">
        <v>82</v>
      </c>
      <c r="E13" t="s">
        <v>10</v>
      </c>
      <c r="F13" t="s">
        <v>83</v>
      </c>
      <c r="G13" s="2">
        <v>44321</v>
      </c>
      <c r="H13" s="2">
        <v>44321</v>
      </c>
      <c r="I13">
        <v>-55</v>
      </c>
      <c r="J13" s="3">
        <v>2194507</v>
      </c>
    </row>
    <row r="14" spans="1:10">
      <c r="A14">
        <v>41</v>
      </c>
      <c r="B14">
        <v>0</v>
      </c>
      <c r="C14" s="1">
        <v>860517647</v>
      </c>
      <c r="D14" t="s">
        <v>84</v>
      </c>
      <c r="E14" t="s">
        <v>10</v>
      </c>
      <c r="F14" t="s">
        <v>85</v>
      </c>
      <c r="G14" s="2">
        <v>44264</v>
      </c>
      <c r="H14" s="2">
        <v>44264</v>
      </c>
      <c r="I14">
        <v>-111</v>
      </c>
      <c r="J14" s="3">
        <v>2194507</v>
      </c>
    </row>
    <row r="15" spans="1:10">
      <c r="A15">
        <v>41</v>
      </c>
      <c r="B15">
        <v>0</v>
      </c>
      <c r="C15" s="1">
        <v>890902922</v>
      </c>
      <c r="D15" t="s">
        <v>87</v>
      </c>
      <c r="E15" t="s">
        <v>10</v>
      </c>
      <c r="F15" t="s">
        <v>88</v>
      </c>
      <c r="G15" s="2">
        <v>44264</v>
      </c>
      <c r="H15" s="2">
        <v>44264</v>
      </c>
      <c r="I15">
        <v>-111</v>
      </c>
      <c r="J15" s="3">
        <v>2194507</v>
      </c>
    </row>
    <row r="16" spans="1:10">
      <c r="A16">
        <v>41</v>
      </c>
      <c r="B16">
        <v>0</v>
      </c>
      <c r="C16" s="1">
        <v>860012357</v>
      </c>
      <c r="D16" t="s">
        <v>89</v>
      </c>
      <c r="E16" t="s">
        <v>10</v>
      </c>
      <c r="F16" t="s">
        <v>90</v>
      </c>
      <c r="G16" s="2">
        <v>44264</v>
      </c>
      <c r="H16" s="2">
        <v>44264</v>
      </c>
      <c r="I16">
        <v>-111</v>
      </c>
      <c r="J16" s="3">
        <v>2194507</v>
      </c>
    </row>
    <row r="17" spans="1:10">
      <c r="A17">
        <v>41</v>
      </c>
      <c r="B17">
        <v>0</v>
      </c>
      <c r="C17" s="1">
        <v>860012357</v>
      </c>
      <c r="D17" t="s">
        <v>44</v>
      </c>
      <c r="E17" t="s">
        <v>10</v>
      </c>
      <c r="F17" t="s">
        <v>91</v>
      </c>
      <c r="G17" s="2">
        <v>44264</v>
      </c>
      <c r="H17" s="2">
        <v>44264</v>
      </c>
      <c r="I17">
        <v>-111</v>
      </c>
      <c r="J17" s="3">
        <v>2194507</v>
      </c>
    </row>
    <row r="18" spans="1:10">
      <c r="A18">
        <v>41</v>
      </c>
      <c r="B18">
        <v>0</v>
      </c>
      <c r="C18" s="1">
        <v>860012357</v>
      </c>
      <c r="D18" t="s">
        <v>92</v>
      </c>
      <c r="E18" t="s">
        <v>10</v>
      </c>
      <c r="F18" t="s">
        <v>93</v>
      </c>
      <c r="G18" s="2">
        <v>44264</v>
      </c>
      <c r="H18" s="2">
        <v>44264</v>
      </c>
      <c r="I18">
        <v>-111</v>
      </c>
      <c r="J18" s="3">
        <v>2194507</v>
      </c>
    </row>
    <row r="19" spans="1:10">
      <c r="C19" s="1"/>
      <c r="G19" s="2"/>
      <c r="H19" s="2"/>
      <c r="J19" s="3">
        <f>SUM(J2:J18)</f>
        <v>37306619</v>
      </c>
    </row>
    <row r="20" spans="1:10">
      <c r="A20">
        <v>51</v>
      </c>
      <c r="B20">
        <v>0</v>
      </c>
      <c r="C20" s="1">
        <v>860034667</v>
      </c>
      <c r="D20" t="s">
        <v>9</v>
      </c>
      <c r="E20" t="s">
        <v>10</v>
      </c>
      <c r="F20" t="s">
        <v>94</v>
      </c>
      <c r="G20" s="2">
        <v>43466</v>
      </c>
      <c r="H20" s="2">
        <v>43466</v>
      </c>
      <c r="I20">
        <v>-899</v>
      </c>
      <c r="J20" s="3">
        <v>2343726</v>
      </c>
    </row>
    <row r="21" spans="1:10">
      <c r="A21">
        <v>51</v>
      </c>
      <c r="B21">
        <v>0</v>
      </c>
      <c r="C21" s="1">
        <v>860013720</v>
      </c>
      <c r="D21" t="s">
        <v>291</v>
      </c>
      <c r="E21" t="s">
        <v>10</v>
      </c>
      <c r="F21" t="s">
        <v>292</v>
      </c>
      <c r="G21" s="2">
        <v>44349</v>
      </c>
      <c r="H21" s="2">
        <v>44349</v>
      </c>
      <c r="I21">
        <v>-28</v>
      </c>
      <c r="J21" s="3">
        <v>2633409</v>
      </c>
    </row>
    <row r="22" spans="1:10">
      <c r="A22">
        <v>51</v>
      </c>
      <c r="B22">
        <v>0</v>
      </c>
      <c r="C22" s="1">
        <v>860011285</v>
      </c>
      <c r="D22" t="s">
        <v>27</v>
      </c>
      <c r="E22" t="s">
        <v>10</v>
      </c>
      <c r="F22" t="s">
        <v>95</v>
      </c>
      <c r="G22" s="2">
        <v>43466</v>
      </c>
      <c r="H22" s="2">
        <v>43466</v>
      </c>
      <c r="I22">
        <v>-899</v>
      </c>
      <c r="J22" s="3">
        <v>2343726</v>
      </c>
    </row>
    <row r="23" spans="1:10">
      <c r="A23">
        <v>51</v>
      </c>
      <c r="B23">
        <v>0</v>
      </c>
      <c r="C23" s="1">
        <v>899999063</v>
      </c>
      <c r="D23" t="s">
        <v>96</v>
      </c>
      <c r="E23" t="s">
        <v>10</v>
      </c>
      <c r="F23" t="s">
        <v>97</v>
      </c>
      <c r="G23" s="2">
        <v>43466</v>
      </c>
      <c r="H23" s="2">
        <v>43466</v>
      </c>
      <c r="I23">
        <v>-899</v>
      </c>
      <c r="J23" s="3">
        <v>2213145</v>
      </c>
    </row>
    <row r="24" spans="1:10">
      <c r="A24">
        <v>51</v>
      </c>
      <c r="B24">
        <v>0</v>
      </c>
      <c r="C24" s="1">
        <v>860012357</v>
      </c>
      <c r="D24" t="s">
        <v>289</v>
      </c>
      <c r="E24" t="s">
        <v>10</v>
      </c>
      <c r="F24" t="s">
        <v>293</v>
      </c>
      <c r="G24" s="2">
        <v>44365</v>
      </c>
      <c r="H24" s="2">
        <v>44365</v>
      </c>
      <c r="I24">
        <v>-12</v>
      </c>
      <c r="J24" s="3">
        <v>2633409</v>
      </c>
    </row>
    <row r="25" spans="1:10">
      <c r="C25" s="1"/>
      <c r="G25" s="2"/>
      <c r="H25" s="2"/>
      <c r="J25" s="3">
        <f>SUM(J20:J24)</f>
        <v>12167415</v>
      </c>
    </row>
    <row r="26" spans="1:10">
      <c r="A26">
        <v>71</v>
      </c>
      <c r="B26">
        <v>0</v>
      </c>
      <c r="C26" s="1">
        <v>800141648</v>
      </c>
      <c r="D26" t="s">
        <v>49</v>
      </c>
      <c r="E26" t="s">
        <v>10</v>
      </c>
      <c r="F26" t="s">
        <v>109</v>
      </c>
      <c r="G26" s="2">
        <v>44265</v>
      </c>
      <c r="H26" s="2">
        <v>44265</v>
      </c>
      <c r="I26">
        <v>-110</v>
      </c>
      <c r="J26" s="3">
        <v>2633409</v>
      </c>
    </row>
    <row r="27" spans="1:10">
      <c r="A27">
        <v>71</v>
      </c>
      <c r="B27">
        <v>0</v>
      </c>
      <c r="C27" s="1">
        <v>890104481</v>
      </c>
      <c r="D27" t="s">
        <v>110</v>
      </c>
      <c r="E27" t="s">
        <v>10</v>
      </c>
      <c r="F27" t="s">
        <v>111</v>
      </c>
      <c r="G27" s="2">
        <v>44265</v>
      </c>
      <c r="H27" s="2">
        <v>44265</v>
      </c>
      <c r="I27">
        <v>-110</v>
      </c>
      <c r="J27" s="3">
        <v>2633409</v>
      </c>
    </row>
    <row r="28" spans="1:10">
      <c r="A28">
        <v>71</v>
      </c>
      <c r="B28">
        <v>0</v>
      </c>
      <c r="C28" s="1">
        <v>890481276</v>
      </c>
      <c r="D28" t="s">
        <v>112</v>
      </c>
      <c r="E28" t="s">
        <v>10</v>
      </c>
      <c r="F28" t="s">
        <v>113</v>
      </c>
      <c r="G28" s="2">
        <v>44075</v>
      </c>
      <c r="H28" s="2">
        <v>44075</v>
      </c>
      <c r="I28">
        <v>-299</v>
      </c>
      <c r="J28" s="3">
        <v>2633409</v>
      </c>
    </row>
    <row r="29" spans="1:10">
      <c r="A29">
        <v>71</v>
      </c>
      <c r="B29">
        <v>0</v>
      </c>
      <c r="C29" s="1">
        <v>892201263</v>
      </c>
      <c r="D29" t="s">
        <v>114</v>
      </c>
      <c r="E29" t="s">
        <v>10</v>
      </c>
      <c r="F29" t="s">
        <v>115</v>
      </c>
      <c r="G29" s="2">
        <v>44265</v>
      </c>
      <c r="H29" s="2">
        <v>44265</v>
      </c>
      <c r="I29">
        <v>-110</v>
      </c>
      <c r="J29" s="3">
        <v>2633409</v>
      </c>
    </row>
    <row r="30" spans="1:10">
      <c r="A30">
        <v>71</v>
      </c>
      <c r="B30">
        <v>0</v>
      </c>
      <c r="C30" s="1">
        <v>860507903</v>
      </c>
      <c r="D30" t="s">
        <v>116</v>
      </c>
      <c r="E30" t="s">
        <v>10</v>
      </c>
      <c r="F30" t="s">
        <v>117</v>
      </c>
      <c r="G30" s="2">
        <v>43894</v>
      </c>
      <c r="H30" s="2">
        <v>43894</v>
      </c>
      <c r="I30">
        <v>-476</v>
      </c>
      <c r="J30" s="3">
        <v>2633409</v>
      </c>
    </row>
    <row r="31" spans="1:10">
      <c r="A31">
        <v>71</v>
      </c>
      <c r="B31">
        <v>0</v>
      </c>
      <c r="C31" s="1">
        <v>890102572</v>
      </c>
      <c r="D31" t="s">
        <v>13</v>
      </c>
      <c r="E31" t="s">
        <v>10</v>
      </c>
      <c r="F31" t="s">
        <v>118</v>
      </c>
      <c r="G31" s="2">
        <v>43894</v>
      </c>
      <c r="H31" s="2">
        <v>43894</v>
      </c>
      <c r="I31">
        <v>-476</v>
      </c>
      <c r="J31" s="3">
        <v>2633409</v>
      </c>
    </row>
    <row r="32" spans="1:10">
      <c r="A32">
        <v>71</v>
      </c>
      <c r="B32">
        <v>0</v>
      </c>
      <c r="C32" s="1">
        <v>890102572</v>
      </c>
      <c r="D32" t="s">
        <v>13</v>
      </c>
      <c r="E32" t="s">
        <v>10</v>
      </c>
      <c r="F32" t="s">
        <v>119</v>
      </c>
      <c r="G32" s="2">
        <v>44265</v>
      </c>
      <c r="H32" s="2">
        <v>44265</v>
      </c>
      <c r="I32">
        <v>-110</v>
      </c>
      <c r="J32" s="3">
        <v>2633409</v>
      </c>
    </row>
    <row r="33" spans="1:10">
      <c r="A33">
        <v>71</v>
      </c>
      <c r="B33">
        <v>0</v>
      </c>
      <c r="C33" s="1">
        <v>890480123</v>
      </c>
      <c r="D33" t="s">
        <v>120</v>
      </c>
      <c r="E33" t="s">
        <v>10</v>
      </c>
      <c r="F33" t="s">
        <v>121</v>
      </c>
      <c r="G33" s="2">
        <v>44281</v>
      </c>
      <c r="H33" s="2">
        <v>44281</v>
      </c>
      <c r="I33">
        <v>-94</v>
      </c>
      <c r="J33" s="3">
        <v>2633409</v>
      </c>
    </row>
    <row r="34" spans="1:10">
      <c r="A34">
        <v>71</v>
      </c>
      <c r="B34">
        <v>0</v>
      </c>
      <c r="C34" s="1">
        <v>890480123</v>
      </c>
      <c r="D34" t="s">
        <v>120</v>
      </c>
      <c r="E34" t="s">
        <v>10</v>
      </c>
      <c r="F34" t="s">
        <v>299</v>
      </c>
      <c r="G34" s="2">
        <v>44370</v>
      </c>
      <c r="H34" s="2">
        <v>44370</v>
      </c>
      <c r="I34">
        <v>-7</v>
      </c>
      <c r="J34" s="3">
        <v>2633409</v>
      </c>
    </row>
    <row r="35" spans="1:10">
      <c r="A35">
        <v>71</v>
      </c>
      <c r="B35">
        <v>0</v>
      </c>
      <c r="C35" s="1">
        <v>892115029</v>
      </c>
      <c r="D35" t="s">
        <v>122</v>
      </c>
      <c r="E35" t="s">
        <v>10</v>
      </c>
      <c r="F35" t="s">
        <v>123</v>
      </c>
      <c r="G35" s="2">
        <v>44272</v>
      </c>
      <c r="H35" s="2">
        <v>44272</v>
      </c>
      <c r="I35">
        <v>-103</v>
      </c>
      <c r="J35" s="3">
        <v>2633409</v>
      </c>
    </row>
    <row r="36" spans="1:10">
      <c r="A36">
        <v>71</v>
      </c>
      <c r="B36">
        <v>0</v>
      </c>
      <c r="C36" s="1">
        <v>891000692</v>
      </c>
      <c r="D36" t="s">
        <v>26</v>
      </c>
      <c r="E36" t="s">
        <v>10</v>
      </c>
      <c r="F36" t="s">
        <v>124</v>
      </c>
      <c r="G36" s="2">
        <v>43830</v>
      </c>
      <c r="H36" s="2">
        <v>43166</v>
      </c>
      <c r="I36">
        <v>-1193</v>
      </c>
      <c r="J36" s="3">
        <v>1685217</v>
      </c>
    </row>
    <row r="37" spans="1:10">
      <c r="A37">
        <v>71</v>
      </c>
      <c r="B37">
        <v>0</v>
      </c>
      <c r="C37" s="1">
        <v>891000692</v>
      </c>
      <c r="D37" t="s">
        <v>26</v>
      </c>
      <c r="E37" t="s">
        <v>10</v>
      </c>
      <c r="F37" t="s">
        <v>125</v>
      </c>
      <c r="G37" s="2">
        <v>44265</v>
      </c>
      <c r="H37" s="2">
        <v>44265</v>
      </c>
      <c r="I37">
        <v>-110</v>
      </c>
      <c r="J37" s="3">
        <v>2238397</v>
      </c>
    </row>
    <row r="38" spans="1:10">
      <c r="A38">
        <v>71</v>
      </c>
      <c r="B38">
        <v>0</v>
      </c>
      <c r="C38" s="1">
        <v>860013798</v>
      </c>
      <c r="D38" t="s">
        <v>126</v>
      </c>
      <c r="E38" t="s">
        <v>10</v>
      </c>
      <c r="F38" t="s">
        <v>127</v>
      </c>
      <c r="G38" s="2">
        <v>43466</v>
      </c>
      <c r="H38" s="2">
        <v>43466</v>
      </c>
      <c r="I38">
        <v>-899</v>
      </c>
      <c r="J38" s="3">
        <v>1685217</v>
      </c>
    </row>
    <row r="39" spans="1:10">
      <c r="A39">
        <v>71</v>
      </c>
      <c r="B39">
        <v>0</v>
      </c>
      <c r="C39" s="1">
        <v>892300285</v>
      </c>
      <c r="D39" t="s">
        <v>31</v>
      </c>
      <c r="E39" t="s">
        <v>10</v>
      </c>
      <c r="F39" t="s">
        <v>128</v>
      </c>
      <c r="G39" s="2">
        <v>44272</v>
      </c>
      <c r="H39" s="2">
        <v>44272</v>
      </c>
      <c r="I39">
        <v>-103</v>
      </c>
      <c r="J39" s="3">
        <v>5266818</v>
      </c>
    </row>
    <row r="40" spans="1:10">
      <c r="A40">
        <v>71</v>
      </c>
      <c r="B40">
        <v>0</v>
      </c>
      <c r="C40" s="1">
        <v>860351894</v>
      </c>
      <c r="D40" t="s">
        <v>129</v>
      </c>
      <c r="E40" t="s">
        <v>10</v>
      </c>
      <c r="F40" t="s">
        <v>130</v>
      </c>
      <c r="G40" s="2">
        <v>43894</v>
      </c>
      <c r="H40" s="2">
        <v>43894</v>
      </c>
      <c r="I40">
        <v>-476</v>
      </c>
      <c r="J40" s="3">
        <v>2633409</v>
      </c>
    </row>
    <row r="41" spans="1:10">
      <c r="C41" s="1"/>
      <c r="G41" s="2"/>
      <c r="H41" s="2"/>
      <c r="J41" s="3">
        <f>SUM(J26:J40)</f>
        <v>39843148</v>
      </c>
    </row>
    <row r="42" spans="1:10">
      <c r="A42">
        <v>81</v>
      </c>
      <c r="B42">
        <v>0</v>
      </c>
      <c r="C42" s="1">
        <v>891500759</v>
      </c>
      <c r="D42" t="s">
        <v>151</v>
      </c>
      <c r="E42" t="s">
        <v>10</v>
      </c>
      <c r="F42" t="s">
        <v>152</v>
      </c>
      <c r="G42" s="2">
        <v>43906</v>
      </c>
      <c r="H42" s="2">
        <v>43906</v>
      </c>
      <c r="I42">
        <v>-464</v>
      </c>
      <c r="J42" s="3">
        <v>2636409</v>
      </c>
    </row>
    <row r="43" spans="1:10">
      <c r="A43">
        <v>81</v>
      </c>
      <c r="B43">
        <v>0</v>
      </c>
      <c r="C43" s="1">
        <v>891224762</v>
      </c>
      <c r="D43" t="s">
        <v>153</v>
      </c>
      <c r="E43" t="s">
        <v>10</v>
      </c>
      <c r="F43" t="s">
        <v>154</v>
      </c>
      <c r="G43" s="2">
        <v>43896</v>
      </c>
      <c r="H43" s="2">
        <v>43896</v>
      </c>
      <c r="I43">
        <v>-474</v>
      </c>
      <c r="J43" s="3">
        <v>1757606</v>
      </c>
    </row>
    <row r="44" spans="1:10">
      <c r="A44">
        <v>81</v>
      </c>
      <c r="B44">
        <v>0</v>
      </c>
      <c r="C44" s="1">
        <v>891501766</v>
      </c>
      <c r="D44" t="s">
        <v>155</v>
      </c>
      <c r="E44" t="s">
        <v>10</v>
      </c>
      <c r="F44" t="s">
        <v>156</v>
      </c>
      <c r="G44" s="2">
        <v>43896</v>
      </c>
      <c r="H44" s="2">
        <v>43896</v>
      </c>
      <c r="I44">
        <v>-474</v>
      </c>
      <c r="J44" s="3">
        <v>1757606</v>
      </c>
    </row>
    <row r="45" spans="1:10">
      <c r="A45">
        <v>81</v>
      </c>
      <c r="B45">
        <v>0</v>
      </c>
      <c r="C45" s="1">
        <v>891501766</v>
      </c>
      <c r="D45" t="s">
        <v>155</v>
      </c>
      <c r="E45" t="s">
        <v>10</v>
      </c>
      <c r="F45" t="s">
        <v>157</v>
      </c>
      <c r="G45" s="2">
        <v>43896</v>
      </c>
      <c r="H45" s="2">
        <v>43896</v>
      </c>
      <c r="I45">
        <v>-474</v>
      </c>
      <c r="J45" s="3">
        <v>1757606</v>
      </c>
    </row>
    <row r="46" spans="1:10">
      <c r="A46">
        <v>81</v>
      </c>
      <c r="B46">
        <v>0</v>
      </c>
      <c r="C46" s="1">
        <v>891501766</v>
      </c>
      <c r="D46" t="s">
        <v>155</v>
      </c>
      <c r="E46" t="s">
        <v>10</v>
      </c>
      <c r="F46" t="s">
        <v>158</v>
      </c>
      <c r="G46" s="2">
        <v>43896</v>
      </c>
      <c r="H46" s="2">
        <v>43896</v>
      </c>
      <c r="I46">
        <v>-474</v>
      </c>
      <c r="J46" s="3">
        <v>878803</v>
      </c>
    </row>
    <row r="47" spans="1:10">
      <c r="A47">
        <v>81</v>
      </c>
      <c r="B47">
        <v>0</v>
      </c>
      <c r="C47" s="1">
        <v>805001868</v>
      </c>
      <c r="D47" t="s">
        <v>300</v>
      </c>
      <c r="E47" t="s">
        <v>10</v>
      </c>
      <c r="F47" t="s">
        <v>301</v>
      </c>
      <c r="G47" s="2">
        <v>44350</v>
      </c>
      <c r="H47" s="2">
        <v>44350</v>
      </c>
      <c r="I47">
        <v>-27</v>
      </c>
      <c r="J47" s="3">
        <v>4394015</v>
      </c>
    </row>
    <row r="48" spans="1:10">
      <c r="A48">
        <v>81</v>
      </c>
      <c r="B48">
        <v>0</v>
      </c>
      <c r="C48" s="1">
        <v>800185664</v>
      </c>
      <c r="D48" t="s">
        <v>302</v>
      </c>
      <c r="E48" t="s">
        <v>10</v>
      </c>
      <c r="F48" t="s">
        <v>303</v>
      </c>
      <c r="G48" s="2">
        <v>44358</v>
      </c>
      <c r="H48" s="2">
        <v>44358</v>
      </c>
      <c r="I48">
        <v>-19</v>
      </c>
      <c r="J48" s="3">
        <v>4394015</v>
      </c>
    </row>
    <row r="49" spans="1:10">
      <c r="A49">
        <v>81</v>
      </c>
      <c r="B49">
        <v>0</v>
      </c>
      <c r="C49" s="1">
        <v>860013720</v>
      </c>
      <c r="D49" t="s">
        <v>54</v>
      </c>
      <c r="E49" t="s">
        <v>10</v>
      </c>
      <c r="F49" t="s">
        <v>304</v>
      </c>
      <c r="G49" s="2">
        <v>44356</v>
      </c>
      <c r="H49" s="2">
        <v>44356</v>
      </c>
      <c r="I49">
        <v>-21</v>
      </c>
      <c r="J49" s="3">
        <v>1757606</v>
      </c>
    </row>
    <row r="50" spans="1:10">
      <c r="A50">
        <v>81</v>
      </c>
      <c r="B50">
        <v>0</v>
      </c>
      <c r="C50" s="1">
        <v>860013720</v>
      </c>
      <c r="D50" t="s">
        <v>54</v>
      </c>
      <c r="E50" t="s">
        <v>10</v>
      </c>
      <c r="F50" t="s">
        <v>305</v>
      </c>
      <c r="G50" s="2">
        <v>44356</v>
      </c>
      <c r="H50" s="2">
        <v>44356</v>
      </c>
      <c r="I50">
        <v>-21</v>
      </c>
      <c r="J50" s="3">
        <v>1757606</v>
      </c>
    </row>
    <row r="51" spans="1:10">
      <c r="A51">
        <v>81</v>
      </c>
      <c r="B51">
        <v>0</v>
      </c>
      <c r="C51" s="1">
        <v>860013720</v>
      </c>
      <c r="D51" t="s">
        <v>54</v>
      </c>
      <c r="E51" t="s">
        <v>10</v>
      </c>
      <c r="F51" t="s">
        <v>306</v>
      </c>
      <c r="G51" s="2">
        <v>44356</v>
      </c>
      <c r="H51" s="2">
        <v>44356</v>
      </c>
      <c r="I51">
        <v>-21</v>
      </c>
      <c r="J51" s="3">
        <v>878803</v>
      </c>
    </row>
    <row r="52" spans="1:10">
      <c r="A52">
        <v>81</v>
      </c>
      <c r="B52">
        <v>0</v>
      </c>
      <c r="C52" s="1">
        <v>891900853</v>
      </c>
      <c r="D52" t="s">
        <v>55</v>
      </c>
      <c r="E52" t="s">
        <v>10</v>
      </c>
      <c r="F52" t="s">
        <v>307</v>
      </c>
      <c r="G52" s="2">
        <v>44349</v>
      </c>
      <c r="H52" s="2">
        <v>44349</v>
      </c>
      <c r="I52">
        <v>-28</v>
      </c>
      <c r="J52" s="3">
        <v>1757606</v>
      </c>
    </row>
    <row r="53" spans="1:10">
      <c r="A53">
        <v>81</v>
      </c>
      <c r="B53">
        <v>0</v>
      </c>
      <c r="C53" s="1">
        <v>891900853</v>
      </c>
      <c r="D53" t="s">
        <v>55</v>
      </c>
      <c r="E53" t="s">
        <v>10</v>
      </c>
      <c r="F53" t="s">
        <v>308</v>
      </c>
      <c r="G53" s="2">
        <v>44349</v>
      </c>
      <c r="H53" s="2">
        <v>44349</v>
      </c>
      <c r="I53">
        <v>-28</v>
      </c>
      <c r="J53" s="3">
        <v>1757606</v>
      </c>
    </row>
    <row r="54" spans="1:10">
      <c r="A54">
        <v>81</v>
      </c>
      <c r="B54">
        <v>0</v>
      </c>
      <c r="C54" s="1">
        <v>860056070</v>
      </c>
      <c r="D54" t="s">
        <v>159</v>
      </c>
      <c r="E54" t="s">
        <v>10</v>
      </c>
      <c r="F54" t="s">
        <v>160</v>
      </c>
      <c r="G54" s="2">
        <v>43466</v>
      </c>
      <c r="H54" s="2">
        <v>43466</v>
      </c>
      <c r="I54">
        <v>-899</v>
      </c>
      <c r="J54" s="3">
        <v>1562484</v>
      </c>
    </row>
    <row r="55" spans="1:10">
      <c r="A55">
        <v>81</v>
      </c>
      <c r="B55">
        <v>0</v>
      </c>
      <c r="C55" s="1">
        <v>860029924</v>
      </c>
      <c r="D55" t="s">
        <v>161</v>
      </c>
      <c r="E55" t="s">
        <v>10</v>
      </c>
      <c r="F55" t="s">
        <v>162</v>
      </c>
      <c r="G55" s="2">
        <v>44139</v>
      </c>
      <c r="H55" s="2">
        <v>44139</v>
      </c>
      <c r="I55">
        <v>-236</v>
      </c>
      <c r="J55" s="3">
        <v>1757606</v>
      </c>
    </row>
    <row r="56" spans="1:10">
      <c r="A56">
        <v>81</v>
      </c>
      <c r="B56">
        <v>0</v>
      </c>
      <c r="C56" s="1">
        <v>860029924</v>
      </c>
      <c r="D56" t="s">
        <v>163</v>
      </c>
      <c r="E56" t="s">
        <v>10</v>
      </c>
      <c r="F56" t="s">
        <v>164</v>
      </c>
      <c r="G56" s="2">
        <v>43896</v>
      </c>
      <c r="H56" s="2">
        <v>43896</v>
      </c>
      <c r="I56">
        <v>-474</v>
      </c>
      <c r="J56" s="3">
        <v>1757606</v>
      </c>
    </row>
    <row r="57" spans="1:10">
      <c r="A57">
        <v>81</v>
      </c>
      <c r="B57">
        <v>0</v>
      </c>
      <c r="C57" s="1">
        <v>800118954</v>
      </c>
      <c r="D57" t="s">
        <v>142</v>
      </c>
      <c r="E57" t="s">
        <v>10</v>
      </c>
      <c r="F57" t="s">
        <v>309</v>
      </c>
      <c r="G57" s="2">
        <v>44370</v>
      </c>
      <c r="H57" s="2">
        <v>44370</v>
      </c>
      <c r="I57">
        <v>-7</v>
      </c>
      <c r="J57" s="3">
        <v>1757606</v>
      </c>
    </row>
    <row r="58" spans="1:10">
      <c r="A58">
        <v>81</v>
      </c>
      <c r="B58">
        <v>0</v>
      </c>
      <c r="C58" s="1">
        <v>800118954</v>
      </c>
      <c r="D58" t="s">
        <v>142</v>
      </c>
      <c r="E58" t="s">
        <v>10</v>
      </c>
      <c r="F58" t="s">
        <v>310</v>
      </c>
      <c r="G58" s="2">
        <v>44371</v>
      </c>
      <c r="H58" s="2">
        <v>44371</v>
      </c>
      <c r="I58">
        <v>-6</v>
      </c>
      <c r="J58" s="3">
        <v>1757606</v>
      </c>
    </row>
    <row r="59" spans="1:10">
      <c r="A59">
        <v>81</v>
      </c>
      <c r="B59">
        <v>0</v>
      </c>
      <c r="C59" s="1">
        <v>891500319</v>
      </c>
      <c r="D59" t="s">
        <v>165</v>
      </c>
      <c r="E59" t="s">
        <v>10</v>
      </c>
      <c r="F59" t="s">
        <v>166</v>
      </c>
      <c r="G59" s="2">
        <v>44160</v>
      </c>
      <c r="H59" s="2">
        <v>44160</v>
      </c>
      <c r="I59">
        <v>-215</v>
      </c>
      <c r="J59" s="3">
        <v>878803</v>
      </c>
    </row>
    <row r="60" spans="1:10">
      <c r="A60">
        <v>81</v>
      </c>
      <c r="B60">
        <v>0</v>
      </c>
      <c r="C60" s="1">
        <v>891500319</v>
      </c>
      <c r="D60" t="s">
        <v>165</v>
      </c>
      <c r="E60" t="s">
        <v>10</v>
      </c>
      <c r="F60" t="s">
        <v>167</v>
      </c>
      <c r="G60" s="2">
        <v>44172</v>
      </c>
      <c r="H60" s="2">
        <v>44172</v>
      </c>
      <c r="I60">
        <v>-203</v>
      </c>
      <c r="J60" s="3">
        <v>1757606</v>
      </c>
    </row>
    <row r="61" spans="1:10">
      <c r="A61">
        <v>81</v>
      </c>
      <c r="B61">
        <v>0</v>
      </c>
      <c r="C61" s="1">
        <v>890399010</v>
      </c>
      <c r="D61" t="s">
        <v>100</v>
      </c>
      <c r="E61" t="s">
        <v>10</v>
      </c>
      <c r="F61" t="s">
        <v>311</v>
      </c>
      <c r="G61" s="2">
        <v>44356</v>
      </c>
      <c r="H61" s="2">
        <v>44356</v>
      </c>
      <c r="I61">
        <v>-21</v>
      </c>
      <c r="J61" s="3">
        <v>3515212</v>
      </c>
    </row>
    <row r="62" spans="1:10">
      <c r="A62">
        <v>81</v>
      </c>
      <c r="B62">
        <v>0</v>
      </c>
      <c r="C62" s="1">
        <v>890399010</v>
      </c>
      <c r="D62" t="s">
        <v>100</v>
      </c>
      <c r="E62" t="s">
        <v>10</v>
      </c>
      <c r="F62" t="s">
        <v>312</v>
      </c>
      <c r="G62" s="2">
        <v>44358</v>
      </c>
      <c r="H62" s="2">
        <v>44358</v>
      </c>
      <c r="I62">
        <v>-19</v>
      </c>
      <c r="J62" s="3">
        <v>878803</v>
      </c>
    </row>
    <row r="63" spans="1:10">
      <c r="A63">
        <v>81</v>
      </c>
      <c r="B63">
        <v>0</v>
      </c>
      <c r="C63" s="1">
        <v>890316745</v>
      </c>
      <c r="D63" t="s">
        <v>313</v>
      </c>
      <c r="E63" t="s">
        <v>10</v>
      </c>
      <c r="F63" t="s">
        <v>314</v>
      </c>
      <c r="G63" s="2">
        <v>44356</v>
      </c>
      <c r="H63" s="2">
        <v>44356</v>
      </c>
      <c r="I63">
        <v>-21</v>
      </c>
      <c r="J63" s="3">
        <v>1757606</v>
      </c>
    </row>
    <row r="64" spans="1:10">
      <c r="A64">
        <v>81</v>
      </c>
      <c r="B64">
        <v>0</v>
      </c>
      <c r="C64" s="1">
        <v>890316745</v>
      </c>
      <c r="D64" t="s">
        <v>313</v>
      </c>
      <c r="E64" t="s">
        <v>10</v>
      </c>
      <c r="F64" t="s">
        <v>315</v>
      </c>
      <c r="G64" s="2">
        <v>44356</v>
      </c>
      <c r="H64" s="2">
        <v>44356</v>
      </c>
      <c r="I64">
        <v>-21</v>
      </c>
      <c r="J64" s="3">
        <v>1757606</v>
      </c>
    </row>
    <row r="65" spans="1:10">
      <c r="A65">
        <v>81</v>
      </c>
      <c r="B65">
        <v>0</v>
      </c>
      <c r="C65" s="1">
        <v>800092198</v>
      </c>
      <c r="D65" t="s">
        <v>316</v>
      </c>
      <c r="E65" t="s">
        <v>10</v>
      </c>
      <c r="F65" t="s">
        <v>317</v>
      </c>
      <c r="G65" s="2">
        <v>44370</v>
      </c>
      <c r="H65" s="2">
        <v>44370</v>
      </c>
      <c r="I65">
        <v>-7</v>
      </c>
      <c r="J65" s="3">
        <v>4394015</v>
      </c>
    </row>
    <row r="66" spans="1:10">
      <c r="A66">
        <v>81</v>
      </c>
      <c r="B66">
        <v>0</v>
      </c>
      <c r="C66" s="1">
        <v>899999063</v>
      </c>
      <c r="D66" t="s">
        <v>168</v>
      </c>
      <c r="E66" t="s">
        <v>10</v>
      </c>
      <c r="F66" t="s">
        <v>169</v>
      </c>
      <c r="G66" s="2">
        <v>44343</v>
      </c>
      <c r="H66" s="2">
        <v>44343</v>
      </c>
      <c r="I66">
        <v>-33</v>
      </c>
      <c r="J66" s="3">
        <v>4394015</v>
      </c>
    </row>
    <row r="67" spans="1:10">
      <c r="A67">
        <v>81</v>
      </c>
      <c r="B67">
        <v>0</v>
      </c>
      <c r="C67" s="1">
        <v>890307400</v>
      </c>
      <c r="D67" t="s">
        <v>103</v>
      </c>
      <c r="E67" t="s">
        <v>10</v>
      </c>
      <c r="F67" t="s">
        <v>318</v>
      </c>
      <c r="G67" s="2">
        <v>44350</v>
      </c>
      <c r="H67" s="2">
        <v>44350</v>
      </c>
      <c r="I67">
        <v>-27</v>
      </c>
      <c r="J67" s="3">
        <v>4394015</v>
      </c>
    </row>
    <row r="68" spans="1:10">
      <c r="C68" s="1"/>
      <c r="G68" s="2"/>
      <c r="H68" s="2"/>
      <c r="J68" s="3">
        <f>SUM(J42:J67)</f>
        <v>57805876</v>
      </c>
    </row>
    <row r="69" spans="1:10">
      <c r="A69">
        <v>91</v>
      </c>
      <c r="B69">
        <v>0</v>
      </c>
      <c r="C69" s="1">
        <v>890985189</v>
      </c>
      <c r="D69" t="s">
        <v>170</v>
      </c>
      <c r="E69" t="s">
        <v>10</v>
      </c>
      <c r="F69" t="s">
        <v>171</v>
      </c>
      <c r="G69" s="2">
        <v>44322</v>
      </c>
      <c r="H69" s="2">
        <v>44322</v>
      </c>
      <c r="I69">
        <v>-54</v>
      </c>
      <c r="J69" s="3">
        <v>1817052</v>
      </c>
    </row>
    <row r="70" spans="1:10">
      <c r="A70">
        <v>91</v>
      </c>
      <c r="B70">
        <v>0</v>
      </c>
      <c r="C70" s="1">
        <v>890806001</v>
      </c>
      <c r="D70" t="s">
        <v>172</v>
      </c>
      <c r="E70" t="s">
        <v>10</v>
      </c>
      <c r="F70" t="s">
        <v>173</v>
      </c>
      <c r="G70" s="2">
        <v>44322</v>
      </c>
      <c r="H70" s="2">
        <v>44322</v>
      </c>
      <c r="I70">
        <v>-54</v>
      </c>
      <c r="J70" s="3">
        <v>1817052</v>
      </c>
    </row>
    <row r="71" spans="1:10">
      <c r="A71">
        <v>91</v>
      </c>
      <c r="B71">
        <v>0</v>
      </c>
      <c r="C71" s="1">
        <v>890000432</v>
      </c>
      <c r="D71" t="s">
        <v>45</v>
      </c>
      <c r="E71" t="s">
        <v>10</v>
      </c>
      <c r="F71" t="s">
        <v>319</v>
      </c>
      <c r="G71" s="2">
        <v>44376</v>
      </c>
      <c r="H71" s="2">
        <v>44376</v>
      </c>
      <c r="I71">
        <v>-1</v>
      </c>
      <c r="J71" s="3">
        <v>1817052</v>
      </c>
    </row>
    <row r="72" spans="1:10">
      <c r="A72">
        <v>91</v>
      </c>
      <c r="B72">
        <v>0</v>
      </c>
      <c r="C72" s="1">
        <v>891180084</v>
      </c>
      <c r="D72" t="s">
        <v>174</v>
      </c>
      <c r="E72" t="s">
        <v>10</v>
      </c>
      <c r="F72" t="s">
        <v>175</v>
      </c>
      <c r="G72" s="2">
        <v>44343</v>
      </c>
      <c r="H72" s="2">
        <v>44343</v>
      </c>
      <c r="I72">
        <v>-33</v>
      </c>
      <c r="J72" s="3">
        <v>1817052</v>
      </c>
    </row>
    <row r="73" spans="1:10">
      <c r="J73" s="3">
        <f>SUM(J69:J72)</f>
        <v>7268208</v>
      </c>
    </row>
    <row r="76" spans="1:10">
      <c r="J76" s="3">
        <f>+J73+J68+J41+J25+J19</f>
        <v>154391266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activeCell="J2" sqref="J2:J21"/>
    </sheetView>
  </sheetViews>
  <sheetFormatPr baseColWidth="10" defaultRowHeight="15"/>
  <cols>
    <col min="1" max="1" width="6.140625" bestFit="1" customWidth="1"/>
    <col min="2" max="2" width="6.42578125" bestFit="1" customWidth="1"/>
    <col min="3" max="3" width="12.7109375" bestFit="1" customWidth="1"/>
    <col min="4" max="4" width="65.42578125" bestFit="1" customWidth="1"/>
    <col min="5" max="5" width="11.7109375" bestFit="1" customWidth="1"/>
    <col min="6" max="6" width="21.42578125" bestFit="1" customWidth="1"/>
    <col min="7" max="8" width="10.7109375" bestFit="1" customWidth="1"/>
    <col min="9" max="9" width="7.28515625" bestFit="1" customWidth="1"/>
    <col min="10" max="10" width="12.7109375" bestFit="1" customWidth="1"/>
  </cols>
  <sheetData>
    <row r="1" spans="1:10">
      <c r="A1" t="s">
        <v>0</v>
      </c>
      <c r="B1" t="s">
        <v>227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v>502</v>
      </c>
      <c r="B2">
        <v>0</v>
      </c>
      <c r="C2" s="1">
        <v>800177588</v>
      </c>
      <c r="D2" t="s">
        <v>184</v>
      </c>
      <c r="E2" t="s">
        <v>38</v>
      </c>
      <c r="F2" t="s">
        <v>185</v>
      </c>
      <c r="G2" s="2">
        <v>43831</v>
      </c>
      <c r="H2" s="2">
        <v>43831</v>
      </c>
      <c r="I2">
        <v>-539</v>
      </c>
      <c r="J2" s="3">
        <v>781242</v>
      </c>
    </row>
    <row r="3" spans="1:10">
      <c r="A3">
        <v>502</v>
      </c>
      <c r="B3">
        <v>0</v>
      </c>
      <c r="C3" s="1">
        <v>899999053</v>
      </c>
      <c r="D3" t="s">
        <v>186</v>
      </c>
      <c r="E3" t="s">
        <v>38</v>
      </c>
      <c r="F3" t="s">
        <v>187</v>
      </c>
      <c r="G3" s="2">
        <v>43831</v>
      </c>
      <c r="H3" s="2">
        <v>43831</v>
      </c>
      <c r="I3">
        <v>-539</v>
      </c>
      <c r="J3" s="3">
        <v>828114</v>
      </c>
    </row>
    <row r="4" spans="1:10">
      <c r="A4">
        <v>502</v>
      </c>
      <c r="B4">
        <v>0</v>
      </c>
      <c r="C4" s="1">
        <v>890680062</v>
      </c>
      <c r="D4" t="s">
        <v>99</v>
      </c>
      <c r="E4" t="s">
        <v>38</v>
      </c>
      <c r="F4" t="s">
        <v>188</v>
      </c>
      <c r="G4" s="2">
        <v>43831</v>
      </c>
      <c r="H4" s="2">
        <v>43831</v>
      </c>
      <c r="I4">
        <v>-539</v>
      </c>
      <c r="J4" s="3">
        <v>1562484</v>
      </c>
    </row>
    <row r="5" spans="1:10">
      <c r="A5">
        <v>502</v>
      </c>
      <c r="B5">
        <v>0</v>
      </c>
      <c r="C5" s="1">
        <v>891190346</v>
      </c>
      <c r="D5" t="s">
        <v>178</v>
      </c>
      <c r="E5" t="s">
        <v>38</v>
      </c>
      <c r="F5" t="s">
        <v>189</v>
      </c>
      <c r="G5" s="2">
        <v>43831</v>
      </c>
      <c r="H5" s="2">
        <v>43831</v>
      </c>
      <c r="I5">
        <v>-539</v>
      </c>
      <c r="J5" s="3">
        <v>828116</v>
      </c>
    </row>
    <row r="6" spans="1:10">
      <c r="A6">
        <v>502</v>
      </c>
      <c r="B6">
        <v>0</v>
      </c>
      <c r="C6" s="1">
        <v>892115029</v>
      </c>
      <c r="D6" t="s">
        <v>122</v>
      </c>
      <c r="E6" t="s">
        <v>38</v>
      </c>
      <c r="F6" t="s">
        <v>190</v>
      </c>
      <c r="G6" s="2">
        <v>43831</v>
      </c>
      <c r="H6" s="2">
        <v>43831</v>
      </c>
      <c r="I6">
        <v>-539</v>
      </c>
      <c r="J6" s="3">
        <v>828116</v>
      </c>
    </row>
    <row r="7" spans="1:10">
      <c r="A7">
        <v>502</v>
      </c>
      <c r="B7">
        <v>0</v>
      </c>
      <c r="C7" s="1">
        <v>890501510</v>
      </c>
      <c r="D7" t="s">
        <v>22</v>
      </c>
      <c r="E7" t="s">
        <v>38</v>
      </c>
      <c r="F7" t="s">
        <v>191</v>
      </c>
      <c r="G7" s="2">
        <v>43831</v>
      </c>
      <c r="H7" s="2">
        <v>43831</v>
      </c>
      <c r="I7">
        <v>-539</v>
      </c>
      <c r="J7" s="3">
        <v>828116</v>
      </c>
    </row>
    <row r="8" spans="1:10">
      <c r="A8">
        <v>502</v>
      </c>
      <c r="B8">
        <v>0</v>
      </c>
      <c r="C8" s="1">
        <v>890501510</v>
      </c>
      <c r="D8" t="s">
        <v>192</v>
      </c>
      <c r="E8" t="s">
        <v>38</v>
      </c>
      <c r="F8" t="s">
        <v>193</v>
      </c>
      <c r="G8" s="2">
        <v>43831</v>
      </c>
      <c r="H8" s="2">
        <v>43831</v>
      </c>
      <c r="I8">
        <v>-539</v>
      </c>
      <c r="J8" s="3">
        <v>1378908</v>
      </c>
    </row>
    <row r="9" spans="1:10">
      <c r="A9">
        <v>502</v>
      </c>
      <c r="B9">
        <v>0</v>
      </c>
      <c r="C9" s="1">
        <v>835000300</v>
      </c>
      <c r="D9" t="s">
        <v>194</v>
      </c>
      <c r="E9" t="s">
        <v>38</v>
      </c>
      <c r="F9" t="s">
        <v>195</v>
      </c>
      <c r="G9" s="2">
        <v>43831</v>
      </c>
      <c r="H9" s="2">
        <v>43831</v>
      </c>
      <c r="I9">
        <v>-539</v>
      </c>
      <c r="J9" s="3">
        <v>1562484</v>
      </c>
    </row>
    <row r="10" spans="1:10">
      <c r="A10">
        <v>502</v>
      </c>
      <c r="B10">
        <v>0</v>
      </c>
      <c r="C10" s="1">
        <v>892300285</v>
      </c>
      <c r="D10" t="s">
        <v>31</v>
      </c>
      <c r="E10" t="s">
        <v>38</v>
      </c>
      <c r="F10" t="s">
        <v>196</v>
      </c>
      <c r="G10" s="2">
        <v>43831</v>
      </c>
      <c r="H10" s="2">
        <v>43831</v>
      </c>
      <c r="I10">
        <v>-539</v>
      </c>
      <c r="J10" s="3">
        <v>1562484</v>
      </c>
    </row>
    <row r="11" spans="1:10">
      <c r="A11">
        <v>502</v>
      </c>
      <c r="B11">
        <v>0</v>
      </c>
      <c r="C11" s="1">
        <v>891180084</v>
      </c>
      <c r="D11" t="s">
        <v>174</v>
      </c>
      <c r="E11" t="s">
        <v>38</v>
      </c>
      <c r="F11" t="s">
        <v>197</v>
      </c>
      <c r="G11" s="2">
        <v>43831</v>
      </c>
      <c r="H11" s="2">
        <v>43831</v>
      </c>
      <c r="I11">
        <v>-539</v>
      </c>
      <c r="J11" s="3">
        <v>1562484</v>
      </c>
    </row>
    <row r="12" spans="1:10">
      <c r="A12">
        <v>600</v>
      </c>
      <c r="B12">
        <v>0</v>
      </c>
      <c r="C12" s="1">
        <v>890806001</v>
      </c>
      <c r="D12" t="s">
        <v>172</v>
      </c>
      <c r="E12" t="s">
        <v>38</v>
      </c>
      <c r="F12" t="s">
        <v>221</v>
      </c>
      <c r="G12" s="2">
        <v>43831</v>
      </c>
      <c r="H12" s="2">
        <v>43831</v>
      </c>
      <c r="I12">
        <v>-539</v>
      </c>
      <c r="J12" s="3">
        <v>70000</v>
      </c>
    </row>
    <row r="13" spans="1:10">
      <c r="A13">
        <v>652</v>
      </c>
      <c r="B13">
        <v>0</v>
      </c>
      <c r="C13" s="1">
        <v>890980136</v>
      </c>
      <c r="D13" t="s">
        <v>108</v>
      </c>
      <c r="E13" t="s">
        <v>38</v>
      </c>
      <c r="F13" t="s">
        <v>224</v>
      </c>
      <c r="G13" s="2">
        <v>43831</v>
      </c>
      <c r="H13" s="2">
        <v>43831</v>
      </c>
      <c r="I13">
        <v>-539</v>
      </c>
      <c r="J13" s="3">
        <v>2079210</v>
      </c>
    </row>
    <row r="14" spans="1:10">
      <c r="A14">
        <v>652</v>
      </c>
      <c r="B14">
        <v>0</v>
      </c>
      <c r="C14" s="1">
        <v>1097037128</v>
      </c>
      <c r="D14" t="s">
        <v>222</v>
      </c>
      <c r="E14" t="s">
        <v>38</v>
      </c>
      <c r="F14" t="s">
        <v>223</v>
      </c>
      <c r="G14" s="2">
        <v>43832</v>
      </c>
      <c r="H14" s="2">
        <v>43832</v>
      </c>
      <c r="I14">
        <v>-538</v>
      </c>
      <c r="J14" s="3">
        <v>1230000</v>
      </c>
    </row>
    <row r="15" spans="1:10">
      <c r="A15">
        <v>652</v>
      </c>
      <c r="B15">
        <v>0</v>
      </c>
      <c r="C15" s="1">
        <v>890102572</v>
      </c>
      <c r="D15" t="s">
        <v>13</v>
      </c>
      <c r="E15" t="s">
        <v>38</v>
      </c>
      <c r="F15" t="s">
        <v>225</v>
      </c>
      <c r="G15" s="2">
        <v>43832</v>
      </c>
      <c r="H15" s="2">
        <v>43832</v>
      </c>
      <c r="I15">
        <v>-538</v>
      </c>
      <c r="J15" s="3">
        <v>1230000</v>
      </c>
    </row>
    <row r="16" spans="1:10">
      <c r="A16">
        <v>566</v>
      </c>
      <c r="B16">
        <v>0</v>
      </c>
      <c r="C16" s="1">
        <v>891800330</v>
      </c>
      <c r="D16" t="s">
        <v>86</v>
      </c>
      <c r="E16" t="s">
        <v>38</v>
      </c>
      <c r="F16" t="s">
        <v>205</v>
      </c>
      <c r="G16" s="2">
        <v>43962</v>
      </c>
      <c r="H16" s="2">
        <v>43962</v>
      </c>
      <c r="I16">
        <v>-409</v>
      </c>
      <c r="J16" s="3">
        <v>4351500</v>
      </c>
    </row>
    <row r="17" spans="1:10">
      <c r="A17">
        <v>567</v>
      </c>
      <c r="B17">
        <v>0</v>
      </c>
      <c r="C17" s="1">
        <v>444444094</v>
      </c>
      <c r="D17" t="s">
        <v>208</v>
      </c>
      <c r="E17" t="s">
        <v>38</v>
      </c>
      <c r="F17" t="s">
        <v>209</v>
      </c>
      <c r="G17" s="2">
        <v>44055</v>
      </c>
      <c r="H17" s="2">
        <v>44055</v>
      </c>
      <c r="I17">
        <v>-318</v>
      </c>
      <c r="J17" s="3">
        <v>136500</v>
      </c>
    </row>
    <row r="18" spans="1:10">
      <c r="A18">
        <v>567</v>
      </c>
      <c r="B18">
        <v>0</v>
      </c>
      <c r="C18" s="1">
        <v>444444598</v>
      </c>
      <c r="D18" t="s">
        <v>217</v>
      </c>
      <c r="E18" t="s">
        <v>38</v>
      </c>
      <c r="F18" t="s">
        <v>218</v>
      </c>
      <c r="G18" s="2">
        <v>44055</v>
      </c>
      <c r="H18" s="2">
        <v>44055</v>
      </c>
      <c r="I18">
        <v>-318</v>
      </c>
      <c r="J18" s="3">
        <v>546000</v>
      </c>
    </row>
    <row r="19" spans="1:10">
      <c r="A19">
        <v>567</v>
      </c>
      <c r="B19">
        <v>0</v>
      </c>
      <c r="C19" s="1">
        <v>444444100</v>
      </c>
      <c r="D19" t="s">
        <v>214</v>
      </c>
      <c r="E19" t="s">
        <v>38</v>
      </c>
      <c r="F19" t="s">
        <v>215</v>
      </c>
      <c r="G19" s="2">
        <v>44056</v>
      </c>
      <c r="H19" s="2">
        <v>44056</v>
      </c>
      <c r="I19">
        <v>-317</v>
      </c>
      <c r="J19" s="3">
        <v>253500</v>
      </c>
    </row>
    <row r="20" spans="1:10">
      <c r="A20">
        <v>567</v>
      </c>
      <c r="B20">
        <v>0</v>
      </c>
      <c r="C20" s="1">
        <v>899999063</v>
      </c>
      <c r="D20" t="s">
        <v>96</v>
      </c>
      <c r="E20" t="s">
        <v>38</v>
      </c>
      <c r="F20" t="s">
        <v>216</v>
      </c>
      <c r="G20" s="2">
        <v>44069</v>
      </c>
      <c r="H20" s="2">
        <v>44069</v>
      </c>
      <c r="I20">
        <v>-304</v>
      </c>
      <c r="J20" s="3">
        <v>136500</v>
      </c>
    </row>
    <row r="21" spans="1:10">
      <c r="A21">
        <v>567</v>
      </c>
      <c r="B21">
        <v>0</v>
      </c>
      <c r="C21" s="1">
        <v>444444111</v>
      </c>
      <c r="D21" t="s">
        <v>219</v>
      </c>
      <c r="E21" t="s">
        <v>38</v>
      </c>
      <c r="F21" t="s">
        <v>220</v>
      </c>
      <c r="G21" s="2">
        <v>44069</v>
      </c>
      <c r="H21" s="2">
        <v>44069</v>
      </c>
      <c r="I21">
        <v>-304</v>
      </c>
      <c r="J21" s="3">
        <v>253500</v>
      </c>
    </row>
    <row r="22" spans="1:10">
      <c r="A22">
        <v>561</v>
      </c>
      <c r="B22">
        <v>0</v>
      </c>
      <c r="C22" s="1">
        <v>890680062</v>
      </c>
      <c r="D22" t="s">
        <v>99</v>
      </c>
      <c r="E22" t="s">
        <v>38</v>
      </c>
      <c r="F22" t="s">
        <v>203</v>
      </c>
      <c r="G22" s="2">
        <v>44229</v>
      </c>
      <c r="H22" s="2">
        <v>44229</v>
      </c>
      <c r="I22">
        <v>-148</v>
      </c>
      <c r="J22" s="3">
        <v>908250</v>
      </c>
    </row>
    <row r="23" spans="1:10">
      <c r="A23">
        <v>561</v>
      </c>
      <c r="B23">
        <v>0</v>
      </c>
      <c r="C23" s="1">
        <v>891224762</v>
      </c>
      <c r="D23" t="s">
        <v>153</v>
      </c>
      <c r="E23" t="s">
        <v>38</v>
      </c>
      <c r="F23" t="s">
        <v>198</v>
      </c>
      <c r="G23" s="2">
        <v>44242</v>
      </c>
      <c r="H23" s="2">
        <v>44242</v>
      </c>
      <c r="I23">
        <v>-135</v>
      </c>
      <c r="J23" s="3">
        <v>1297500</v>
      </c>
    </row>
    <row r="24" spans="1:10">
      <c r="A24">
        <v>567</v>
      </c>
      <c r="B24">
        <v>0</v>
      </c>
      <c r="C24" s="1">
        <v>25603135</v>
      </c>
      <c r="D24" t="s">
        <v>206</v>
      </c>
      <c r="E24" t="s">
        <v>38</v>
      </c>
      <c r="F24" t="s">
        <v>207</v>
      </c>
      <c r="G24" s="2">
        <v>44272</v>
      </c>
      <c r="H24" s="2">
        <v>44272</v>
      </c>
      <c r="I24">
        <v>-103</v>
      </c>
      <c r="J24" s="3">
        <v>117000</v>
      </c>
    </row>
    <row r="25" spans="1:10">
      <c r="A25">
        <v>567</v>
      </c>
      <c r="B25">
        <v>0</v>
      </c>
      <c r="C25" s="1">
        <v>181943181</v>
      </c>
      <c r="D25" t="s">
        <v>210</v>
      </c>
      <c r="E25" t="s">
        <v>38</v>
      </c>
      <c r="F25" t="s">
        <v>211</v>
      </c>
      <c r="G25" s="2">
        <v>44272</v>
      </c>
      <c r="H25" s="2">
        <v>44272</v>
      </c>
      <c r="I25">
        <v>-103</v>
      </c>
      <c r="J25" s="3">
        <v>117000</v>
      </c>
    </row>
    <row r="26" spans="1:10">
      <c r="A26">
        <v>561</v>
      </c>
      <c r="B26">
        <v>0</v>
      </c>
      <c r="C26" s="1">
        <v>811028188</v>
      </c>
      <c r="D26" t="s">
        <v>199</v>
      </c>
      <c r="E26" t="s">
        <v>38</v>
      </c>
      <c r="F26" t="s">
        <v>200</v>
      </c>
      <c r="G26" s="2">
        <v>44286</v>
      </c>
      <c r="H26" s="2">
        <v>44286</v>
      </c>
      <c r="I26">
        <v>-89</v>
      </c>
      <c r="J26" s="3">
        <v>1297500</v>
      </c>
    </row>
    <row r="27" spans="1:10">
      <c r="A27">
        <v>567</v>
      </c>
      <c r="B27">
        <v>0</v>
      </c>
      <c r="C27" s="1">
        <v>444444099</v>
      </c>
      <c r="D27" t="s">
        <v>212</v>
      </c>
      <c r="E27" t="s">
        <v>38</v>
      </c>
      <c r="F27" t="s">
        <v>213</v>
      </c>
      <c r="G27" s="2">
        <v>44308</v>
      </c>
      <c r="H27" s="2">
        <v>44308</v>
      </c>
      <c r="I27">
        <v>-68</v>
      </c>
      <c r="J27" s="3">
        <v>117000</v>
      </c>
    </row>
    <row r="28" spans="1:10">
      <c r="A28">
        <v>561</v>
      </c>
      <c r="B28">
        <v>0</v>
      </c>
      <c r="C28" s="1">
        <v>860402193</v>
      </c>
      <c r="D28" t="s">
        <v>201</v>
      </c>
      <c r="E28" t="s">
        <v>38</v>
      </c>
      <c r="F28" t="s">
        <v>202</v>
      </c>
      <c r="G28" s="2">
        <v>44321</v>
      </c>
      <c r="H28" s="2">
        <v>44321</v>
      </c>
      <c r="I28">
        <v>-55</v>
      </c>
      <c r="J28" s="3">
        <v>1297500</v>
      </c>
    </row>
    <row r="29" spans="1:10">
      <c r="A29">
        <v>561</v>
      </c>
      <c r="B29">
        <v>0</v>
      </c>
      <c r="C29" s="1">
        <v>891180084</v>
      </c>
      <c r="D29" t="s">
        <v>174</v>
      </c>
      <c r="E29" t="s">
        <v>38</v>
      </c>
      <c r="F29" t="s">
        <v>204</v>
      </c>
      <c r="G29" s="2">
        <v>44343</v>
      </c>
      <c r="H29" s="2">
        <v>44343</v>
      </c>
      <c r="I29">
        <v>-33</v>
      </c>
      <c r="J29" s="3">
        <v>908250</v>
      </c>
    </row>
    <row r="30" spans="1:10">
      <c r="A30">
        <v>561</v>
      </c>
      <c r="B30">
        <v>0</v>
      </c>
      <c r="C30" s="1">
        <v>900480042</v>
      </c>
      <c r="D30" t="s">
        <v>320</v>
      </c>
      <c r="E30" t="s">
        <v>38</v>
      </c>
      <c r="F30" t="s">
        <v>321</v>
      </c>
      <c r="G30" s="2">
        <v>44370</v>
      </c>
      <c r="H30" s="2">
        <v>44370</v>
      </c>
      <c r="I30">
        <v>-7</v>
      </c>
      <c r="J30" s="3">
        <v>1297500</v>
      </c>
    </row>
    <row r="32" spans="1:10">
      <c r="C32" s="1"/>
      <c r="G32" s="2"/>
      <c r="H32" s="2"/>
      <c r="J32" s="3">
        <f>SUM(J2:J31)</f>
        <v>29366758</v>
      </c>
    </row>
    <row r="33" spans="3:10">
      <c r="C33" s="1"/>
      <c r="G33" s="2"/>
      <c r="H33" s="2"/>
      <c r="J33" s="3"/>
    </row>
    <row r="34" spans="3:10">
      <c r="C34" s="1"/>
      <c r="G34" s="2"/>
      <c r="H34" s="2"/>
      <c r="J34" s="3"/>
    </row>
    <row r="35" spans="3:10">
      <c r="C35" s="1"/>
      <c r="G35" s="2"/>
      <c r="H35" s="2"/>
      <c r="J35" s="3"/>
    </row>
    <row r="36" spans="3:10">
      <c r="C36" s="1"/>
      <c r="G36" s="2"/>
      <c r="H36" s="2"/>
      <c r="J36" s="3"/>
    </row>
    <row r="37" spans="3:10">
      <c r="C37" s="1"/>
      <c r="G37" s="2"/>
      <c r="H37" s="2"/>
      <c r="J37" s="3"/>
    </row>
    <row r="38" spans="3:10">
      <c r="C38" s="1"/>
      <c r="G38" s="2"/>
      <c r="H38" s="2"/>
      <c r="J38" s="3"/>
    </row>
    <row r="39" spans="3:10">
      <c r="C39" s="1"/>
      <c r="G39" s="2"/>
      <c r="H39" s="2"/>
      <c r="J39" s="3"/>
    </row>
    <row r="40" spans="3:10">
      <c r="C40" s="1"/>
      <c r="G40" s="2"/>
      <c r="H40" s="2"/>
      <c r="J40" s="3"/>
    </row>
    <row r="41" spans="3:10">
      <c r="C41" s="1"/>
      <c r="G41" s="2"/>
      <c r="H41" s="2"/>
      <c r="J41" s="3"/>
    </row>
    <row r="42" spans="3:10">
      <c r="C42" s="1"/>
      <c r="G42" s="2"/>
      <c r="H42" s="2"/>
      <c r="J42" s="3"/>
    </row>
    <row r="43" spans="3:10">
      <c r="C43" s="1"/>
      <c r="G43" s="2"/>
      <c r="H43" s="2"/>
      <c r="J43" s="3"/>
    </row>
    <row r="44" spans="3:10">
      <c r="C44" s="1"/>
      <c r="G44" s="2"/>
      <c r="H44" s="2"/>
      <c r="J44" s="3"/>
    </row>
    <row r="45" spans="3:10">
      <c r="C45" s="1"/>
      <c r="G45" s="2"/>
      <c r="H45" s="2"/>
      <c r="J45" s="3"/>
    </row>
    <row r="46" spans="3:10">
      <c r="C46" s="1"/>
      <c r="G46" s="2"/>
      <c r="H46" s="2"/>
      <c r="J46" s="3"/>
    </row>
    <row r="47" spans="3:10">
      <c r="C47" s="1"/>
      <c r="G47" s="2"/>
      <c r="H47" s="2"/>
      <c r="J47" s="3"/>
    </row>
    <row r="48" spans="3:10">
      <c r="C48" s="1"/>
      <c r="G48" s="2"/>
      <c r="H48" s="2"/>
      <c r="J48" s="3"/>
    </row>
    <row r="49" spans="3:10">
      <c r="C49" s="1"/>
      <c r="G49" s="2"/>
      <c r="H49" s="2"/>
      <c r="J49" s="3"/>
    </row>
    <row r="50" spans="3:10">
      <c r="C50" s="1"/>
      <c r="G50" s="2"/>
      <c r="H50" s="2"/>
      <c r="J50" s="3"/>
    </row>
    <row r="52" spans="3:10">
      <c r="J52" s="3"/>
    </row>
  </sheetData>
  <sortState ref="A2:J30">
    <sortCondition ref="G2:G3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J26" sqref="J26"/>
    </sheetView>
  </sheetViews>
  <sheetFormatPr baseColWidth="10" defaultRowHeight="15"/>
  <cols>
    <col min="1" max="1" width="6.140625" bestFit="1" customWidth="1"/>
    <col min="2" max="2" width="6.42578125" bestFit="1" customWidth="1"/>
    <col min="3" max="3" width="11.140625" bestFit="1" customWidth="1"/>
    <col min="4" max="4" width="58.7109375" bestFit="1" customWidth="1"/>
    <col min="5" max="5" width="11.7109375" bestFit="1" customWidth="1"/>
    <col min="6" max="6" width="21.42578125" bestFit="1" customWidth="1"/>
    <col min="7" max="8" width="10.7109375" bestFit="1" customWidth="1"/>
    <col min="9" max="9" width="7.28515625" bestFit="1" customWidth="1"/>
    <col min="10" max="10" width="12.7109375" bestFit="1" customWidth="1"/>
  </cols>
  <sheetData>
    <row r="1" spans="1:10">
      <c r="A1" t="s">
        <v>0</v>
      </c>
      <c r="B1" t="s">
        <v>227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v>15</v>
      </c>
      <c r="B2">
        <v>6</v>
      </c>
      <c r="C2" s="1">
        <v>890000432</v>
      </c>
      <c r="D2" t="s">
        <v>45</v>
      </c>
      <c r="E2" t="s">
        <v>38</v>
      </c>
      <c r="F2" t="s">
        <v>46</v>
      </c>
      <c r="G2" s="2">
        <v>43466</v>
      </c>
      <c r="H2" s="2">
        <v>43466</v>
      </c>
      <c r="I2">
        <v>-899</v>
      </c>
      <c r="J2" s="3">
        <v>3000000</v>
      </c>
    </row>
    <row r="3" spans="1:10">
      <c r="A3">
        <v>15</v>
      </c>
      <c r="B3">
        <v>24</v>
      </c>
      <c r="C3" s="1">
        <v>444444104</v>
      </c>
      <c r="D3" t="s">
        <v>47</v>
      </c>
      <c r="E3" t="s">
        <v>38</v>
      </c>
      <c r="F3" t="s">
        <v>48</v>
      </c>
      <c r="G3" s="2">
        <v>44069</v>
      </c>
      <c r="H3" s="2">
        <v>44069</v>
      </c>
      <c r="I3">
        <v>-304</v>
      </c>
      <c r="J3" s="3">
        <v>1250000</v>
      </c>
    </row>
    <row r="4" spans="1:10">
      <c r="A4">
        <v>15</v>
      </c>
      <c r="B4">
        <v>29</v>
      </c>
      <c r="C4" s="1">
        <v>60260532</v>
      </c>
      <c r="D4" t="s">
        <v>50</v>
      </c>
      <c r="E4" t="s">
        <v>38</v>
      </c>
      <c r="F4" t="s">
        <v>51</v>
      </c>
      <c r="G4" s="2">
        <v>44321</v>
      </c>
      <c r="H4" s="2">
        <v>44321</v>
      </c>
      <c r="I4">
        <v>-55</v>
      </c>
      <c r="J4" s="3">
        <v>980000</v>
      </c>
    </row>
    <row r="5" spans="1:10">
      <c r="A5">
        <v>15</v>
      </c>
      <c r="B5">
        <v>29</v>
      </c>
      <c r="C5" s="1">
        <v>860007759</v>
      </c>
      <c r="D5" t="s">
        <v>52</v>
      </c>
      <c r="E5" t="s">
        <v>38</v>
      </c>
      <c r="F5" t="s">
        <v>53</v>
      </c>
      <c r="G5" s="2">
        <v>44337</v>
      </c>
      <c r="H5" s="2">
        <v>44337</v>
      </c>
      <c r="I5">
        <v>-39</v>
      </c>
      <c r="J5" s="3">
        <v>3724000</v>
      </c>
    </row>
    <row r="6" spans="1:10">
      <c r="A6">
        <v>15</v>
      </c>
      <c r="B6">
        <v>29</v>
      </c>
      <c r="C6" s="1">
        <v>890102257</v>
      </c>
      <c r="D6" t="s">
        <v>24</v>
      </c>
      <c r="E6" t="s">
        <v>38</v>
      </c>
      <c r="F6" t="s">
        <v>57</v>
      </c>
      <c r="G6" s="2">
        <v>44320</v>
      </c>
      <c r="H6" s="2">
        <v>44320</v>
      </c>
      <c r="I6">
        <v>-56</v>
      </c>
      <c r="J6" s="3">
        <v>980000</v>
      </c>
    </row>
    <row r="7" spans="1:10">
      <c r="A7">
        <v>15</v>
      </c>
      <c r="B7">
        <v>29</v>
      </c>
      <c r="C7" s="1">
        <v>860013798</v>
      </c>
      <c r="D7" t="s">
        <v>60</v>
      </c>
      <c r="E7" t="s">
        <v>38</v>
      </c>
      <c r="F7" t="s">
        <v>61</v>
      </c>
      <c r="G7" s="2">
        <v>44321</v>
      </c>
      <c r="H7" s="2">
        <v>44321</v>
      </c>
      <c r="I7">
        <v>-55</v>
      </c>
      <c r="J7" s="3">
        <v>4655000</v>
      </c>
    </row>
    <row r="8" spans="1:10">
      <c r="A8">
        <v>15</v>
      </c>
      <c r="B8">
        <v>30</v>
      </c>
      <c r="C8" s="1">
        <v>43756641</v>
      </c>
      <c r="D8" t="s">
        <v>272</v>
      </c>
      <c r="E8" t="s">
        <v>38</v>
      </c>
      <c r="F8" t="s">
        <v>273</v>
      </c>
      <c r="G8" s="2">
        <v>44357</v>
      </c>
      <c r="H8" s="2">
        <v>44357</v>
      </c>
      <c r="I8">
        <v>-20</v>
      </c>
      <c r="J8" s="3">
        <v>1200000</v>
      </c>
    </row>
    <row r="9" spans="1:10">
      <c r="A9">
        <v>15</v>
      </c>
      <c r="B9">
        <v>30</v>
      </c>
      <c r="C9" s="1">
        <v>890104530</v>
      </c>
      <c r="D9" t="s">
        <v>274</v>
      </c>
      <c r="E9" t="s">
        <v>38</v>
      </c>
      <c r="F9" t="s">
        <v>275</v>
      </c>
      <c r="G9" s="2">
        <v>44365</v>
      </c>
      <c r="H9" s="2">
        <v>44365</v>
      </c>
      <c r="I9">
        <v>-12</v>
      </c>
      <c r="J9" s="3">
        <v>980000</v>
      </c>
    </row>
    <row r="10" spans="1:10">
      <c r="A10">
        <v>15</v>
      </c>
      <c r="B10">
        <v>30</v>
      </c>
      <c r="C10" s="1">
        <v>830113458</v>
      </c>
      <c r="D10" t="s">
        <v>276</v>
      </c>
      <c r="E10" t="s">
        <v>38</v>
      </c>
      <c r="F10" t="s">
        <v>277</v>
      </c>
      <c r="G10" s="2">
        <v>44365</v>
      </c>
      <c r="H10" s="2">
        <v>44365</v>
      </c>
      <c r="I10">
        <v>-12</v>
      </c>
      <c r="J10" s="3">
        <v>1200000</v>
      </c>
    </row>
    <row r="11" spans="1:10">
      <c r="A11">
        <v>15</v>
      </c>
      <c r="B11">
        <v>30</v>
      </c>
      <c r="C11" s="1">
        <v>805000889</v>
      </c>
      <c r="D11" t="s">
        <v>278</v>
      </c>
      <c r="E11" t="s">
        <v>38</v>
      </c>
      <c r="F11" t="s">
        <v>279</v>
      </c>
      <c r="G11" s="2">
        <v>44357</v>
      </c>
      <c r="H11" s="2">
        <v>44357</v>
      </c>
      <c r="I11">
        <v>-20</v>
      </c>
      <c r="J11" s="3">
        <v>4560000</v>
      </c>
    </row>
    <row r="12" spans="1:10">
      <c r="A12">
        <v>15</v>
      </c>
      <c r="B12">
        <v>30</v>
      </c>
      <c r="C12" s="1">
        <v>891701932</v>
      </c>
      <c r="D12" t="s">
        <v>280</v>
      </c>
      <c r="E12" t="s">
        <v>38</v>
      </c>
      <c r="F12" t="s">
        <v>281</v>
      </c>
      <c r="G12" s="2">
        <v>44357</v>
      </c>
      <c r="H12" s="2">
        <v>44357</v>
      </c>
      <c r="I12">
        <v>-20</v>
      </c>
      <c r="J12" s="3">
        <v>1200000</v>
      </c>
    </row>
    <row r="13" spans="1:10">
      <c r="A13">
        <v>15</v>
      </c>
      <c r="B13">
        <v>30</v>
      </c>
      <c r="C13" s="1">
        <v>51877966</v>
      </c>
      <c r="D13" t="s">
        <v>282</v>
      </c>
      <c r="E13" t="s">
        <v>38</v>
      </c>
      <c r="F13" t="s">
        <v>283</v>
      </c>
      <c r="G13" s="2">
        <v>44357</v>
      </c>
      <c r="H13" s="2">
        <v>44357</v>
      </c>
      <c r="I13">
        <v>-20</v>
      </c>
      <c r="J13" s="3">
        <v>980000</v>
      </c>
    </row>
    <row r="14" spans="1:10">
      <c r="A14">
        <v>15</v>
      </c>
      <c r="B14">
        <v>30</v>
      </c>
      <c r="C14" s="1">
        <v>51982323</v>
      </c>
      <c r="D14" t="s">
        <v>284</v>
      </c>
      <c r="E14" t="s">
        <v>38</v>
      </c>
      <c r="F14" t="s">
        <v>285</v>
      </c>
      <c r="G14" s="2">
        <v>44357</v>
      </c>
      <c r="H14" s="2">
        <v>44357</v>
      </c>
      <c r="I14">
        <v>-20</v>
      </c>
      <c r="J14" s="3">
        <v>1200000</v>
      </c>
    </row>
    <row r="15" spans="1:10">
      <c r="A15">
        <v>15</v>
      </c>
      <c r="B15">
        <v>30</v>
      </c>
      <c r="C15" s="1">
        <v>860024746</v>
      </c>
      <c r="D15" t="s">
        <v>226</v>
      </c>
      <c r="E15" t="s">
        <v>38</v>
      </c>
      <c r="F15" t="s">
        <v>286</v>
      </c>
      <c r="G15" s="2">
        <v>44357</v>
      </c>
      <c r="H15" s="2">
        <v>44357</v>
      </c>
      <c r="I15">
        <v>-20</v>
      </c>
      <c r="J15" s="3">
        <v>980000</v>
      </c>
    </row>
    <row r="16" spans="1:10">
      <c r="A16">
        <v>15</v>
      </c>
      <c r="B16">
        <v>30</v>
      </c>
      <c r="C16" s="1">
        <v>800144829</v>
      </c>
      <c r="D16" t="s">
        <v>18</v>
      </c>
      <c r="E16" t="s">
        <v>38</v>
      </c>
      <c r="F16" t="s">
        <v>287</v>
      </c>
      <c r="G16" s="2">
        <v>44365</v>
      </c>
      <c r="H16" s="2">
        <v>44365</v>
      </c>
      <c r="I16">
        <v>-12</v>
      </c>
      <c r="J16" s="3">
        <v>980000</v>
      </c>
    </row>
    <row r="17" spans="1:10">
      <c r="A17">
        <v>15</v>
      </c>
      <c r="B17">
        <v>30</v>
      </c>
      <c r="C17" s="1">
        <v>890700640</v>
      </c>
      <c r="D17" t="s">
        <v>58</v>
      </c>
      <c r="E17" t="s">
        <v>38</v>
      </c>
      <c r="F17" t="s">
        <v>288</v>
      </c>
      <c r="G17" s="2">
        <v>44357</v>
      </c>
      <c r="H17" s="2">
        <v>44357</v>
      </c>
      <c r="I17">
        <v>-20</v>
      </c>
      <c r="J17" s="3">
        <v>980000</v>
      </c>
    </row>
    <row r="18" spans="1:10">
      <c r="A18">
        <v>15</v>
      </c>
      <c r="B18">
        <v>30</v>
      </c>
      <c r="C18" s="1">
        <v>860012357</v>
      </c>
      <c r="D18" t="s">
        <v>289</v>
      </c>
      <c r="E18" t="s">
        <v>38</v>
      </c>
      <c r="F18" t="s">
        <v>290</v>
      </c>
      <c r="G18" s="2">
        <v>44357</v>
      </c>
      <c r="H18" s="2">
        <v>44357</v>
      </c>
      <c r="I18">
        <v>-20</v>
      </c>
      <c r="J18" s="3">
        <v>3724000</v>
      </c>
    </row>
    <row r="19" spans="1:10">
      <c r="C19" s="1"/>
      <c r="G19" s="2"/>
      <c r="H19" s="2"/>
      <c r="J19" s="3">
        <v>1109561</v>
      </c>
    </row>
    <row r="20" spans="1:10">
      <c r="C20" s="1"/>
      <c r="G20" s="2"/>
      <c r="H20" s="2"/>
      <c r="J20" s="3">
        <f>SUM(J2:J19)</f>
        <v>33682561</v>
      </c>
    </row>
    <row r="21" spans="1:10">
      <c r="C21" s="1"/>
      <c r="G21" s="2"/>
      <c r="H21" s="2"/>
      <c r="J21" s="3"/>
    </row>
    <row r="22" spans="1:10">
      <c r="C22" s="1"/>
      <c r="G22" s="2"/>
      <c r="H22" s="2"/>
      <c r="J22" s="3"/>
    </row>
    <row r="23" spans="1:10">
      <c r="C23" s="1"/>
      <c r="G23" s="2"/>
      <c r="H23" s="2"/>
      <c r="J23" s="3"/>
    </row>
    <row r="24" spans="1:10">
      <c r="J24" s="3"/>
    </row>
    <row r="25" spans="1:10">
      <c r="J25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J6" sqref="J6"/>
    </sheetView>
  </sheetViews>
  <sheetFormatPr baseColWidth="10" defaultRowHeight="15"/>
  <cols>
    <col min="4" max="4" width="60.42578125" bestFit="1" customWidth="1"/>
    <col min="6" max="6" width="21.42578125" bestFit="1" customWidth="1"/>
    <col min="10" max="10" width="11.7109375" bestFit="1" customWidth="1"/>
  </cols>
  <sheetData>
    <row r="1" spans="1:10">
      <c r="A1" t="s">
        <v>0</v>
      </c>
      <c r="B1" t="s">
        <v>227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v>2</v>
      </c>
      <c r="B2">
        <v>12</v>
      </c>
      <c r="C2" s="1">
        <v>892201263</v>
      </c>
      <c r="D2" t="s">
        <v>37</v>
      </c>
      <c r="E2" t="s">
        <v>38</v>
      </c>
      <c r="F2" t="s">
        <v>39</v>
      </c>
      <c r="G2" s="2">
        <v>44154</v>
      </c>
      <c r="H2" s="2">
        <v>44154</v>
      </c>
      <c r="I2">
        <v>-221</v>
      </c>
      <c r="J2" s="3">
        <v>350000</v>
      </c>
    </row>
    <row r="3" spans="1:10">
      <c r="A3">
        <v>2</v>
      </c>
      <c r="B3">
        <v>12</v>
      </c>
      <c r="C3" s="1">
        <v>890905419</v>
      </c>
      <c r="D3" t="s">
        <v>40</v>
      </c>
      <c r="E3" t="s">
        <v>38</v>
      </c>
      <c r="F3" t="s">
        <v>271</v>
      </c>
      <c r="G3" s="2">
        <v>44364</v>
      </c>
      <c r="H3" s="2">
        <v>44364</v>
      </c>
      <c r="I3">
        <v>-13</v>
      </c>
      <c r="J3" s="3">
        <v>350000</v>
      </c>
    </row>
    <row r="4" spans="1:10">
      <c r="A4">
        <v>2</v>
      </c>
      <c r="B4">
        <v>12</v>
      </c>
      <c r="C4" s="1">
        <v>890500622</v>
      </c>
      <c r="D4" t="s">
        <v>41</v>
      </c>
      <c r="E4" t="s">
        <v>38</v>
      </c>
      <c r="F4" t="s">
        <v>42</v>
      </c>
      <c r="G4" s="2">
        <v>43691</v>
      </c>
      <c r="H4" s="2">
        <v>43691</v>
      </c>
      <c r="I4">
        <v>-676</v>
      </c>
      <c r="J4" s="3">
        <v>350000</v>
      </c>
    </row>
    <row r="5" spans="1:10">
      <c r="A5">
        <v>2</v>
      </c>
      <c r="B5">
        <v>12</v>
      </c>
      <c r="C5" s="1">
        <v>891680089</v>
      </c>
      <c r="D5" t="s">
        <v>34</v>
      </c>
      <c r="E5" t="s">
        <v>38</v>
      </c>
      <c r="F5" t="s">
        <v>43</v>
      </c>
      <c r="G5" s="2">
        <v>43466</v>
      </c>
      <c r="H5" s="2">
        <v>43466</v>
      </c>
      <c r="I5">
        <v>-899</v>
      </c>
      <c r="J5" s="3">
        <v>550000</v>
      </c>
    </row>
    <row r="8" spans="1:10">
      <c r="J8" s="3">
        <f>SUM(J2:J7)</f>
        <v>1600000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2</vt:i4>
      </vt:variant>
    </vt:vector>
  </HeadingPairs>
  <TitlesOfParts>
    <vt:vector size="12" baseType="lpstr">
      <vt:lpstr>ANEXO DE CARTERA (3)</vt:lpstr>
      <vt:lpstr>ANEXO DE CARTERA (2)</vt:lpstr>
      <vt:lpstr>Hoja2</vt:lpstr>
      <vt:lpstr>Hoja3</vt:lpstr>
      <vt:lpstr>eventos nodos</vt:lpstr>
      <vt:lpstr>cuotas nodos</vt:lpstr>
      <vt:lpstr>fondos</vt:lpstr>
      <vt:lpstr>retos</vt:lpstr>
      <vt:lpstr>pleno</vt:lpstr>
      <vt:lpstr>cuotas</vt:lpstr>
      <vt:lpstr>'ANEXO DE CARTERA (2)'!Área_de_impresión</vt:lpstr>
      <vt:lpstr>'ANEXO DE CARTERA (3)'!Área_de_impresión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Hilianet</dc:creator>
  <cp:lastModifiedBy>Hilianet</cp:lastModifiedBy>
  <dcterms:created xsi:type="dcterms:W3CDTF">2021-06-18T09:57:04Z</dcterms:created>
  <dcterms:modified xsi:type="dcterms:W3CDTF">2021-09-22T20:59:03Z</dcterms:modified>
</cp:coreProperties>
</file>