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researchtriangleinstitute.sharepoint.com/sites/AdolescentMentalHealthInvestmentCase/Shared Documents/General/Phase 1/Model notes/Model/Model definition files/"/>
    </mc:Choice>
  </mc:AlternateContent>
  <xr:revisionPtr revIDLastSave="36" documentId="13_ncr:1_{B2F898D2-3A88-4B1C-B2E6-B3773C79F13C}" xr6:coauthVersionLast="47" xr6:coauthVersionMax="47" xr10:uidLastSave="{EB1A8A29-46C6-4A58-A330-2D7CCE638931}"/>
  <bookViews>
    <workbookView minimized="1" xWindow="2832" yWindow="732" windowWidth="17280" windowHeight="8964" xr2:uid="{D6057643-4650-4784-96B1-73682C5DFB39}"/>
  </bookViews>
  <sheets>
    <sheet name="Parameters" sheetId="1" r:id="rId1"/>
    <sheet name="Starting states" sheetId="2" r:id="rId2"/>
    <sheet name="Transition probabilities" sheetId="3" r:id="rId3"/>
    <sheet name="State values" sheetId="4" r:id="rId4"/>
  </sheets>
  <definedNames>
    <definedName name="_xlnm._FilterDatabase" localSheetId="0" hidden="1">Parameters!$A$1:$H$356</definedName>
    <definedName name="_xlnm._FilterDatabase" localSheetId="1" hidden="1">'Starting states'!$A$1:$C$7</definedName>
    <definedName name="_xlnm._FilterDatabase" localSheetId="3" hidden="1">'State values'!$A$1:$B$13</definedName>
    <definedName name="_xlnm._FilterDatabase" localSheetId="2" hidden="1">'Transition probabilities'!$A$1:$D$549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6" i="1" l="1"/>
  <c r="D216" i="1"/>
  <c r="B216" i="1"/>
  <c r="C51" i="1"/>
  <c r="D51" i="1"/>
  <c r="B51" i="1"/>
  <c r="C52" i="1"/>
  <c r="D52" i="1"/>
  <c r="D39" i="1"/>
  <c r="D38" i="1"/>
  <c r="C38" i="1"/>
  <c r="B52" i="1" l="1"/>
  <c r="B261" i="1"/>
  <c r="C261" i="1" s="1"/>
  <c r="D261" i="1" l="1"/>
  <c r="B258" i="1"/>
  <c r="C258" i="1" l="1"/>
  <c r="D258" i="1"/>
  <c r="D44" i="1" l="1"/>
  <c r="C44" i="1"/>
  <c r="B44" i="1"/>
  <c r="D100" i="1" l="1"/>
  <c r="C100" i="1"/>
  <c r="B100" i="1"/>
  <c r="D99" i="1"/>
  <c r="C99" i="1"/>
  <c r="B99" i="1"/>
</calcChain>
</file>

<file path=xl/sharedStrings.xml><?xml version="1.0" encoding="utf-8"?>
<sst xmlns="http://schemas.openxmlformats.org/spreadsheetml/2006/main" count="3012" uniqueCount="883">
  <si>
    <t>parameter</t>
  </si>
  <si>
    <t>value</t>
  </si>
  <si>
    <t>low</t>
  </si>
  <si>
    <t>high</t>
  </si>
  <si>
    <t>psa_distribution</t>
  </si>
  <si>
    <t>description</t>
  </si>
  <si>
    <t>source</t>
  </si>
  <si>
    <t>SORT_BY</t>
  </si>
  <si>
    <t>discount_rate_annual</t>
  </si>
  <si>
    <t>PERT</t>
  </si>
  <si>
    <t>Annual discount rate</t>
  </si>
  <si>
    <t>Tan-Torres Edejer 2003</t>
  </si>
  <si>
    <t>discount_rate_monthly</t>
  </si>
  <si>
    <t>discount_rate_annual / 12</t>
  </si>
  <si>
    <t>Monthly discounting, assuming monthly compounding</t>
  </si>
  <si>
    <t>age_init</t>
  </si>
  <si>
    <t>starting_pop_data[i, 'age_at_start']</t>
  </si>
  <si>
    <t>UNPD 2019</t>
  </si>
  <si>
    <t>sex</t>
  </si>
  <si>
    <t>starting_pop_data[i, 'sex']</t>
  </si>
  <si>
    <t>country</t>
  </si>
  <si>
    <t>starting_pop_data[i, 'country']</t>
  </si>
  <si>
    <t>age</t>
  </si>
  <si>
    <t>age_init + ceiling(markov_cycle / 12) - 1</t>
  </si>
  <si>
    <t>Age increases by 1 every year</t>
  </si>
  <si>
    <t>n/a</t>
  </si>
  <si>
    <t>fractional_age</t>
  </si>
  <si>
    <t>age_init + (markov_cycle / 12) - (1/12)</t>
  </si>
  <si>
    <t>Fractional age for calculating how an effect trails off</t>
  </si>
  <si>
    <t>n_start_bipolar_any</t>
  </si>
  <si>
    <t>starting_pop_data[i, 'n_bipolar']</t>
  </si>
  <si>
    <t>Number of cohort starting with bipolar</t>
  </si>
  <si>
    <t>GBD 2019</t>
  </si>
  <si>
    <t>n_start_depression</t>
  </si>
  <si>
    <t>starting_pop_data[i, 'n_depression']</t>
  </si>
  <si>
    <t>Number of cohort starting with depression</t>
  </si>
  <si>
    <t>n_start_anxiety</t>
  </si>
  <si>
    <t>starting_pop_data[i, 'n_anxiety']</t>
  </si>
  <si>
    <t>Number of cohort starting with anxiety</t>
  </si>
  <si>
    <t>n_start_healthy</t>
  </si>
  <si>
    <t>starting_pop_data[i, 'n_pop'] - (n_start_bipolar_any + n_start_depression + n_start_anxiety)</t>
  </si>
  <si>
    <t>Number of people who start healthy</t>
  </si>
  <si>
    <t>perc_start_bipolar_depression</t>
  </si>
  <si>
    <t>Proportion of bipolar people in depressed state at start</t>
  </si>
  <si>
    <t>perc_start_bipolar_manic</t>
  </si>
  <si>
    <t>Proportion of bipolar people in manic state at start</t>
  </si>
  <si>
    <t>n_start_bipolar_depression</t>
  </si>
  <si>
    <t>n_start_bipolar_any * perc_start_bipolar_depression</t>
  </si>
  <si>
    <t>n_start_bipolar_manic</t>
  </si>
  <si>
    <t>n_start_bipolar_any * perc_start_bipolar_manic</t>
  </si>
  <si>
    <t>n_start_bipolar_euthymia</t>
  </si>
  <si>
    <t>n_start_bipolar_any - n_start_bipolar_depression - n_start_bipolar_manic</t>
  </si>
  <si>
    <t>background_morbidity</t>
  </si>
  <si>
    <t>look_up(bg_morbidity, age_group_start = age, sex = sex, country = country, bin = 'age_group_start', value = 'bg_morbidity_weight_base')</t>
  </si>
  <si>
    <t>Background morbidity due to all conditions except our conditions of interest</t>
  </si>
  <si>
    <t>Pr_death_suicide</t>
  </si>
  <si>
    <t>look_up(life_table_w_suicide, AgeGrpStart = age, Sex = sex, Location = country, bin = 'AgeGrpStart', value = 'Pr_death_suicide_base')</t>
  </si>
  <si>
    <t>Probability of death by suicide</t>
  </si>
  <si>
    <t>UNPD 2019, GBD 2019</t>
  </si>
  <si>
    <t>Pr_death_not_suicide</t>
  </si>
  <si>
    <t>look_up(life_table_w_suicide, AgeGrpStart = age, Sex = sex, Location = country, bin = 'AgeGrpStart', value = 'Pr_death_not_suicide_base')</t>
  </si>
  <si>
    <t>Probability of death not by suicide</t>
  </si>
  <si>
    <t>perc_suicide_depression</t>
  </si>
  <si>
    <t>Percent of suicides attributable to depression; 95% UI</t>
  </si>
  <si>
    <t>Ferrari 2014</t>
  </si>
  <si>
    <t>perc_suicide_anxiety</t>
  </si>
  <si>
    <t>Percent of suicides attributable to anxiety; 95% UI</t>
  </si>
  <si>
    <t>perc_suicide_bipolar</t>
  </si>
  <si>
    <t>Percent of suicides attributable to bipolar disorder; 95% UI</t>
  </si>
  <si>
    <t>perc_suicide_mh</t>
  </si>
  <si>
    <t>1 - ((1 - perc_suicide_depression) * (1 - perc_suicide_anxiety) * (1 - perc_suicide_bipolar))</t>
  </si>
  <si>
    <t>Percent of suicides attributable to depression, anxiety, or bipolar disorder, accounting for comorbidity as in Ferrari 2014</t>
  </si>
  <si>
    <t>Pr_suicide_mh</t>
  </si>
  <si>
    <t>Pr_death_suicide * perc_suicide_mh</t>
  </si>
  <si>
    <t>Probability of death by suicide attributable to depression, anxiety, or bipolar disorder</t>
  </si>
  <si>
    <t>Pr_suicide_not_mh</t>
  </si>
  <si>
    <t>Pr_death_suicide - Pr_suicide_mh</t>
  </si>
  <si>
    <t>Probability of death by suicide *not* attributable to depression, anxiety, or bipolar disorder</t>
  </si>
  <si>
    <t>RR_suicide_depression</t>
  </si>
  <si>
    <t>lognormal</t>
  </si>
  <si>
    <t>Pooled relative risk of suicide due to depression; 95% UI</t>
  </si>
  <si>
    <t>RR_suicide_bipolar</t>
  </si>
  <si>
    <t>Pooled relative risk of suicide due to bipolar; 95% UI</t>
  </si>
  <si>
    <t>RR_suicide_anxiety</t>
  </si>
  <si>
    <t>Pr_develop_bipolar_any</t>
  </si>
  <si>
    <t>ifelse(age &lt;= 19, look_up(inc, age_group_start = age, sex = sex, location = country, cause = 'Bipolar disorder', bin = 'age_group_start', value = 'inc_base_monthly'), 0)</t>
  </si>
  <si>
    <t>Probability of developing bipolar disorder from a healthy state</t>
  </si>
  <si>
    <t>n_bipolar_episodes_annual_depression</t>
  </si>
  <si>
    <t>Number of depressive episodes per year among people with any form of bipolar</t>
  </si>
  <si>
    <t>Tondo 2017</t>
  </si>
  <si>
    <t>n_bipolar_episodes_annual_manic</t>
  </si>
  <si>
    <t>Number of (hypo)manic depressive episodes per year among people any form of bipolar</t>
  </si>
  <si>
    <t>perc_bipolar_episodes_depression</t>
  </si>
  <si>
    <t>n_bipolar_episodes_annual_depression / (n_bipolar_episodes_annual_depression + n_bipolar_episodes_annual_manic)</t>
  </si>
  <si>
    <t>Pr_develop_bipolar_depression</t>
  </si>
  <si>
    <t>Pr_develop_bipolar_any * perc_bipolar_episodes_depression</t>
  </si>
  <si>
    <t>Probability of a depressive bipolar episode from a healthy state; assumes no diagnosis of bipolar without experiencing either a manic or a depressive episode</t>
  </si>
  <si>
    <t>Pr_develop_bipolar_manic</t>
  </si>
  <si>
    <t>Pr_develop_bipolar_any * (1 - perc_bipolar_episodes_depression)</t>
  </si>
  <si>
    <t>Probability of a manic bipolar episode from a healthy state; assumes no diagnosis of bipolar without experiencing either a manic or a depressive episode</t>
  </si>
  <si>
    <t>Pr_bipolar_episode_depression</t>
  </si>
  <si>
    <t>n_bipolar_episodes_annual_depression / 12</t>
  </si>
  <si>
    <t>Probability of a bipolar person entering a depressive episode from euthymia in a given month</t>
  </si>
  <si>
    <t>Pr_bipolar_episode_manic</t>
  </si>
  <si>
    <t>n_bipolar_episodes_annual_manic / 12</t>
  </si>
  <si>
    <t>Probability of a bipolar person entering a manic episode from euthymia in a given month</t>
  </si>
  <si>
    <t>duration_bipolar_depression</t>
  </si>
  <si>
    <t>Average duration of depressive episode among people with any form of bipolar in months; range from Tondo 2017 lit review</t>
  </si>
  <si>
    <t>duration_bipolar_manic</t>
  </si>
  <si>
    <t>Average duration of manic episode among people with any form of bipolar in months; range from Tondo 2017 lit review</t>
  </si>
  <si>
    <t>Pr_remission_bipolar_depression</t>
  </si>
  <si>
    <t>(1 / duration_bipolar_depression) - (Pr_death_not_suicide + Pr_suicide_not_mh * RR_suicide_bipolar)</t>
  </si>
  <si>
    <t>Probability of returning to euthymia during a depressive episode</t>
  </si>
  <si>
    <t>Pr_remission_bipolar_manic</t>
  </si>
  <si>
    <t>(1 / duration_bipolar_manic) - (Pr_death_not_suicide + Pr_suicide_not_mh * RR_suicide_bipolar)</t>
  </si>
  <si>
    <t>Probability of returning to euthymia during a manic episode</t>
  </si>
  <si>
    <t>Pr_develop_depression</t>
  </si>
  <si>
    <t>ifelse(age &lt;= 19, look_up(inc, age_group_start = age, sex = sex, location = country, cause = 'Major depressive disorder', bin = 'age_group_start', value = 'inc_base_monthly'), 0)</t>
  </si>
  <si>
    <t>Probability of developing depression from a healthy state</t>
  </si>
  <si>
    <t>Pr_develop_depression_A</t>
  </si>
  <si>
    <t>ifelse(age &lt;= 19, 0, look_up(inc, age_group_start = age, sex = sex, location = country, cause = 'Major depressive disorder', bin = 'age_group_start', value = 'inc_base_monthly'))</t>
  </si>
  <si>
    <t>duration_depression</t>
  </si>
  <si>
    <t>Average duration of depressive episode in months</t>
  </si>
  <si>
    <t>Pr_remission_depression</t>
  </si>
  <si>
    <t>(1 / duration_depression) - (Pr_death_not_suicide + Pr_suicide_not_mh * RR_suicide_depression)</t>
  </si>
  <si>
    <t>Probability of depression going into remission (i.e. returning to a healthy state) in a given month, calculated as in Lee 2017</t>
  </si>
  <si>
    <t>US_life_expectancy_1991</t>
  </si>
  <si>
    <t>Life expectancy during the US National Comorbidity Study from which depression remission data taken</t>
  </si>
  <si>
    <t>World Bank</t>
  </si>
  <si>
    <t>n_dep_episodes_lifetime</t>
  </si>
  <si>
    <t>Number of separate depressive episodes over the lifetime of a person with a history of depression</t>
  </si>
  <si>
    <t>Burcusa 2007</t>
  </si>
  <si>
    <t>Pr_dep_ever_dep</t>
  </si>
  <si>
    <t>(n_dep_episodes_lifetime - 1) / (US_life_expectancy_1991 * 12)</t>
  </si>
  <si>
    <t>Probability that a person who ever had depression will have depression in a given month, after first episode finished</t>
  </si>
  <si>
    <t>Pr_develop_anxiety</t>
  </si>
  <si>
    <t>ifelse(age &lt;= 19, look_up(inc, age_group_start = age, sex = sex, location = country, cause = 'Anxiety disorders', bin = 'age_group_start', value = 'inc_base_monthly'), 0)</t>
  </si>
  <si>
    <t>Pr_develop_anxiety_A</t>
  </si>
  <si>
    <t>ifelse(age &lt;= 19, 0, look_up(inc, age_group_start = age, sex = sex, location = country, cause = 'Anxiety disorders', bin = 'age_group_start', value = 'inc_base_monthly'))</t>
  </si>
  <si>
    <t>Pr_remission_anxiety</t>
  </si>
  <si>
    <t>Monthly probability of the remission of anxiety; baseline and lower bounds treat anxiety as a chronic disease with little to no remission without treatment, as described in Martin 2003; upper bound same as upper bound set in GBD</t>
  </si>
  <si>
    <t>Martin 2003; GBD 2019</t>
  </si>
  <si>
    <t>Pr_anx_ever_anx</t>
  </si>
  <si>
    <t>Probability of anxiety relapse after treatment ends. Range reflects 1- and 2-year relapse rates after CBT ends; baseline is average of these two</t>
  </si>
  <si>
    <t>Craske 2016</t>
  </si>
  <si>
    <t>Pr_dep_also_anx</t>
  </si>
  <si>
    <t>Proportion of people with major depressive disorder within the past 12 months that also reported anxiety within the past 12 months; low is the reported IQR (the 95% CI based on the combined standard error is much smaller) from Kessler; high is proportion of people with depression that also have anxiety from Gorman 1996</t>
  </si>
  <si>
    <t>Kessler 2015</t>
  </si>
  <si>
    <t>Pr_develop_anxdep_same_time</t>
  </si>
  <si>
    <t>Proportion of people with lifetime anxiety and depression that reported same time of onset of symptoms; low and high is the reported IQR (this specific figure is not reported for 12-month cases in Kessler 2015)</t>
  </si>
  <si>
    <t>n_start_anxdep</t>
  </si>
  <si>
    <t>n_start_depression * Pr_dep_also_anx</t>
  </si>
  <si>
    <t>n_start_depression_adj</t>
  </si>
  <si>
    <t>n_start_depression - n_start_anxdep</t>
  </si>
  <si>
    <t>n_start_anxiety_adj</t>
  </si>
  <si>
    <t>ifelse(n_start_anxiety &gt; n_start_anxdep, n_start_anxiety - n_start_anxdep, 0)</t>
  </si>
  <si>
    <t>Pr_develop_anxdep</t>
  </si>
  <si>
    <t>Pr_develop_depression * Pr_dep_also_anx * Pr_develop_anxdep_same_time</t>
  </si>
  <si>
    <t>Probability that a healthy person develops both anxiety and depresssion</t>
  </si>
  <si>
    <t>Pr_develop_depression_adj</t>
  </si>
  <si>
    <t>Pr_develop_depression - Pr_develop_anxdep</t>
  </si>
  <si>
    <t>Adjust the probability of a healthy person developing depression by subtracting those that also develop anxiety</t>
  </si>
  <si>
    <t>Pr_develop_anxiety_adj</t>
  </si>
  <si>
    <t>ifelse(Pr_develop_anxiety &gt; Pr_develop_anxdep, Pr_develop_anxiety - Pr_develop_anxdep, 0)</t>
  </si>
  <si>
    <t>Adjust the probability of a healthy person developing anxiety by subtracting those that also develop depression</t>
  </si>
  <si>
    <t>Pr_develop_anx_already_dep</t>
  </si>
  <si>
    <t>1 - (1 - Pr_dep_also_anx) ^ (1/duration_depression)</t>
  </si>
  <si>
    <t>Probability that a person with depression will develop anxiety; proportion of people with depression who display symptoms of anxiety, divided by the expected duration of depression. Max from Gorman 1996</t>
  </si>
  <si>
    <t>Pr_develop_anx_already_dep_T</t>
  </si>
  <si>
    <t>ifelse(age &lt;= 19, Pr_develop_anx_already_dep, 0)</t>
  </si>
  <si>
    <t>Pr_develop_anx_already_dep_A</t>
  </si>
  <si>
    <t>ifelse(age &lt;= 19, 0, Pr_develop_anx_already_dep)</t>
  </si>
  <si>
    <t>Pr_anx_also_dep</t>
  </si>
  <si>
    <t>Proportion of people with anxiety who display symptoms of depression. Baseline is estimate for GAD from Gorman 1996; low is lowest estimate from subtypes of anxiety disorders from Gorman 1996; high is general estimate from Gorman 1996</t>
  </si>
  <si>
    <t>Gorman 1996</t>
  </si>
  <si>
    <t>life_expectancy_global_2017</t>
  </si>
  <si>
    <t>Average global life expectancy in 2017</t>
  </si>
  <si>
    <t>Pr_develop_dep_already_anx</t>
  </si>
  <si>
    <t>Pr_anx_also_dep / ((life_expectancy_global_2017 - age_init) * 12)</t>
  </si>
  <si>
    <t>Probability that a person with anxiety will develop depression within a given month so that correct proportion develop depression over the course of their lifetime</t>
  </si>
  <si>
    <t>Pr_develop_dep_already_anx_T</t>
  </si>
  <si>
    <t>ifelse(age &lt;= 19, Pr_develop_dep_already_anx, 0)</t>
  </si>
  <si>
    <t>Pr_develop_dep_already_anx_A</t>
  </si>
  <si>
    <t>ifelse(age &lt;= 19, 0, Pr_develop_dep_already_anx)</t>
  </si>
  <si>
    <t>Pr_stay_healthy</t>
  </si>
  <si>
    <t>1 - (Pr_death_not_suicide + Pr_suicide_not_mh + Pr_develop_bipolar_depression + Pr_develop_bipolar_manic + Pr_develop_depression_adj + Pr_develop_anxiety_adj + Pr_develop_anxdep)</t>
  </si>
  <si>
    <t>Pr_stay_bipolar_euthymia</t>
  </si>
  <si>
    <t>1 - (Pr_bipolar_episode_depression + Pr_bipolar_episode_manic + Pr_death_not_suicide + Pr_suicide_not_mh * RR_suicide_bipolar)</t>
  </si>
  <si>
    <t>Pr_stay_bipolar_depression</t>
  </si>
  <si>
    <t>1 - (Pr_remission_bipolar_depression + Pr_death_not_suicide + Pr_suicide_not_mh * RR_suicide_bipolar)</t>
  </si>
  <si>
    <t>Pr_stay_bipolar_manic</t>
  </si>
  <si>
    <t>1 - (Pr_remission_bipolar_manic + Pr_death_not_suicide + Pr_suicide_not_mh * RR_suicide_bipolar)</t>
  </si>
  <si>
    <t>Pr_stay_depressed</t>
  </si>
  <si>
    <t>1 - (Pr_death_not_suicide + Pr_suicide_not_mh * RR_suicide_depression + Pr_remission_depression + Pr_develop_anx_already_dep)</t>
  </si>
  <si>
    <t>Pr_stay_healthy_ever_dep</t>
  </si>
  <si>
    <t>1 - (Pr_death_not_suicide + Pr_suicide_not_mh + Pr_dep_ever_dep + Pr_develop_anxiety_adj + Pr_develop_anxiety_A)</t>
  </si>
  <si>
    <t>Pr_stay_anxious</t>
  </si>
  <si>
    <t>1 - (Pr_death_not_suicide + Pr_suicide_not_mh * RR_suicide_anxiety + Pr_remission_anxiety + Pr_develop_dep_already_anx)</t>
  </si>
  <si>
    <t>Pr_stay_healthy_ever_anx</t>
  </si>
  <si>
    <t>1 - (Pr_death_not_suicide + Pr_suicide_not_mh + Pr_anx_ever_anx + Pr_develop_depression_adj + Pr_develop_depression_A)</t>
  </si>
  <si>
    <t>Pr_stay_anxdep</t>
  </si>
  <si>
    <t>1 - (Pr_death_not_suicide + Pr_suicide_not_mh * (RR_suicide_depression + RR_suicide_anxiety) + Pr_remission_anxiety + Pr_remission_depression)</t>
  </si>
  <si>
    <t>Pr_stay_dep_ever_anx</t>
  </si>
  <si>
    <t>1 - (Pr_death_not_suicide + Pr_suicide_not_mh * RR_suicide_depression + Pr_anx_ever_anx + Pr_remission_depression)</t>
  </si>
  <si>
    <t>Pr_stay_anx_ever_dep</t>
  </si>
  <si>
    <t>1 - (Pr_death_not_suicide + Pr_suicide_not_mh * RR_suicide_anxiety + Pr_dep_ever_dep + Pr_remission_anxiety)</t>
  </si>
  <si>
    <t>Pr_stay_healthy_ever_anxdep</t>
  </si>
  <si>
    <t>1 - (Pr_death_not_suicide + Pr_suicide_not_mh + Pr_anx_ever_anx + Pr_dep_ever_dep)</t>
  </si>
  <si>
    <t>Pr_stay_A_anxdep_T_anx</t>
  </si>
  <si>
    <t>Pr_stay_A_dep_T_anx</t>
  </si>
  <si>
    <t>Pr_stay_A_anx_T_anx_A_dep</t>
  </si>
  <si>
    <t>Pr_stay_A_anx_T_dep</t>
  </si>
  <si>
    <t>1 - (Pr_death_not_suicide + Pr_suicide_not_mh * RR_suicide_anxiety + Pr_develop_dep_already_anx + Pr_remission_anxiety)</t>
  </si>
  <si>
    <t>Pr_stay_healthy_A_anxdep_T_anx</t>
  </si>
  <si>
    <t>Pr_stay_A_anxdep_T_dep</t>
  </si>
  <si>
    <t>1 - (Pr_death_not_suicide + Pr_suicide_not_mh * (RR_suicide_anxiety + RR_suicide_depression) + Pr_remission_depression + Pr_remission_anxiety)</t>
  </si>
  <si>
    <t>Pr_stay_A_dep_T_dep_A_anx</t>
  </si>
  <si>
    <t>Pr_stay_healthy_A_anxdep_T_dep</t>
  </si>
  <si>
    <t>daly_w_bip_eut</t>
  </si>
  <si>
    <t>disability weight for euthymia during bipolar disorder</t>
  </si>
  <si>
    <t>daly_w_bip_dep</t>
  </si>
  <si>
    <t>disability weight for a depressive episode of bipolar disorder</t>
  </si>
  <si>
    <t>daly_w_bip_man</t>
  </si>
  <si>
    <t>disability weight for a manic episode of bipolar disorder</t>
  </si>
  <si>
    <t>daly_w_bip_eut_adj</t>
  </si>
  <si>
    <t>1 - ((1 - daly_w_bip_eut) * (1 - background_morbidity))</t>
  </si>
  <si>
    <t>adjusting for background morbidity</t>
  </si>
  <si>
    <t>daly_w_bip_dep_adj</t>
  </si>
  <si>
    <t>1 - ((1 - daly_w_bip_dep) * (1 - background_morbidity))</t>
  </si>
  <si>
    <t>daly_w_bip_man_adj</t>
  </si>
  <si>
    <t>1 - ((1 - daly_w_bip_man) * (1 - background_morbidity))</t>
  </si>
  <si>
    <t>daly_pr_dep_asy_unadj</t>
  </si>
  <si>
    <t>Proportion of all depression cases that are asymptomatic, unadjusted</t>
  </si>
  <si>
    <t>daly_pr_dep_mild_unadj</t>
  </si>
  <si>
    <t>Proportion of all depression cases that are mild, unadjusted</t>
  </si>
  <si>
    <t>daly_pr_dep_mod_unadj</t>
  </si>
  <si>
    <t>Proportion of all depression cases that are moderate, unadjusted</t>
  </si>
  <si>
    <t>daly_pr_dep_sev_unadj</t>
  </si>
  <si>
    <t>Proportion of all depression cases that are severe, unadjusted</t>
  </si>
  <si>
    <t>daly_pr_dep_mod</t>
  </si>
  <si>
    <t>Proportion of all symptomatic depression cases that have moderate symptoms ("Has constant sadness and has lost interest in usual activities. The person has some difficulty in daily life, sleeps badly, has trouble concentrating, and sometimes thinks about harming himself (or herself).")</t>
  </si>
  <si>
    <t>daly_pr_dep_sev</t>
  </si>
  <si>
    <t>Proportion of all symptomatic depression cases that have severe symptoms ("Has overwhelming, constant sadness and cannot function in daily life. The person sometimes loses touch with reality and wants to harm or kill himself (or herself).")</t>
  </si>
  <si>
    <t>daly_pr_dep_mild</t>
  </si>
  <si>
    <t>1 - daly_pr_dep_mod - daly_pr_dep_sev</t>
  </si>
  <si>
    <t>Proportion of all symptomatic depression cases that have mild symptoms ("Feels persistent sadness and has lost interest in usual activities. The person sometimes sleeps badly, feels tired, or has trouble concentrating but still manages to function in daily life with extra effort.")</t>
  </si>
  <si>
    <t>daly_w_dep_mild</t>
  </si>
  <si>
    <t>disability weight for mild depression</t>
  </si>
  <si>
    <t>daly_w_dep_mod</t>
  </si>
  <si>
    <t>disability weight for moderate depression</t>
  </si>
  <si>
    <t>daly_w_dep_sev</t>
  </si>
  <si>
    <t>disability weight for severe depression</t>
  </si>
  <si>
    <t>daly_w_dep_all</t>
  </si>
  <si>
    <t>daly_pr_dep_mild * daly_w_dep_mild + daly_pr_dep_mod * daly_w_dep_mod + daly_pr_dep_sev * daly_w_dep_sev</t>
  </si>
  <si>
    <t>calculated disability weight for all depression, weighted by proportions of severity</t>
  </si>
  <si>
    <t>daly_w_dep_all_adj</t>
  </si>
  <si>
    <t>1 - ((1 - daly_w_dep_all) * (1 - background_morbidity))</t>
  </si>
  <si>
    <t>daly_pr_anx_asy_unadj</t>
  </si>
  <si>
    <t>Proportion of all anxiety cases that are asymptomatic, unadjusted</t>
  </si>
  <si>
    <t>daly_pr_anx_mild_unadj</t>
  </si>
  <si>
    <t>Proportion of all anxiety cases that are mild, unadjusted</t>
  </si>
  <si>
    <t>daly_pr_anx_mod_unadj</t>
  </si>
  <si>
    <t>Proportion of all anxiety cases that are moderate, unadjusted</t>
  </si>
  <si>
    <t>daly_pr_anx_sev_unadj</t>
  </si>
  <si>
    <t>Proportion of all anxiety cases that are severe, unadjusted</t>
  </si>
  <si>
    <t>daly_pr_anx_mod</t>
  </si>
  <si>
    <t>Proportion of all symptomatic anxiety cases that have moderate symptoms ("Feels anxious and worried, which makes it difficult to concentrate, remember things, and sleep. The person tires easily and finds it difficult to perform daily activities.")</t>
  </si>
  <si>
    <t>daly_pr_anx_sev</t>
  </si>
  <si>
    <t>Proportion of all symptomatic anxiety cases that have severe symptoms ("Constantly feels very anxious and worried, which makes it difficult to concentrate, remember things, and sleep. The person has lost pleasure in life and thinks about suicide.")</t>
  </si>
  <si>
    <t>daly_pr_anx_mild</t>
  </si>
  <si>
    <t>1 - daly_pr_anx_mod - daly_pr_anx_sev</t>
  </si>
  <si>
    <t>Proportion of all symptomatic anxiety cases that have mild symptoms ("Feels mildly anxious and worried, which makes it slightly difficult to concentrate, remember things, and sleep. The person tires easily but is able to perform daily activities.")</t>
  </si>
  <si>
    <t>daly_w_anx_mild</t>
  </si>
  <si>
    <t>disability weight for mild anxiety</t>
  </si>
  <si>
    <t>daly_w_anx_mod</t>
  </si>
  <si>
    <t>disability weight for moderate anxiety</t>
  </si>
  <si>
    <t>daly_w_anx_sev</t>
  </si>
  <si>
    <t>disability weight for severe anxiety</t>
  </si>
  <si>
    <t>daly_w_anx_all</t>
  </si>
  <si>
    <t>daly_pr_anx_mild * daly_w_anx_mild + daly_pr_anx_mod * daly_w_anx_mod + daly_pr_anx_sev * daly_w_anx_sev</t>
  </si>
  <si>
    <t>daly_w_anx_all_adj</t>
  </si>
  <si>
    <t>1 - ((1 - daly_w_anx_all) * (1 - background_morbidity))</t>
  </si>
  <si>
    <t>daly_w_anxdep_adj</t>
  </si>
  <si>
    <t>daly_w_dep_all_adj + daly_w_anx_all_adj</t>
  </si>
  <si>
    <t>Pr_in_school</t>
  </si>
  <si>
    <t>starting_pop_data[i, 'Pr_in_school']</t>
  </si>
  <si>
    <t>Probability that an adolescent attends school, by country and gender</t>
  </si>
  <si>
    <t>UNESCO Institute for Statistics 2020</t>
  </si>
  <si>
    <t>Pr_access_internet</t>
  </si>
  <si>
    <t>starting_pop_data[i, 'Pr_access_internet']</t>
  </si>
  <si>
    <t>Probability that a person has some form of access to the Internet, by country</t>
  </si>
  <si>
    <t>International Telecommunication Union 2020</t>
  </si>
  <si>
    <t>OR_suicide_prevention_3mo</t>
  </si>
  <si>
    <t>Odds ratio for incident suicide attempts at 3 months of follow up</t>
  </si>
  <si>
    <t>Wasserman 2015</t>
  </si>
  <si>
    <t>OR_suicide_prevention_12mo</t>
  </si>
  <si>
    <t>Odds ratio for incident suicide attempts at 12 months of follow up</t>
  </si>
  <si>
    <t>OR_suicide_prevention</t>
  </si>
  <si>
    <t>ifelse(markov_cycle &lt;= 3, (1 - ((1 - OR_suicide_prevention_3mo) / 3 * markov_cycle)), 
ifelse(markov_cycle &lt;= 12, (OR_suicide_prevention_3mo - ((OR_suicide_prevention_3mo - OR_suicide_prevention_12mo) / 9 * (markov_cycle - 3))), 
ifelse(age &lt; 21, OR_suicide_prevention_12mo,
ifelse(age &lt; 22, OR_suicide_prevention_12mo - ((OR_suicide_prevention_12mo - 1) * (fractional_age - age)), 1))))</t>
  </si>
  <si>
    <t>From start of model, OR changes from 1 to the 3 month OR, then again from the 3 month to the 12 month OR; holds constant at the 12 month OR while the participant is 20 (12 months of effect after intervention ends); then effect decreases to no effect over 12 months</t>
  </si>
  <si>
    <t>Pr_receive_suicide_prevention</t>
  </si>
  <si>
    <t>Pr_receive_suicide_prevention_adj</t>
  </si>
  <si>
    <t>Pr_receive_suicide_prevention * Pr_in_school</t>
  </si>
  <si>
    <t>Pr_suicide_not_mh_receive_prevention</t>
  </si>
  <si>
    <t>(OR_suicide_prevention * (Pr_suicide_not_mh / (1 - Pr_suicide_not_mh))) / (1 + OR_suicide_prevention * (Pr_suicide_not_mh / (1 - Pr_suicide_not_mh)))</t>
  </si>
  <si>
    <t>Use the OR to calculate the new probability of suicide among those who receive the suicide prevention intervention</t>
  </si>
  <si>
    <t>Pr_suicide_not_mh_invest</t>
  </si>
  <si>
    <t>Pr_receive_suicide_prevention_adj * Pr_suicide_not_mh_receive_prevention + (1 - Pr_receive_suicide_prevention_adj) * Pr_suicide_not_mh</t>
  </si>
  <si>
    <t>Reduced probability of any suicide after suicide prevention intervention</t>
  </si>
  <si>
    <t>Pr_self_harm</t>
  </si>
  <si>
    <t>look_up(inc, age_group_start = age, sex = sex, location = country, cause = 'Self-harm', bin = 'age_group_start', value = 'inc_base_monthly')</t>
  </si>
  <si>
    <t>Probability of any sort of self harm, regardless of intended or actual lethality, by country, age, and gender</t>
  </si>
  <si>
    <t>Pr_self_harm_not_suicide</t>
  </si>
  <si>
    <t>Pr_self_harm - Pr_suicide_not_mh_invest</t>
  </si>
  <si>
    <t>Probability of self-harm that isn't suicide due to mental health (adjustments made in each state for probability of suicide due to mental health, so we just want to adjust the base probability here), assuming suicide prevention in place for all students</t>
  </si>
  <si>
    <t>RR_suicide_after_self_harm_ages_10_to_17</t>
  </si>
  <si>
    <t>Mortality ratio of adolescents' death by suicide after self harming vs no self harm</t>
  </si>
  <si>
    <t>Olfson 2018</t>
  </si>
  <si>
    <t>RR_suicide_after_self_harm_ages_18_to_24</t>
  </si>
  <si>
    <t>Mortality ratio of young adults' death by suicide after self harming vs no self harm</t>
  </si>
  <si>
    <t>RR_suicide_after_self_harm</t>
  </si>
  <si>
    <t>ifelse(age &lt; 18, RR_suicide_after_self_harm_ages_10_to_17, ifelse(age &lt; 25, RR_suicide_after_self_harm_ages_18_to_24, 1))</t>
  </si>
  <si>
    <t>No intervention after the age of 19, so no need to continue separating out suicide after self harm from suicide not after self harm</t>
  </si>
  <si>
    <t>Pr_suicide_not_mh_yes_self_harm</t>
  </si>
  <si>
    <t>Pr_suicide_not_mh_invest * RR_suicide_after_self_harm</t>
  </si>
  <si>
    <t>Pr_suicide_not_mh_no_self_harm</t>
  </si>
  <si>
    <t>((1 - Pr_self_harm_not_suicide * RR_suicide_after_self_harm) / (1 - Pr_self_harm_not_suicide)) * Pr_suicide_not_mh_invest</t>
  </si>
  <si>
    <t>Pr_suicide_not_mh_w_self_harm</t>
  </si>
  <si>
    <t>(Pr_self_harm_not_suicide * Pr_suicide_not_mh_yes_self_harm) + ((1 - Pr_self_harm_not_suicide) * Pr_suicide_not_mh_no_self_harm)</t>
  </si>
  <si>
    <t>Calculation of overall probability of suicide accounting for self-harm attempts; sums to the same overall probability of suicide as in the base model, but allows for intervention among those who have self harmed</t>
  </si>
  <si>
    <t>RR_suicide_follow_up_self_harm</t>
  </si>
  <si>
    <t>Risk ratio of probability of suicide among people who have self-harmed after receiving targeted follow up</t>
  </si>
  <si>
    <t>Fleischmann 2008</t>
  </si>
  <si>
    <t>RR_suicide_follow_up_self_harm_by_age</t>
  </si>
  <si>
    <t>ifelse(fractional_age &lt; 20.5, RR_suicide_follow_up_self_harm, 
ifelse(fractional_age &lt;= 21.5, RR_suicide_follow_up_self_harm - ((RR_suicide_follow_up_self_harm - 1) * (fractional_age - 20.5)), 1))</t>
  </si>
  <si>
    <t>Assume suicide follow-up prevention intervention effect lasts 18 months, then tapers off over the next 12 months</t>
  </si>
  <si>
    <t>Pr_hospitalized_self_harm</t>
  </si>
  <si>
    <t>Probability of presenting at hospital after self harm</t>
  </si>
  <si>
    <t>Clements 2016</t>
  </si>
  <si>
    <t>Pr_hospitalized_receive_prevention_self_harm</t>
  </si>
  <si>
    <t>Coverage of suicide prevention at hospital among those who presented for self harm</t>
  </si>
  <si>
    <t>Pr_receive_suicide_follow_up_self_harm</t>
  </si>
  <si>
    <t>Pr_hospitalized_self_harm * Pr_hospitalized_receive_prevention_self_harm</t>
  </si>
  <si>
    <t>Probability of receiving suicide prevention follow up after self-harming (requires presenting at a hospital)</t>
  </si>
  <si>
    <t>Pr_suicide_not_mh_w_self_harm_invest</t>
  </si>
  <si>
    <t>(Pr_self_harm_not_suicide * Pr_suicide_not_mh_yes_self_harm * Pr_receive_suicide_follow_up_self_harm * RR_suicide_follow_up_self_harm_by_age) + (Pr_self_harm_not_suicide * Pr_suicide_not_mh_yes_self_harm * (1 - Pr_receive_suicide_follow_up_self_harm)) + ((1 - Pr_self_harm_not_suicide) * Pr_suicide_not_mh_no_self_harm)</t>
  </si>
  <si>
    <t>Overall probability of suicide after everyone receives prevention and those who have self-harmed receive a follow up intervention</t>
  </si>
  <si>
    <t>RR_anxiety_prevention_immediate</t>
  </si>
  <si>
    <t>Intervention effect lasts &lt;6 months; relative risk of developing anxiety with the intervention</t>
  </si>
  <si>
    <t>Stockings 2016</t>
  </si>
  <si>
    <t>RR_anxiety_prevention</t>
  </si>
  <si>
    <t>ifelse(age &lt;= 19, RR_anxiety_prevention_immediate,
ifelse(fractional_age &lt;= 20.5, RR_anxiety_prevention_immediate - ((RR_anxiety_prevention_immediate - 1) * (fractional_age - 20) * 2), 1))</t>
  </si>
  <si>
    <t>Intervention effect occurs immediately after model starts, lasts at full strength while participant receiving intervention (i.e. until participant turns 19), then tapers to no effect 6 months after intervention ends</t>
  </si>
  <si>
    <t>Pr_receive_anxiety_prevention</t>
  </si>
  <si>
    <t>Pr_receive_anxiety_prevention_adj</t>
  </si>
  <si>
    <t>Pr_receive_anxiety_prevention * Pr_in_school</t>
  </si>
  <si>
    <t>Pr_develop_anxiety_receive_prevention</t>
  </si>
  <si>
    <t>Pr_develop_anxiety_adj * RR_anxiety_prevention</t>
  </si>
  <si>
    <t>Pr_develop_anxiety_invest_just_prevention</t>
  </si>
  <si>
    <t>Pr_receive_anxiety_prevention_adj * Pr_develop_anxiety_receive_prevention + (1 - Pr_receive_anxiety_prevention_adj) * Pr_develop_anxiety_adj</t>
  </si>
  <si>
    <t>Pr_anx_ever_anx_receive_prevention</t>
  </si>
  <si>
    <t>Pr_anx_ever_anx * RR_anxiety_prevention</t>
  </si>
  <si>
    <t>Pr_anx_ever_anx_invest</t>
  </si>
  <si>
    <t>Pr_receive_anxiety_prevention_adj * Pr_anx_ever_anx_receive_prevention + (1 - Pr_receive_anxiety_prevention_adj) * Pr_anx_ever_anx</t>
  </si>
  <si>
    <t>RR_depression_prevention_immediate</t>
  </si>
  <si>
    <t>Relative risk of developing depression immediately after receiving preventive care in schools</t>
  </si>
  <si>
    <t>RR_depression_prevention_3mo</t>
  </si>
  <si>
    <t>Relative risk of developing depression 1-3 months after receiving preventive care in schools</t>
  </si>
  <si>
    <t>RR_depression_prevention_9mo</t>
  </si>
  <si>
    <t>Relative risk of developing depression 6-9 months after receiving preventive care in schools; effect ends 12 months after receiving preventive care in schools</t>
  </si>
  <si>
    <t>RR_depression_prevention</t>
  </si>
  <si>
    <t>ifelse(markov_cycle == 1, RR_depression_prevention_immediate, 
ifelse(markov_cycle &lt;= 3, (RR_depression_prevention_immediate - ((RR_depression_prevention_immediate - RR_depression_prevention_3mo) / 3 * markov_cycle)), 
ifelse(fractional_age &lt; 20.3, RR_depression_prevention_3mo,
ifelse(age &lt; 21, RR_depression_prevention_3mo - ((RR_depression_prevention_3mo - 1) * (fractional_age - 20)), 1))))</t>
  </si>
  <si>
    <t>Intervention effect tapers in from immediately to 3 months; holds steady at maximum effect until participant turns 19, then tapers off to no effect at 12 months</t>
  </si>
  <si>
    <t>Pr_receive_depression_prevention</t>
  </si>
  <si>
    <t>Same as anxiety intervention, so coverage must be the same</t>
  </si>
  <si>
    <t>Pr_develop_depression_receive_prevention</t>
  </si>
  <si>
    <t>Pr_develop_depression_adj * RR_depression_prevention</t>
  </si>
  <si>
    <t>Pr_develop_depression_invest_just_prevention</t>
  </si>
  <si>
    <t>Pr_receive_depression_prevention * Pr_develop_depression_receive_prevention + (1 - Pr_receive_depression_prevention) * Pr_develop_depression_adj</t>
  </si>
  <si>
    <t>Pr_dep_ever_dep_receive_prevention</t>
  </si>
  <si>
    <t>Pr_dep_ever_dep * RR_depression_prevention</t>
  </si>
  <si>
    <t>Pr_dep_ever_dep_invest_just_prevention</t>
  </si>
  <si>
    <t>Pr_receive_depression_prevention * Pr_dep_ever_dep_receive_prevention + (1 - Pr_receive_depression_prevention) * Pr_dep_ever_dep</t>
  </si>
  <si>
    <t>Pr_receive_depression_screening</t>
  </si>
  <si>
    <t>Assume same coverage of screening as prevention</t>
  </si>
  <si>
    <t>Pr_receive_depression_indicated_prevention</t>
  </si>
  <si>
    <t>Pr_receive_depression_screening * Pr_develop_depression</t>
  </si>
  <si>
    <t>Assume that the adolescents who receive indicated prevention in a given month are those who would develop depression in the next month</t>
  </si>
  <si>
    <t>RR_depression_indicated_prevention_immediate</t>
  </si>
  <si>
    <t>Lee</t>
  </si>
  <si>
    <t>RR_depression_indicated_prevention_6mo</t>
  </si>
  <si>
    <t>RR_depression_indicated_prevention</t>
  </si>
  <si>
    <t>ifelse(markov_cycle == 1, RR_depression_indicated_prevention_immediate, 
ifelse(markov_cycle &lt;= 6, (RR_depression_indicated_prevention_immediate - ((RR_depression_indicated_prevention_immediate - RR_depression_indicated_prevention_6mo) / 6 * markov_cycle)), 
ifelse(fractional_age &lt;= 20.5, RR_depression_indicated_prevention_6mo,
ifelse(age &lt; 21.5, RR_depression_indicated_prevention_6mo - ((RR_depression_indicated_prevention_6mo - 1) * (fractional_age - 20.5)), 1))))</t>
  </si>
  <si>
    <t>Taper effect after one year, following Lee et al</t>
  </si>
  <si>
    <t>Pr_develop_depression_receive_indicated_prevention</t>
  </si>
  <si>
    <t>RR_depression_indicated_prevention * Pr_develop_depression_receive_prevention</t>
  </si>
  <si>
    <t>Pr_develop_depression_invest</t>
  </si>
  <si>
    <t>Pr_receive_depression_indicated_prevention * Pr_develop_depression_receive_indicated_prevention + 
(1 - Pr_receive_depression_indicated_prevention) * Pr_develop_depression_invest_just_prevention</t>
  </si>
  <si>
    <t>RR_anxdep_prevention_immediate</t>
  </si>
  <si>
    <t>Risk of developing internalizing disorder (both anxiety and depression) immediately after receiving preventive care</t>
  </si>
  <si>
    <t>RR_anxdep_prevention_3mo</t>
  </si>
  <si>
    <t>Risk of developing internalizing disorder (both anxiety and depression) 1-3 months after receiving preventive care</t>
  </si>
  <si>
    <t>RR_anxdep_prevention_9mo</t>
  </si>
  <si>
    <t>Risk of developing internalizing disorder (both anxiety and depression) 6-9 months after receiving preventive care</t>
  </si>
  <si>
    <t>RR_anxdep_prevention</t>
  </si>
  <si>
    <t>ifelse(markov_cycle == 1, RR_anxdep_prevention_immediate, 
ifelse(markov_cycle &lt;= 3, (RR_anxdep_prevention_immediate - ((RR_anxdep_prevention_immediate - RR_anxdep_prevention_3mo) / 3 * markov_cycle)), 
ifelse(fractional_age &lt; 20.3, RR_anxdep_prevention_3mo,
ifelse(age &lt; 21, RR_anxdep_prevention_3mo - ((RR_anxdep_prevention_3mo - 1) * (fractional_age - 20)), 1))))</t>
  </si>
  <si>
    <t>Pr_receive_anxdep_prevention</t>
  </si>
  <si>
    <t>Pr_develop_anxdep_receive_prevention</t>
  </si>
  <si>
    <t>Pr_develop_anxdep * RR_anxdep_prevention</t>
  </si>
  <si>
    <t>Pr_develop_anxdep_invest_just_prevention</t>
  </si>
  <si>
    <t>Pr_receive_anxdep_prevention * Pr_develop_anxdep_receive_prevention + (1 - Pr_receive_anxdep_prevention) * Pr_develop_anxdep</t>
  </si>
  <si>
    <t>Pr_receive_anxdep_indicated_prevention</t>
  </si>
  <si>
    <t>Pr_receive_depression_screening * Pr_develop_anxdep</t>
  </si>
  <si>
    <t>This is just the depression indicated prevention, but focusing only on the depression symptoms</t>
  </si>
  <si>
    <t>Pr_develop_anxdep_receive_indicated_prevention</t>
  </si>
  <si>
    <t>RR_depression_indicated_prevention * Pr_develop_anxdep_invest_just_prevention</t>
  </si>
  <si>
    <t>Pr_develop_anxdep_invest</t>
  </si>
  <si>
    <t>Pr_receive_anxdep_indicated_prevention * Pr_develop_anxdep_receive_indicated_prevention + 
(1 - Pr_receive_anxdep_indicated_prevention) * Pr_develop_anxdep_invest_just_prevention</t>
  </si>
  <si>
    <t>Pr_develop_anxiety_invest</t>
  </si>
  <si>
    <t>Pr_develop_anxiety_invest_just_prevention + (Pr_develop_anxdep_invest_just_prevention - Pr_develop_anxdep_invest)</t>
  </si>
  <si>
    <t>Assume that the adolescents who receive indicated prevention for their depression still develop anxiety if they would have developed anxiety and depression at the same time</t>
  </si>
  <si>
    <t>Pr_ever_dep_receive_indicated_prevention</t>
  </si>
  <si>
    <t>Pr_receive_depression_screening * Pr_dep_ever_dep_invest_just_prevention</t>
  </si>
  <si>
    <t>Pr_dep_ever_dep_invest_just_prevention * RR_depression_indicated_prevention</t>
  </si>
  <si>
    <t>Pr_dep_ever_dep_invest_prevention_and_indicated_prevention</t>
  </si>
  <si>
    <t>Pr_ever_dep_receive_indicated_prevention * Pr_dep_ever_dep_receive_prevention + (1 - Pr_ever_dep_receive_indicated_prevention) * Pr_dep_ever_dep_invest_just_prevention</t>
  </si>
  <si>
    <t>HR_bipolar_depression_treatment</t>
  </si>
  <si>
    <t>2-year hazard ratio for recovery from depressive symptoms from family-focused treatment in addition to pharmacotherapy</t>
  </si>
  <si>
    <t>Milkowitz 2008</t>
  </si>
  <si>
    <t>Pr_receive_bipolar_treatment</t>
  </si>
  <si>
    <t>Assumption</t>
  </si>
  <si>
    <t>Pr_receive_bipolar_treatment_adj</t>
  </si>
  <si>
    <t>ifelse(age &lt; 20, Pr_receive_bipolar_treatment, 0)</t>
  </si>
  <si>
    <t>Pr_receive_bipolar_depression_treatment</t>
  </si>
  <si>
    <t>Pr_remission_bipolar_depression_treatment</t>
  </si>
  <si>
    <t>Pr_remission_bipolar_depression * HR_bipolar_depression_treatment</t>
  </si>
  <si>
    <t>Pr_remission_bipolar_depression_invest</t>
  </si>
  <si>
    <t>Pr_receive_bipolar_depression_treatment * Pr_remission_bipolar_depression_treatment + (1 - Pr_receive_bipolar_depression_treatment) * Pr_remission_bipolar_depression</t>
  </si>
  <si>
    <t>Pr_receive_anxiety_treatment_any</t>
  </si>
  <si>
    <t>Assume 50% of adolescents receive treatment for their anxiety; vary in the sensitivity analysis</t>
  </si>
  <si>
    <t>Pr_receive_anxiety_treatment_any_adj</t>
  </si>
  <si>
    <t>ifelse(age &lt; 20, Pr_receive_anxiety_treatment_any, 0)</t>
  </si>
  <si>
    <t>Pr_receive_anxiety_treatment_internet</t>
  </si>
  <si>
    <t>ifelse(Pr_access_internet &lt; (2/3), Pr_access_internet / 2, 1/3)</t>
  </si>
  <si>
    <t>Proportion of people with anxiety who get this kind of treatment; have two kinds of internet-based treatment, but their combined share cannot exceed the total proportion of people with access to the internet</t>
  </si>
  <si>
    <t>Pr_receive_anxiety_treatment_individual</t>
  </si>
  <si>
    <t>Pr_receive_anxiety_treatment_group</t>
  </si>
  <si>
    <t>ifelse(Pr_access_internet &lt; (2/3), 1 - Pr_access_internet, 1/3)</t>
  </si>
  <si>
    <t>Pr_receive_anxiety_treatment_tot_for_adj</t>
  </si>
  <si>
    <t>Pr_receive_anxiety_treatment_internet + Pr_receive_anxiety_treatment_individual + Pr_receive_anxiety_treatment_group</t>
  </si>
  <si>
    <t>Add the coverages for each treatment for scaling purposes (only relevant in PSA)</t>
  </si>
  <si>
    <t>Pr_receive_anxiety_treatment_internet_adj</t>
  </si>
  <si>
    <t>ifelse(age &lt; 20, Pr_receive_anxiety_treatment_internet / Pr_receive_anxiety_treatment_tot_for_adj * Pr_receive_anxiety_treatment_any_adj, 0)</t>
  </si>
  <si>
    <t>Adjust the coverage of this intervention by the assumed overall coverage of anxiety treatments and the assumed breakdown of treatment types</t>
  </si>
  <si>
    <t>Pr_receive_anxiety_treatment_individual_adj</t>
  </si>
  <si>
    <t>ifelse(age &lt; 20, Pr_receive_anxiety_treatment_individual / Pr_receive_anxiety_treatment_tot_for_adj * Pr_receive_anxiety_treatment_any_adj, 0)</t>
  </si>
  <si>
    <t>Pr_receive_anxiety_treatment_group_adj</t>
  </si>
  <si>
    <t>ifelse(age &lt; 20, Pr_receive_anxiety_treatment_group / Pr_receive_anxiety_treatment_tot_for_adj * Pr_receive_anxiety_treatment_any_adj, 0)</t>
  </si>
  <si>
    <t>OR_remission_anxiety_treatment_group</t>
  </si>
  <si>
    <t>James 2018</t>
  </si>
  <si>
    <t>Pr_remission_anxiety_treatment_group</t>
  </si>
  <si>
    <t>(OR_remission_anxiety_treatment_group * (Pr_remission_anxiety / (1 - Pr_remission_anxiety))) / 
(1 + OR_remission_anxiety_treatment_group * (Pr_remission_anxiety / (1 - Pr_remission_anxiety)))</t>
  </si>
  <si>
    <t>OR_remission_anxiety_treatment_individual</t>
  </si>
  <si>
    <t>From systematic review, summary measure from immediately to 2 years after follow up (delivered virtually)</t>
  </si>
  <si>
    <t>Pr_remission_anxiety_treatment_individual</t>
  </si>
  <si>
    <t>(OR_remission_anxiety_treatment_individual * (Pr_remission_anxiety / (1 - Pr_remission_anxiety))) / 
(1 + OR_remission_anxiety_treatment_individual * (Pr_remission_anxiety / (1 - Pr_remission_anxiety)))</t>
  </si>
  <si>
    <t>OR_remission_anxiety_treatment_internet</t>
  </si>
  <si>
    <t>Internet self-help with occaisonal support from a health worker</t>
  </si>
  <si>
    <t>Jolstedt 2018</t>
  </si>
  <si>
    <t>Pr_remission_anxiety_treatment_internet</t>
  </si>
  <si>
    <t>(OR_remission_anxiety_treatment_internet * (Pr_remission_anxiety / (1 - Pr_remission_anxiety))) / 
(1 + OR_remission_anxiety_treatment_internet * (Pr_remission_anxiety / (1 - Pr_remission_anxiety)))</t>
  </si>
  <si>
    <t>Pr_remission_anxiety_invest</t>
  </si>
  <si>
    <t>Pr_receive_anxiety_treatment_group_adj * Pr_remission_anxiety_treatment_group + Pr_receive_anxiety_treatment_individual_adj * Pr_remission_anxiety_treatment_individual + Pr_receive_anxiety_treatment_internet_adj * Pr_remission_anxiety_treatment_internet + (1 - Pr_receive_anxiety_treatment_any_adj) * Pr_remission_anxiety</t>
  </si>
  <si>
    <t>Pr_receive_depression_severe_treatment</t>
  </si>
  <si>
    <t>Pr_receive_depression_severe_treatment_adj</t>
  </si>
  <si>
    <t>ifelse(age &lt; 20, Pr_receive_depression_severe_treatment, 0)</t>
  </si>
  <si>
    <t>OR_remission_depression_severe_treatment</t>
  </si>
  <si>
    <t>Domino et al 2008, Kennard et al 2006</t>
  </si>
  <si>
    <t>Pr_remission_depression_severe_treatment</t>
  </si>
  <si>
    <t>(OR_remission_depression_severe_treatment * (Pr_remission_depression / (1 - Pr_remission_depression))) / 
(1 + OR_remission_depression_severe_treatment * (Pr_remission_depression / (1 - Pr_remission_depression)))</t>
  </si>
  <si>
    <t>Pr_receive_depression_mild_treatment_any</t>
  </si>
  <si>
    <t>Same as anxiety; copied and pasted so can vary separately in sensitivity analyses</t>
  </si>
  <si>
    <t>Pr_receive_depression_mild_treatment_any_adj</t>
  </si>
  <si>
    <t>ifelse(age &lt; 20, Pr_receive_depression_mild_treatment_any, 0)</t>
  </si>
  <si>
    <t>Pr_receive_depression_mild_treatment_internet</t>
  </si>
  <si>
    <t>Pr_receive_depression_mild_treatment_individual</t>
  </si>
  <si>
    <t>Pr_receive_depression_mild_treatment_group</t>
  </si>
  <si>
    <t>Pr_receive_depression_mild_treatment_tot_for_adj</t>
  </si>
  <si>
    <t>Pr_receive_depression_mild_treatment_internet + Pr_receive_depression_mild_treatment_individual + Pr_receive_depression_mild_treatment_group</t>
  </si>
  <si>
    <t>Pr_receive_depression_mild_treatment_internet_adj</t>
  </si>
  <si>
    <t>ifelse(age &lt; 20, Pr_receive_depression_mild_treatment_internet / Pr_receive_depression_mild_treatment_tot_for_adj * Pr_receive_depression_mild_treatment_any_adj, 0)</t>
  </si>
  <si>
    <t>Pr_receive_depression_mild_treatment_individual_adj</t>
  </si>
  <si>
    <t>ifelse(age &lt; 20, Pr_receive_depression_mild_treatment_individual / Pr_receive_depression_mild_treatment_tot_for_adj * Pr_receive_depression_mild_treatment_any_adj, 0)</t>
  </si>
  <si>
    <t>Pr_receive_depression_mild_treatment_group_adj</t>
  </si>
  <si>
    <t>ifelse(age &lt; 20, Pr_receive_depression_mild_treatment_group / Pr_receive_depression_mild_treatment_tot_for_adj * Pr_receive_depression_mild_treatment_any_adj, 0)</t>
  </si>
  <si>
    <t>RR_remission_depression_mild_treatment</t>
  </si>
  <si>
    <t>RR of remission for CBT vs. waitlist or no treatment</t>
  </si>
  <si>
    <t>Oud 2019</t>
  </si>
  <si>
    <t>Pr_remission_depression_mild_treatment</t>
  </si>
  <si>
    <t>Pr_remission_depression * RR_remission_depression_mild_treatment</t>
  </si>
  <si>
    <t>Assume all treatments have the same effectiveness for depression</t>
  </si>
  <si>
    <t>Pr_remission_depression_invest</t>
  </si>
  <si>
    <t>daly_pr_dep_sev * Pr_receive_depression_severe_treatment_adj * Pr_remission_depression_severe_treatment +
daly_pr_dep_sev * (1 - Pr_receive_depression_severe_treatment_adj) * Pr_remission_depression +
(daly_pr_dep_mild + daly_pr_dep_mod) * Pr_receive_depression_mild_treatment_any_adj * Pr_remission_depression_mild_treatment + 
(daly_pr_dep_mild + daly_pr_dep_mod) * (1 - Pr_receive_depression_mild_treatment_any_adj) * Pr_remission_depression</t>
  </si>
  <si>
    <t>Probability of remission of depression accounting for different treatments at different degrees of severity</t>
  </si>
  <si>
    <t>RR_relapse_depression_treatment</t>
  </si>
  <si>
    <t>Pr_dep_ever_dep_receive_treatment</t>
  </si>
  <si>
    <t>Pr_dep_ever_dep_invest_prevention_and_indicated_prevention * RR_relapse_depression_treatment</t>
  </si>
  <si>
    <t>Pr_dep_ever_dep_invest</t>
  </si>
  <si>
    <t>(daly_pr_dep_mild + daly_pr_dep_mod) * Pr_receive_depression_mild_treatment_any_adj * Pr_dep_ever_dep_receive_treatment + 
(daly_pr_dep_mild + daly_pr_dep_mod) * (1 - Pr_receive_depression_mild_treatment_any_adj) * Pr_dep_ever_dep_invest_prevention_and_indicated_prevention +
daly_pr_dep_sev * Pr_dep_ever_dep_invest_prevention_and_indicated_prevention</t>
  </si>
  <si>
    <t>Pr_stay_healthy_invest</t>
  </si>
  <si>
    <t>1 - (Pr_death_not_suicide + Pr_suicide_not_mh_w_self_harm_invest + Pr_develop_bipolar_depression + Pr_develop_bipolar_manic + Pr_develop_depression_invest + Pr_develop_anxiety_invest + Pr_develop_anxdep_invest)</t>
  </si>
  <si>
    <t>Pr_stay_bipolar_euthymia_invest</t>
  </si>
  <si>
    <t>1 - (Pr_bipolar_episode_depression + Pr_bipolar_episode_manic + Pr_death_not_suicide + Pr_suicide_not_mh_w_self_harm_invest * RR_suicide_bipolar)</t>
  </si>
  <si>
    <t>Pr_stay_bipolar_depression_invest</t>
  </si>
  <si>
    <t>1 - (Pr_remission_bipolar_depression_invest + Pr_death_not_suicide + Pr_suicide_not_mh_w_self_harm_invest * RR_suicide_bipolar)</t>
  </si>
  <si>
    <t>Pr_stay_bipolar_manic_invest</t>
  </si>
  <si>
    <t>1 - (Pr_remission_bipolar_manic + Pr_death_not_suicide + Pr_suicide_not_mh_w_self_harm_invest * RR_suicide_bipolar)</t>
  </si>
  <si>
    <t>Pr_stay_depressed_invest</t>
  </si>
  <si>
    <t>1 - (Pr_death_not_suicide + Pr_suicide_not_mh_w_self_harm_invest * RR_suicide_depression + Pr_remission_depression_invest + Pr_develop_anx_already_dep)</t>
  </si>
  <si>
    <t>Pr_stay_healthy_ever_dep_invest</t>
  </si>
  <si>
    <t>1 - (Pr_death_not_suicide + Pr_suicide_not_mh_w_self_harm_invest + Pr_dep_ever_dep_invest + Pr_develop_anxiety_invest + Pr_develop_anxiety_A)</t>
  </si>
  <si>
    <t>Pr_stay_anxious_invest</t>
  </si>
  <si>
    <t>1 - (Pr_death_not_suicide + Pr_suicide_not_mh_w_self_harm_invest * RR_suicide_anxiety + Pr_remission_anxiety_invest + Pr_develop_dep_already_anx)</t>
  </si>
  <si>
    <t>Pr_stay_healthy_ever_anx_invest</t>
  </si>
  <si>
    <t>1 - (Pr_death_not_suicide + Pr_suicide_not_mh_w_self_harm_invest + Pr_anx_ever_anx_invest + Pr_develop_depression_invest + Pr_develop_depression_A)</t>
  </si>
  <si>
    <t>Pr_stay_anxdep_invest</t>
  </si>
  <si>
    <t>1 - (Pr_death_not_suicide + Pr_suicide_not_mh_w_self_harm_invest * (RR_suicide_depression + RR_suicide_anxiety) + Pr_remission_anxiety_invest + Pr_remission_depression_invest)</t>
  </si>
  <si>
    <t>Pr_stay_dep_ever_anx_invest</t>
  </si>
  <si>
    <t>1 - (Pr_death_not_suicide + Pr_suicide_not_mh_w_self_harm_invest * RR_suicide_depression + Pr_anx_ever_anx + Pr_remission_depression_invest)</t>
  </si>
  <si>
    <t>Pr_stay_anx_ever_dep_invest</t>
  </si>
  <si>
    <t>1 - (Pr_death_not_suicide + Pr_suicide_not_mh_w_self_harm_invest * RR_suicide_anxiety + Pr_dep_ever_dep + Pr_remission_anxiety_invest)</t>
  </si>
  <si>
    <t>Pr_stay_healthy_ever_anxdep_invest</t>
  </si>
  <si>
    <t>1 - (Pr_death_not_suicide + Pr_suicide_not_mh_w_self_harm_invest + Pr_anx_ever_anx_invest + Pr_dep_ever_dep_invest)</t>
  </si>
  <si>
    <t>Pr_stay_A_anxdep_T_anx_invest</t>
  </si>
  <si>
    <t>Pr_stay_A_dep_T_anx_invest</t>
  </si>
  <si>
    <t>Pr_stay_A_anx_T_anx_A_dep_invest</t>
  </si>
  <si>
    <t>Pr_stay_A_anx_T_dep_invest</t>
  </si>
  <si>
    <t>1 - (Pr_death_not_suicide + Pr_suicide_not_mh_w_self_harm_invest * RR_suicide_anxiety + Pr_develop_dep_already_anx + Pr_remission_anxiety_invest)</t>
  </si>
  <si>
    <t>Pr_stay_healthy_A_anxdep_T_anx_invest</t>
  </si>
  <si>
    <t>1 - (Pr_death_not_suicide + Pr_suicide_not_mh_w_self_harm_invest + Pr_anx_ever_anx + Pr_dep_ever_dep)</t>
  </si>
  <si>
    <t>Pr_stay_A_anxdep_T_dep_invest</t>
  </si>
  <si>
    <t>1 - (Pr_death_not_suicide + Pr_suicide_not_mh_w_self_harm_invest * (RR_suicide_anxiety + RR_suicide_depression) + Pr_remission_depression_invest + Pr_remission_anxiety_invest)</t>
  </si>
  <si>
    <t>Pr_stay_A_dep_T_dep_A_anx_invest</t>
  </si>
  <si>
    <t>Pr_stay_healthy_A_anxdep_T_dep_invest</t>
  </si>
  <si>
    <t>gdp_per_capita</t>
  </si>
  <si>
    <t>starting_pop_data[i, 'gdp_per_cap_2019_monthly']</t>
  </si>
  <si>
    <t>2019 GDP per capita per month in 2019 USD, PPP adjusted</t>
  </si>
  <si>
    <t>World Bank 2020</t>
  </si>
  <si>
    <t>val_of_health_mod</t>
  </si>
  <si>
    <t>Multiplier for intrinsic value of health (healthy life years * GDP per capita * multiplier</t>
  </si>
  <si>
    <t>Chang 2017; Chisholm 2016</t>
  </si>
  <si>
    <t>val_of_health</t>
  </si>
  <si>
    <t>gdp_per_capita * val_of_health_mod</t>
  </si>
  <si>
    <t>Pr_edu_lt_basic</t>
  </si>
  <si>
    <t>look_up(pr_edu_and_emp_edu, country = country, sex = sex, age_grp_start = age, bin = 'age_grp_start', value = 'pr_edu_lt_basic')</t>
  </si>
  <si>
    <t>Probability of a person having less than a basic level of education, by age, country, and gender</t>
  </si>
  <si>
    <t>ILOSTAT 2020</t>
  </si>
  <si>
    <t>Pr_edu_basic</t>
  </si>
  <si>
    <t>look_up(pr_edu_and_emp_edu, country = country, sex = sex, age_grp_start = age, bin = 'age_grp_start', value = 'pr_edu_basic')</t>
  </si>
  <si>
    <t>Probability of a person having a basic level of education, by age, country, and gender</t>
  </si>
  <si>
    <t>Pr_edu_inter</t>
  </si>
  <si>
    <t>look_up(pr_edu_and_emp_edu, country = country, sex = sex, age_grp_start = age, bin = 'age_grp_start', value = 'pr_edu_inter')</t>
  </si>
  <si>
    <t>Probability of a person having an intermediate level of education, by age, country, and gender</t>
  </si>
  <si>
    <t>Pr_edu_adv</t>
  </si>
  <si>
    <t>look_up(pr_edu_and_emp_edu, country = country, sex = sex, age_grp_start = age, bin = 'age_grp_start', value = 'pr_edu_adv')</t>
  </si>
  <si>
    <t>Probability of a person having an advanced level of education, by age, country, and gender</t>
  </si>
  <si>
    <t>Pr_emp_edu_lt_basic</t>
  </si>
  <si>
    <t>look_up(pr_edu_and_emp_edu, country = country, sex = sex, age_grp_start = age, bin = 'age_grp_start', value = 'pr_emp_edu_lt_basic')</t>
  </si>
  <si>
    <t>Probability of a person of a certain education level being employed, by age, country, and gender</t>
  </si>
  <si>
    <t>Pr_emp_edu_basic</t>
  </si>
  <si>
    <t>look_up(pr_edu_and_emp_edu, country = country, sex = sex, age_grp_start = age, bin = 'age_grp_start', value = 'pr_emp_edu_basic')</t>
  </si>
  <si>
    <t>Pr_emp_edu_inter</t>
  </si>
  <si>
    <t>look_up(pr_edu_and_emp_edu, country = country, sex = sex, age_grp_start = age, bin = 'age_grp_start', value = 'pr_emp_edu_inter')</t>
  </si>
  <si>
    <t>Pr_emp_edu_adv</t>
  </si>
  <si>
    <t>look_up(pr_edu_and_emp_edu, country = country, sex = sex, age_grp_start = age, bin = 'age_grp_start', value = 'pr_emp_edu_adv')</t>
  </si>
  <si>
    <t>w_edu_lt_basic</t>
  </si>
  <si>
    <t>starting_pop_data[i, 'exp_w_edu_lt_basic']</t>
  </si>
  <si>
    <t>Expected wage for a person with less than a basic education by country</t>
  </si>
  <si>
    <t>World Bank and Montenegro 2014</t>
  </si>
  <si>
    <t>w_edu_basic</t>
  </si>
  <si>
    <t>starting_pop_data[i, 'exp_w_edu_basic']</t>
  </si>
  <si>
    <t>w_edu_inter</t>
  </si>
  <si>
    <t>starting_pop_data[i, 'exp_w_edu_inter']</t>
  </si>
  <si>
    <t>w_edu_adv</t>
  </si>
  <si>
    <t>starting_pop_data[i, 'exp_w_edu_adv']</t>
  </si>
  <si>
    <t>w_healthy</t>
  </si>
  <si>
    <t>Pr_edu_lt_basic * Pr_emp_edu_lt_basic * w_edu_lt_basic +
Pr_edu_basic * Pr_emp_edu_basic * w_edu_basic +
Pr_edu_inter * Pr_emp_edu_inter * w_edu_inter +
Pr_edu_adv * Pr_emp_edu_adv * w_edu_adv</t>
  </si>
  <si>
    <t>Pr_reduce_edu_adv_bipolar</t>
  </si>
  <si>
    <t>The reduction in probability that a person with bipolar disorder will graduate from tertiary school; 50% variability in sensitivity analysis</t>
  </si>
  <si>
    <t>Glahn 2006</t>
  </si>
  <si>
    <t>Pr_edu_adv_bipolar</t>
  </si>
  <si>
    <t>Pr_edu_adv * Pr_reduce_edu_adv_bipolar</t>
  </si>
  <si>
    <t>Pr_edu_inter_bipolar</t>
  </si>
  <si>
    <t>Pr_edu_inter + (Pr_edu_adv * (1 - Pr_reduce_edu_adv_bipolar))</t>
  </si>
  <si>
    <t>Pr_reduce_emp_bipolar</t>
  </si>
  <si>
    <t>Multiplier for reduction in probability of employment if bipolar; 50% variation in sensitivity analysis</t>
  </si>
  <si>
    <t>Bowden 2005</t>
  </si>
  <si>
    <t>Pr_reduce_productivity_bipolar</t>
  </si>
  <si>
    <t>look_up(days_lost, country = country, condition = 'bipolar', value = 'p_miss_work')</t>
  </si>
  <si>
    <t>look_up(days_lost, country = country, condition = 'bipolar', value = 'p_miss_work_min')</t>
  </si>
  <si>
    <t>look_up(days_lost, country = country, condition = 'bipolar', value = 'p_miss_work_max')</t>
  </si>
  <si>
    <t>Multiplier for reduction in productivity due to absenteeism among bipolar employees; 95th %iles for sensitivity analysis; Bowden 2005 and Laxman 2008 say almost all productivity loss due to absenteeism, so do not multiply by presenteeism</t>
  </si>
  <si>
    <t>Alonso 2011</t>
  </si>
  <si>
    <t>Pr_emp_edu_lt_basic_bipolar</t>
  </si>
  <si>
    <t>Pr_emp_edu_lt_basic * Pr_reduce_emp_bipolar * Pr_reduce_productivity_bipolar</t>
  </si>
  <si>
    <t>Pr_emp_edu_basic_bipolar</t>
  </si>
  <si>
    <t>Pr_emp_edu_basic * Pr_reduce_emp_bipolar * Pr_reduce_productivity_bipolar</t>
  </si>
  <si>
    <t>Pr_emp_edu_inter_bipolar</t>
  </si>
  <si>
    <t>Pr_emp_edu_inter * Pr_reduce_emp_bipolar * Pr_reduce_productivity_bipolar</t>
  </si>
  <si>
    <t>Pr_emp_edu_adv_bipolar</t>
  </si>
  <si>
    <t>Pr_emp_edu_adv * Pr_reduce_emp_bipolar * Pr_reduce_productivity_bipolar</t>
  </si>
  <si>
    <t>w_bipolar_euthymia</t>
  </si>
  <si>
    <t>Pr_edu_lt_basic * Pr_emp_edu_lt_basic * w_edu_lt_basic +
Pr_edu_basic * Pr_emp_edu_basic * w_edu_basic +
Pr_edu_inter_bipolar * Pr_emp_edu_inter * w_edu_inter +
Pr_edu_adv_bipolar * Pr_emp_edu_adv * w_edu_adv</t>
  </si>
  <si>
    <t>w_bipolar_episode</t>
  </si>
  <si>
    <t>Pr_edu_lt_basic * Pr_emp_edu_lt_basic_bipolar * w_edu_lt_basic +
Pr_edu_basic * Pr_emp_edu_basic_bipolar * w_edu_basic +
Pr_edu_inter_bipolar * Pr_emp_edu_inter_bipolar * w_edu_inter +
Pr_edu_adv_bipolar * Pr_emp_edu_adv_bipolar * w_edu_adv</t>
  </si>
  <si>
    <t>Pr_not_finish_inter</t>
  </si>
  <si>
    <t>ifelse(Pr_edu_lt_basic == 1, 1, Pr_edu_basic / (Pr_edu_basic + Pr_edu_inter + Pr_edu_adv))</t>
  </si>
  <si>
    <t>Probability of not graduating from from secondary education after completing basic education</t>
  </si>
  <si>
    <t>OR_not_finish_inter_depression</t>
  </si>
  <si>
    <t>Increased odds of failing to complete secondary education among adolescents depressed in secondary school (point estimate is for major depression, which had no reported CI; CI is for early onset depression)</t>
  </si>
  <si>
    <t>Esch 2014</t>
  </si>
  <si>
    <t>Pr_not_finish_inter_depression</t>
  </si>
  <si>
    <t>ifelse(Pr_not_finish_inter == 1, 1, (OR_not_finish_inter_depression * (Pr_not_finish_inter / (1 - Pr_not_finish_inter))) / (1 + OR_not_finish_inter_depression * (Pr_not_finish_inter / (1 - Pr_not_finish_inter))))</t>
  </si>
  <si>
    <t>Probability of not graduating from from secondary education after completing basic education for an adolescent with depression</t>
  </si>
  <si>
    <t>Pr_edu_basic_depression</t>
  </si>
  <si>
    <t>(1 - Pr_edu_lt_basic) * Pr_not_finish_inter_depression</t>
  </si>
  <si>
    <t>If don't have intermediate degree, then basic is highest level of completed education</t>
  </si>
  <si>
    <t>Pr_edu_inter_depression</t>
  </si>
  <si>
    <t>ifelse(Pr_not_finish_inter == 1, 0, (1 - Pr_not_finish_inter_depression) * (Pr_edu_basic + Pr_edu_inter + Pr_edu_adv) * (Pr_edu_inter / (Pr_edu_inter + Pr_edu_adv)))</t>
  </si>
  <si>
    <t>Probability of completing an intermediate education, given adolescent depression</t>
  </si>
  <si>
    <t>Pr_edu_adv_depression</t>
  </si>
  <si>
    <t>ifelse(Pr_not_finish_inter == 1, 0, (1 - Pr_not_finish_inter_depression) * (Pr_edu_basic + Pr_edu_inter + Pr_edu_adv) * (Pr_edu_adv / (Pr_edu_inter + Pr_edu_adv)))</t>
  </si>
  <si>
    <t>Probability of completing an advanced education, given adolescent depression</t>
  </si>
  <si>
    <t>OR_not_finish_inter_anxiety</t>
  </si>
  <si>
    <t>Increased odds of failing to complete secondary education among adolescents with anxiety in secondary school</t>
  </si>
  <si>
    <t>Pr_not_finish_inter_anxiety</t>
  </si>
  <si>
    <t>ifelse(Pr_not_finish_inter == 1, 1, (OR_not_finish_inter_anxiety * (Pr_not_finish_inter / (1 - Pr_not_finish_inter))) / (1 + OR_not_finish_inter_anxiety * (Pr_not_finish_inter / (1 - Pr_not_finish_inter))))</t>
  </si>
  <si>
    <t>Probability of not graduating from from secondary education after completing basic education for an adolescent with anxiety</t>
  </si>
  <si>
    <t>Pr_edu_basic_anxiety</t>
  </si>
  <si>
    <t>(1 - Pr_edu_lt_basic) * Pr_not_finish_inter_anxiety</t>
  </si>
  <si>
    <t>Pr_edu_inter_anxiety</t>
  </si>
  <si>
    <t>ifelse(Pr_not_finish_inter == 1, 0, (1 - Pr_not_finish_inter_anxiety) * (Pr_edu_basic + Pr_edu_inter + Pr_edu_adv) * (Pr_edu_inter / (Pr_edu_inter + Pr_edu_adv)))</t>
  </si>
  <si>
    <t>Probability of completing an intermediate education, given adolescent anxiety</t>
  </si>
  <si>
    <t>Pr_edu_adv_anxiety</t>
  </si>
  <si>
    <t>ifelse(Pr_not_finish_inter == 1, 0, (1 - Pr_not_finish_inter_anxiety) * (Pr_edu_basic + Pr_edu_inter + Pr_edu_adv) * (Pr_edu_adv / (Pr_edu_inter + Pr_edu_adv)))</t>
  </si>
  <si>
    <t>Probability of completing an advanced education, given adolescent anxiety</t>
  </si>
  <si>
    <t>delta_Pr_not_finish_inter_anx</t>
  </si>
  <si>
    <t>((Pr_not_finish_inter_anxiety - Pr_not_finish_inter) / Pr_not_finish_inter)</t>
  </si>
  <si>
    <t>Change in probability of not graduating from secondary education after completing basic education for an adolescent with anxiety</t>
  </si>
  <si>
    <t>delta_Pr_not_finish_inter_dep</t>
  </si>
  <si>
    <t>((Pr_not_finish_inter_depression - Pr_not_finish_inter) / Pr_not_finish_inter)</t>
  </si>
  <si>
    <t>Change in probability of not graduating from secondary education after completing basic education for an adolescent with depression</t>
  </si>
  <si>
    <t>Pr_not_finish_inter_anxdep</t>
  </si>
  <si>
    <t>Modifier; Use the probability of not finishing intermediate education from just depression at baseline to be conservative, varied to additive probability in best/worst analysis</t>
  </si>
  <si>
    <t>Cowden 2020</t>
  </si>
  <si>
    <t>Pr_not_finish_inter_anxdep_adj</t>
  </si>
  <si>
    <t>ifelse(Pr_not_finish_inter == 1, 1, 
min(1, 
Pr_not_finish_inter + 
Pr_not_finish_inter * (delta_Pr_not_finish_inter_dep + delta_Pr_not_finish_inter_anx * Pr_not_finish_inter_anxdep)))</t>
  </si>
  <si>
    <t>Pr_edu_basic_anxdep</t>
  </si>
  <si>
    <t>(1 - Pr_edu_lt_basic) * Pr_not_finish_inter_anxdep_adj</t>
  </si>
  <si>
    <t>Pr_edu_inter_anxdep</t>
  </si>
  <si>
    <t>ifelse(Pr_not_finish_inter_anxdep_adj &gt;= 1, 0, (1 - Pr_not_finish_inter_anxdep_adj) * (Pr_edu_basic + Pr_edu_inter + Pr_edu_adv) * (Pr_edu_inter / (Pr_edu_inter + Pr_edu_adv)))</t>
  </si>
  <si>
    <t>Probability of completing an intermediate education, given adolescent anxiety and depression</t>
  </si>
  <si>
    <t>Pr_edu_adv_anxdep</t>
  </si>
  <si>
    <t>ifelse(Pr_not_finish_inter_anxdep_adj &gt;= 1, 0, (1 - Pr_not_finish_inter_anxdep_adj) * (Pr_edu_basic + Pr_edu_inter + Pr_edu_adv) * (Pr_edu_adv / (Pr_edu_inter + Pr_edu_adv)))</t>
  </si>
  <si>
    <t>Pr_miss_work_depression</t>
  </si>
  <si>
    <t>look_up(days_lost, country = country, condition = 'depression', value = 'p_miss_work')</t>
  </si>
  <si>
    <t>look_up(days_lost, country = country, condition = 'depression', value = 'p_miss_work_min')</t>
  </si>
  <si>
    <t>look_up(days_lost, country = country, condition = 'depression', value = 'p_miss_work_max')</t>
  </si>
  <si>
    <t xml:space="preserve">Multiplier for reduction in productivity due to absenteeism among bipolar employees; 95th %iles for sensitivity analysis; little </t>
  </si>
  <si>
    <t>presenteeism_to_absenteeism_ratio_depression</t>
  </si>
  <si>
    <t>Ratio of productivity losses due to absenteeism and presenteeism as proportion of GDP losses, average, min, and max from 8 HIC and MIC countries</t>
  </si>
  <si>
    <t>Evans-Lacko 2016</t>
  </si>
  <si>
    <t>Pr_reduce_productivity_dep</t>
  </si>
  <si>
    <t>Pr_miss_work_depression + (Pr_miss_work_depression * presenteeism_to_absenteeism_ratio_depression)</t>
  </si>
  <si>
    <t>Calculate overall lost productivity due to depression, including both presenteeism and absenteeism</t>
  </si>
  <si>
    <t>Pr_miss_work_anxiety</t>
  </si>
  <si>
    <t>look_up(days_lost, country = country, condition = 'anxiety', value = 'p_miss_work')</t>
  </si>
  <si>
    <t>look_up(days_lost, country = country, condition = 'anxiety', value = 'p_miss_work_min')</t>
  </si>
  <si>
    <t>look_up(days_lost, country = country, condition = 'anxiety', value = 'p_miss_work_max')</t>
  </si>
  <si>
    <t>presenteeism_to_absenteeism_ratio_anxiety</t>
  </si>
  <si>
    <t>Literature is much less clear on presenteeism with anxiety, so to be conservative, assume no wages lost due to presenteeism at baseline. In sensitivity analysis, increase to base value of depression presenteeism ratio, as some evidence suggests anxiety and depression lead to similar burdens as work (Harvard Health Publishing 2010)</t>
  </si>
  <si>
    <t>Pr_reduce_productivity_anx</t>
  </si>
  <si>
    <t>Pr_miss_work_anxiety + (Pr_miss_work_anxiety * presenteeism_to_absenteeism_ratio_anxiety)</t>
  </si>
  <si>
    <t>Pr_reduce_productivity_anxdep</t>
  </si>
  <si>
    <t>Alonso 2011 says that the comorbid effects are usually less than additive, but does not give the actual figure. At baseline, assume half of the smaller effect is added to the larger effect. At minimum, assume the greater of the two individual conditions. At maximum, use additive sum.</t>
  </si>
  <si>
    <t>Pr_reduce_productivity_anxdep_adj</t>
  </si>
  <si>
    <t>ifelse((max(Pr_reduce_productivity_dep, Pr_reduce_productivity_anx) + 
min(Pr_reduce_productivity_dep, Pr_reduce_productivity_anx) * Pr_reduce_productivity_anxdep) &gt; 1, 
1, 
(max(Pr_reduce_productivity_dep, Pr_reduce_productivity_anx) + min(Pr_reduce_productivity_dep, Pr_reduce_productivity_anx) * Pr_reduce_productivity_anxdep))</t>
  </si>
  <si>
    <t>w_healthy_T_dep</t>
  </si>
  <si>
    <t>Pr_edu_lt_basic * Pr_emp_edu_lt_basic * w_edu_lt_basic +
Pr_edu_basic_depression * Pr_emp_edu_basic * w_edu_basic +
Pr_edu_inter_depression * Pr_emp_edu_inter * w_edu_inter +
Pr_edu_adv_depression * Pr_emp_edu_adv * w_edu_adv</t>
  </si>
  <si>
    <t>Expected wages for a person with adolescent depression</t>
  </si>
  <si>
    <t>w_healthy_T_anx</t>
  </si>
  <si>
    <t>Pr_edu_lt_basic * Pr_emp_edu_lt_basic * w_edu_lt_basic +
Pr_edu_basic_anxiety * Pr_emp_edu_basic * w_edu_basic +
Pr_edu_inter_anxiety * Pr_emp_edu_inter * w_edu_inter +
Pr_edu_adv_anxiety * Pr_emp_edu_adv * w_edu_adv</t>
  </si>
  <si>
    <t>Expected wages for a person with adolescent anxiety</t>
  </si>
  <si>
    <t>w_healthy_T_anxdep_unadj</t>
  </si>
  <si>
    <t>Pr_edu_lt_basic * Pr_emp_edu_lt_basic * w_edu_lt_basic +
Pr_edu_basic_anxdep * Pr_emp_edu_basic * w_edu_basic +
Pr_edu_inter_anxdep * Pr_emp_edu_inter * w_edu_inter +
Pr_edu_adv_anxdep * Pr_emp_edu_adv * w_edu_adv</t>
  </si>
  <si>
    <t>w_healthy_T_anxdep</t>
  </si>
  <si>
    <t>ifelse(is.na(w_healthy_T_anxdep_unadj), 0, w_healthy_T_anxdep_unadj)</t>
  </si>
  <si>
    <t>w_dep_T_dep</t>
  </si>
  <si>
    <t>Pr_edu_lt_basic * Pr_emp_edu_lt_basic * w_edu_lt_basic * Pr_reduce_productivity_dep +
Pr_edu_basic_depression * Pr_emp_edu_basic * w_edu_basic * Pr_reduce_productivity_dep +
Pr_edu_inter_depression * Pr_emp_edu_inter * w_edu_inter * Pr_reduce_productivity_dep +
Pr_edu_adv_depression * Pr_emp_edu_adv * w_edu_adv * Pr_reduce_productivity_dep</t>
  </si>
  <si>
    <t>w_dep_T_anx</t>
  </si>
  <si>
    <t>Pr_edu_lt_basic * Pr_emp_edu_lt_basic * w_edu_lt_basic * Pr_reduce_productivity_dep +
Pr_edu_basic_anxiety * Pr_emp_edu_basic * w_edu_basic * Pr_reduce_productivity_dep +
Pr_edu_inter_anxiety * Pr_emp_edu_inter * w_edu_inter * Pr_reduce_productivity_dep +
Pr_edu_adv_anxiety * Pr_emp_edu_adv * w_edu_adv * Pr_reduce_productivity_dep</t>
  </si>
  <si>
    <t>w_dep_T_anxdep_unadj</t>
  </si>
  <si>
    <t>Pr_edu_lt_basic * Pr_emp_edu_lt_basic * w_edu_lt_basic * Pr_reduce_productivity_dep +
Pr_edu_basic_anxdep * Pr_emp_edu_basic * w_edu_basic * Pr_reduce_productivity_dep +
Pr_edu_inter_anxdep * Pr_emp_edu_inter * w_edu_inter * Pr_reduce_productivity_dep +
Pr_edu_adv_anxdep * Pr_emp_edu_adv * w_edu_adv * Pr_reduce_productivity_dep</t>
  </si>
  <si>
    <t>w_dep_T_anxdep</t>
  </si>
  <si>
    <t>ifelse(is.na(w_dep_T_anxdep_unadj), 0, w_dep_T_anxdep_unadj)</t>
  </si>
  <si>
    <t>w_anx_T_dep</t>
  </si>
  <si>
    <t>Pr_edu_lt_basic * Pr_emp_edu_lt_basic * w_edu_lt_basic * Pr_reduce_productivity_anx +
Pr_edu_basic_depression * Pr_emp_edu_basic * w_edu_basic * Pr_reduce_productivity_anx +
Pr_edu_inter_depression * Pr_emp_edu_inter * w_edu_inter * Pr_reduce_productivity_anx +
Pr_edu_adv_depression * Pr_emp_edu_adv * w_edu_adv * Pr_reduce_productivity_anx</t>
  </si>
  <si>
    <t>w_anx_T_anx</t>
  </si>
  <si>
    <t>Pr_edu_lt_basic * Pr_emp_edu_lt_basic * w_edu_lt_basic * Pr_reduce_productivity_anx +
Pr_edu_basic_anxiety * Pr_emp_edu_basic * w_edu_basic * Pr_reduce_productivity_anx +
Pr_edu_inter_anxiety * Pr_emp_edu_inter * w_edu_inter * Pr_reduce_productivity_anx +
Pr_edu_adv_anxiety * Pr_emp_edu_adv * w_edu_adv * Pr_reduce_productivity_anx</t>
  </si>
  <si>
    <t>w_anx_T_anxdep_unadj</t>
  </si>
  <si>
    <t>Pr_edu_lt_basic * Pr_emp_edu_lt_basic * w_edu_lt_basic * Pr_reduce_productivity_anx +
Pr_edu_basic_anxdep * Pr_emp_edu_basic * w_edu_basic * Pr_reduce_productivity_anx +
Pr_edu_inter_anxdep * Pr_emp_edu_inter * w_edu_inter * Pr_reduce_productivity_anx +
Pr_edu_adv_anxdep * Pr_emp_edu_adv * w_edu_adv * Pr_reduce_productivity_anx</t>
  </si>
  <si>
    <t>w_anx_T_anxdep</t>
  </si>
  <si>
    <t>ifelse(is.na(w_anx_T_anxdep_unadj), 0, w_anx_T_anxdep_unadj)</t>
  </si>
  <si>
    <t>w_anxdep_T_dep</t>
  </si>
  <si>
    <t>Pr_edu_lt_basic * Pr_emp_edu_lt_basic * w_edu_lt_basic * Pr_reduce_productivity_anxdep_adj +
Pr_edu_basic_depression * Pr_emp_edu_basic * w_edu_basic * Pr_reduce_productivity_anxdep_adj +
Pr_edu_inter_depression * Pr_emp_edu_inter * w_edu_inter * Pr_reduce_productivity_anxdep_adj +
Pr_edu_adv_depression * Pr_emp_edu_adv * w_edu_adv * Pr_reduce_productivity_anxdep_adj</t>
  </si>
  <si>
    <t>w_anxdep_T_anx</t>
  </si>
  <si>
    <t>Pr_edu_lt_basic * Pr_emp_edu_lt_basic * w_edu_lt_basic * Pr_reduce_productivity_anxdep_adj +
Pr_edu_basic_anxiety * Pr_emp_edu_basic * w_edu_basic * Pr_reduce_productivity_anxdep_adj +
Pr_edu_inter_anxiety * Pr_emp_edu_inter * w_edu_inter * Pr_reduce_productivity_anxdep_adj +
Pr_edu_adv_anxiety * Pr_emp_edu_adv * w_edu_adv * Pr_reduce_productivity_anxdep_adj</t>
  </si>
  <si>
    <t>w_anxdep_T_anxdep_unadj</t>
  </si>
  <si>
    <t>Pr_edu_lt_basic * Pr_emp_edu_lt_basic * w_edu_lt_basic * Pr_reduce_productivity_anxdep_adj +
Pr_edu_basic_anxdep * Pr_emp_edu_basic * w_edu_basic * Pr_reduce_productivity_anxdep_adj +
Pr_edu_inter_anxdep * Pr_emp_edu_inter * w_edu_inter * Pr_reduce_productivity_anxdep_adj +
Pr_edu_adv_anxdep * Pr_emp_edu_adv * w_edu_adv * Pr_reduce_productivity_anxdep_adj</t>
  </si>
  <si>
    <t>w_anxdep_T_anxdep</t>
  </si>
  <si>
    <t>ifelse(is.na(w_anxdep_T_anxdep_unadj), 0, w_anxdep_T_anxdep_unadj)</t>
  </si>
  <si>
    <t>c_anxdep_prevention_school_year_1</t>
  </si>
  <si>
    <t>look_up(inter_tot, country = country, year = 'year_1', Name = 'anxdep_prevention_school', value = 'c_inter_month')</t>
  </si>
  <si>
    <t>c_anxdep_prevention_school_year_other</t>
  </si>
  <si>
    <t>look_up(inter_tot, country = country, year = 'year_other', Name = 'anxdep_prevention_school', value = 'c_inter_month')</t>
  </si>
  <si>
    <t>c_anxdep_prevention_school_all_years</t>
  </si>
  <si>
    <t>ifelse(markov_cycle &lt;= 12, c_anxdep_prevention_school_year_1, ifelse(age &lt; 20, c_anxdep_prevention_school_year_other, 0))</t>
  </si>
  <si>
    <t>c_anxdep_prevention_school</t>
  </si>
  <si>
    <t>Pr_receive_anxdep_prevention * c_anxdep_prevention_school_all_years</t>
  </si>
  <si>
    <t>c_anxiety_trt_group_year_1</t>
  </si>
  <si>
    <t>look_up(inter_tot, country = country, year = 'year_1', Name = 'anx_trt_cbt_group', value = 'c_inter_month')</t>
  </si>
  <si>
    <t>c_anxiety_trt_group_year_other</t>
  </si>
  <si>
    <t>look_up(inter_tot, country = country, year = 'year_other', Name = 'anx_trt_cbt_group', value = 'c_inter_month')</t>
  </si>
  <si>
    <t>c_anxiety_trt_group_all_years</t>
  </si>
  <si>
    <t>ifelse(markov_cycle &lt;= 12, c_anxiety_trt_group_year_1, c_anxiety_trt_group_year_other)</t>
  </si>
  <si>
    <t>c_anxiety_trt_individual_year_1</t>
  </si>
  <si>
    <t>look_up(inter_tot, country = country, year = 'year_1', Name = 'anx_trt_cbt_internet_individual', value = 'c_inter_month')</t>
  </si>
  <si>
    <t>c_anxiety_trt_individual_year_other</t>
  </si>
  <si>
    <t>look_up(inter_tot, country = country, year = 'year_other', Name = 'anx_trt_cbt_internet_individual', value = 'c_inter_month')</t>
  </si>
  <si>
    <t>c_anxiety_trt_individual_all_years</t>
  </si>
  <si>
    <t>ifelse(markov_cycle &lt;= 12, c_anxiety_trt_individual_year_1, c_anxiety_trt_individual_year_other)</t>
  </si>
  <si>
    <t>c_anxiety_trt_internet_year_1</t>
  </si>
  <si>
    <t>look_up(inter_tot, country = country, year = 'year_1', Name = 'anx_trt_cbt_internet_self', value = 'c_inter_month')</t>
  </si>
  <si>
    <t>c_anxiety_trt_internet_year_other</t>
  </si>
  <si>
    <t>look_up(inter_tot, country = country, year = 'year_other', Name = 'anx_trt_cbt_internet_self', value = 'c_inter_month')</t>
  </si>
  <si>
    <t>c_anxiety_trt_internet_all_years</t>
  </si>
  <si>
    <t>ifelse(markov_cycle &lt;= 12, c_anxiety_trt_internet_year_1, c_anxiety_trt_internet_year_other)</t>
  </si>
  <si>
    <t>c_anxiety_trt_all</t>
  </si>
  <si>
    <t>Pr_receive_anxiety_treatment_group_adj * c_anxiety_trt_group_all_years + Pr_receive_anxiety_treatment_individual_adj * c_anxiety_trt_individual_all_years + Pr_receive_anxiety_treatment_internet_adj * c_anxiety_trt_internet_all_years</t>
  </si>
  <si>
    <t>c_bipolar_trt_euthymia_year_1</t>
  </si>
  <si>
    <t>look_up(inter_tot, country = country, year = 'year_1', Name = 'bip_trt_euthymia', value = 'c_inter_month')</t>
  </si>
  <si>
    <t>c_bipolar_trt_euthymia_year_other</t>
  </si>
  <si>
    <t>look_up(inter_tot, country = country, year = 'year_other', Name = 'bip_trt_euthymia', value = 'c_inter_month')</t>
  </si>
  <si>
    <t>c_bipolar_trt_euthymia_all_years</t>
  </si>
  <si>
    <t>ifelse(markov_cycle &lt;= 12, c_bipolar_trt_euthymia_year_1, c_bipolar_trt_euthymia_year_other)</t>
  </si>
  <si>
    <t>c_bipolar_trt_euthymia</t>
  </si>
  <si>
    <t>Pr_receive_bipolar_treatment_adj * c_bipolar_trt_euthymia_all_years</t>
  </si>
  <si>
    <t>c_bipolar_trt_manic_year_1</t>
  </si>
  <si>
    <t>look_up(inter_tot, country = country, year = 'year_1', Name = 'bip_trt_manic', value = 'c_inter_month')</t>
  </si>
  <si>
    <t>c_bipolar_trt_manic_year_other</t>
  </si>
  <si>
    <t>look_up(inter_tot, country = country, year = 'year_other', Name = 'bip_trt_manic', value = 'c_inter_month')</t>
  </si>
  <si>
    <t>c_bipolar_trt_manic_all_years</t>
  </si>
  <si>
    <t>ifelse(markov_cycle &lt;= 12, c_bipolar_trt_manic_year_1, c_bipolar_trt_manic_year_other)</t>
  </si>
  <si>
    <t>c_bipolar_trt_manic</t>
  </si>
  <si>
    <t>Pr_receive_bipolar_treatment_adj * c_bipolar_trt_manic_all_years</t>
  </si>
  <si>
    <t>c_bipolar_trt_depressed_year_1</t>
  </si>
  <si>
    <t>look_up(inter_tot, country = country, year = 'year_1', Name = 'bip_trt_depressed', value = 'c_inter_month')</t>
  </si>
  <si>
    <t>c_bipolar_trt_depressed_year_other</t>
  </si>
  <si>
    <t>look_up(inter_tot, country = country, year = 'year_other', Name = 'bip_trt_depressed', value = 'c_inter_month')</t>
  </si>
  <si>
    <t>c_bipolar_trt_depressed_all_years</t>
  </si>
  <si>
    <t>ifelse(markov_cycle &lt;= 12, c_bipolar_trt_depressed_year_1, c_bipolar_trt_depressed_year_other)</t>
  </si>
  <si>
    <t>c_bipolar_trt_depressed</t>
  </si>
  <si>
    <t>Pr_receive_bipolar_depression_treatment * c_bipolar_trt_depressed_all_years</t>
  </si>
  <si>
    <t>c_suicide_prevention_school_year_1</t>
  </si>
  <si>
    <t>look_up(inter_tot, country = country, year = 'year_1', Name = 'suicide_prevention_school', value = 'c_inter_month')</t>
  </si>
  <si>
    <t>c_suicide_prevention_school_year_other</t>
  </si>
  <si>
    <t>look_up(inter_tot, country = country, year = 'year_other', Name = 'suicide_prevention_school', value = 'c_inter_month')</t>
  </si>
  <si>
    <t>c_suicide_prevention_school_all_years</t>
  </si>
  <si>
    <t>ifelse(markov_cycle &lt;= 12, c_suicide_prevention_school_year_1, c_suicide_prevention_school_year_other)</t>
  </si>
  <si>
    <t>c_suicide_prevention_school</t>
  </si>
  <si>
    <t>ifelse(age &lt; 20, Pr_receive_suicide_prevention_adj * c_suicide_prevention_school_all_years, 0)</t>
  </si>
  <si>
    <t>c_suicide_prevention_hospital_year_1</t>
  </si>
  <si>
    <t>look_up(inter_tot, country = country, year = 'year_1', Name = 'suicide_prevention_hospital', value = 'c_inter_month')</t>
  </si>
  <si>
    <t>c_suicide_prevention_hospital_year_other</t>
  </si>
  <si>
    <t>look_up(inter_tot, country = country, year = 'year_other', Name = 'suicide_prevention_hospital', value = 'c_inter_month')</t>
  </si>
  <si>
    <t>c_suicide_prevention_hospital_all_years</t>
  </si>
  <si>
    <t>ifelse(markov_cycle &lt;= 12, c_suicide_prevention_hospital_year_1, c_suicide_prevention_hospital_year_other)</t>
  </si>
  <si>
    <t>c_suicide_prevention_hospital</t>
  </si>
  <si>
    <t>ifelse(age &lt; 20, Pr_self_harm_not_suicide * Pr_receive_suicide_follow_up_self_harm * c_suicide_prevention_hospital_all_years, 0)</t>
  </si>
  <si>
    <t>c_depression_screening_school_year_1</t>
  </si>
  <si>
    <t>look_up(inter_tot, country = country, year = 'year_1', Name = 'dep_screening_school', value = 'c_inter_month')</t>
  </si>
  <si>
    <t>c_depression_screening_school_year_other</t>
  </si>
  <si>
    <t>look_up(inter_tot, country = country, year = 'year_other', Name = 'dep_screening_school', value = 'c_inter_month')</t>
  </si>
  <si>
    <t>c_depression_screening_school_all_years</t>
  </si>
  <si>
    <t>ifelse(markov_cycle &lt;= 12, c_depression_screening_school_year_1, c_depression_screening_school_year_other)</t>
  </si>
  <si>
    <t>c_depression_screening_school</t>
  </si>
  <si>
    <t>ifelse(age &lt; 20, Pr_receive_depression_screening * c_depression_screening_school_all_years, 0)</t>
  </si>
  <si>
    <t>c_depression_severe_trt_year_1</t>
  </si>
  <si>
    <t>look_up(inter_tot, country = country, year = 'year_1', Name = 'dep_trt_severe', value = 'c_inter_month')</t>
  </si>
  <si>
    <t>c_depression_severe_trt_year_other</t>
  </si>
  <si>
    <t>look_up(inter_tot, country = country, year = 'year_other', Name = 'dep_trt_severe', value = 'c_inter_month')</t>
  </si>
  <si>
    <t>c_depression_severe_trt_all_years</t>
  </si>
  <si>
    <t>ifelse(markov_cycle &lt;= 12, c_depression_severe_trt_year_1, c_depression_severe_trt_year_other)</t>
  </si>
  <si>
    <t>c_depression_severe_trt</t>
  </si>
  <si>
    <t>ifelse(age &lt; 20, daly_pr_dep_sev * Pr_receive_depression_severe_treatment_adj * c_depression_severe_trt_all_years, 0)</t>
  </si>
  <si>
    <t>c_depression_mild_trt_group_all_years</t>
  </si>
  <si>
    <t>c_depression_mild_trt_individual_all_years</t>
  </si>
  <si>
    <t>c_depression_mild_trt_internet_all_years</t>
  </si>
  <si>
    <t>c_depression_mild_trt</t>
  </si>
  <si>
    <t>(daly_pr_dep_mild + daly_pr_dep_mod) * (Pr_receive_depression_mild_treatment_group_adj * c_depression_mild_trt_group_all_years + Pr_receive_depression_mild_treatment_individual_adj * c_depression_mild_trt_individual_all_years + Pr_receive_depression_mild_treatment_internet_adj * c_depression_mild_trt_internet_all_years)</t>
  </si>
  <si>
    <t>c_depression_indicated_prevention_never_dep</t>
  </si>
  <si>
    <t>(Pr_receive_depression_indicated_prevention + Pr_receive_anxdep_indicated_prevention) * c_anxiety_trt_group_all_years</t>
  </si>
  <si>
    <t>c_depression_indicated_prevention_ever_dep</t>
  </si>
  <si>
    <t>Pr_ever_dep_receive_indicated_prevention + c_anxiety_trt_group_all_years</t>
  </si>
  <si>
    <t>state</t>
  </si>
  <si>
    <t>n_start</t>
  </si>
  <si>
    <t>comment</t>
  </si>
  <si>
    <t>A_anx_T_anx_A_dep</t>
  </si>
  <si>
    <t>A_anx_T_dep</t>
  </si>
  <si>
    <t>A_anxdep_T_anx</t>
  </si>
  <si>
    <t>A_anxdep_T_dep</t>
  </si>
  <si>
    <t>A_dep_T_anx</t>
  </si>
  <si>
    <t>A_dep_T_dep_A_anx</t>
  </si>
  <si>
    <t>Anx_ever_dep</t>
  </si>
  <si>
    <t>Anxiety</t>
  </si>
  <si>
    <t>Anxiety_depression</t>
  </si>
  <si>
    <t>Bipolar_depression</t>
  </si>
  <si>
    <t>Bipolar_euthymia</t>
  </si>
  <si>
    <t>Bipolar_manic</t>
  </si>
  <si>
    <t>Dead_not_suicide</t>
  </si>
  <si>
    <t>Dead_suicide</t>
  </si>
  <si>
    <t>Dep_ever_anx</t>
  </si>
  <si>
    <t>Depression</t>
  </si>
  <si>
    <t>Healthy</t>
  </si>
  <si>
    <t>Healthy_A_anxdep_T_anx</t>
  </si>
  <si>
    <t>Healthy_A_anxdep_T_dep</t>
  </si>
  <si>
    <t>Healthy_ever_anx</t>
  </si>
  <si>
    <t>Healthy_ever_anxdep</t>
  </si>
  <si>
    <t>Healthy_ever_dep</t>
  </si>
  <si>
    <t>.model</t>
  </si>
  <si>
    <t>from</t>
  </si>
  <si>
    <t>to</t>
  </si>
  <si>
    <t>prob</t>
  </si>
  <si>
    <t>base</t>
  </si>
  <si>
    <t>Pr_suicide_not_mh * RR_suicide_anxiety</t>
  </si>
  <si>
    <t>Pr_suicide_not_mh * (RR_suicide_depression + RR_suicide_anxiety)</t>
  </si>
  <si>
    <t>Pr_suicide_not_mh * RR_suicide_depression</t>
  </si>
  <si>
    <t>Pr_suicide_not_mh * RR_suicide_bipolar</t>
  </si>
  <si>
    <t>invest</t>
  </si>
  <si>
    <t>Pr_suicide_not_mh_w_self_harm_invest * RR_suicide_anxiety</t>
  </si>
  <si>
    <t>Pr_suicide_not_mh_w_self_harm_invest * (RR_suicide_depression + RR_suicide_anxiety)</t>
  </si>
  <si>
    <t>Pr_suicide_not_mh_w_self_harm_invest * RR_suicide_depression</t>
  </si>
  <si>
    <t>Pr_suicide_not_mh_w_self_harm_invest * RR_suicide_bipolar</t>
  </si>
  <si>
    <t>benefit</t>
  </si>
  <si>
    <t>dalys</t>
  </si>
  <si>
    <t>cost</t>
  </si>
  <si>
    <t>(1 - daly_w_anx_all_adj) * val_of_health + w_anx_T_anx</t>
  </si>
  <si>
    <t>(1 - daly_w_anx_all_adj) * val_of_health + w_anx_T_dep</t>
  </si>
  <si>
    <t>(1 - daly_w_anxdep_adj) * val_of_health + w_anxdep_T_anx</t>
  </si>
  <si>
    <t>(1 - daly_w_anxdep_adj) * val_of_health + w_anxdep_T_dep</t>
  </si>
  <si>
    <t>(1 - daly_w_dep_all_adj) * val_of_health + w_dep_T_anx</t>
  </si>
  <si>
    <t>(1 - daly_w_dep_all_adj) * val_of_health + w_dep_T_dep</t>
  </si>
  <si>
    <t>(1 - daly_w_anx_all_adj) * val_of_health + w_anx_T_anxdep</t>
  </si>
  <si>
    <t>(1 - daly_w_anxdep_adj) * val_of_health + w_anxdep_T_anxdep</t>
  </si>
  <si>
    <t>(1 - daly_w_bip_dep_adj) * val_of_health + w_bipolar_episode</t>
  </si>
  <si>
    <t>(1 - daly_w_bip_eut_adj) * val_of_health + w_bipolar_euthymia</t>
  </si>
  <si>
    <t>(1 - daly_w_bip_man_adj) * val_of_health + w_bipolar_episode</t>
  </si>
  <si>
    <t>0</t>
  </si>
  <si>
    <t>(1 - daly_w_dep_all_adj) * val_of_health + w_dep_T_anxdep</t>
  </si>
  <si>
    <t>(1 - background_morbidity)* val_of_health + w_healthy</t>
  </si>
  <si>
    <t>(1 - background_morbidity) * val_of_health + w_healthy_T_anx</t>
  </si>
  <si>
    <t>(1 - background_morbidity) * val_of_health + w_healthy_T_dep</t>
  </si>
  <si>
    <t>(1 - background_morbidity) * val_of_health + w_healthy_T_anxdep</t>
  </si>
  <si>
    <t>c_anxiety_trt_all + c_suicide_prevention_school + c_suicide_prevention_hospital + c_anxdep_prevention_school + c_depression_screening_school</t>
  </si>
  <si>
    <t>c_anxiety_trt_all + c_depression_severe_trt + c_depression_mild_trt + c_suicide_prevention_school + c_suicide_prevention_hospital + c_anxdep_prevention_school + c_depression_screening_school</t>
  </si>
  <si>
    <t>c_bipolar_trt_depressed + c_suicide_prevention_school + c_suicide_prevention_hospital + c_anxdep_prevention_school + c_depression_screening_school</t>
  </si>
  <si>
    <t>c_bipolar_trt_euthymia + c_suicide_prevention_school + c_suicide_prevention_hospital + c_anxdep_prevention_school + c_depression_screening_school</t>
  </si>
  <si>
    <t>c_bipolar_trt_manic + c_suicide_prevention_school + c_suicide_prevention_hospital + c_anxdep_prevention_school + c_depression_screening_school</t>
  </si>
  <si>
    <t>c_depression_severe_trt + c_depression_mild_trt + c_suicide_prevention_school + c_suicide_prevention_hospital + c_anxdep_prevention_school + c_depression_screening_school</t>
  </si>
  <si>
    <t>(1 - background_morbidity) * val_of_health + w_healthy</t>
  </si>
  <si>
    <t>c_suicide_prevention_school + c_suicide_prevention_hospital + c_depression_screening_school + c_anxdep_prevention_school + c_depression_screening_school + c_depression_indicated_prevention_never_dep</t>
  </si>
  <si>
    <t>c_suicide_prevention_school + c_suicide_prevention_hospital + c_anxdep_prevention_school + c_depression_screening_school + c_depression_indicated_prevention_never_dep</t>
  </si>
  <si>
    <t>c_suicide_prevention_school + c_suicide_prevention_hospital + c_anxdep_prevention_school + c_depression_screening_school + c_depression_indicated_prevention_ever_dep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</si>
</sst>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0"/>
    <numFmt numFmtId="166" formatCode="0.0000"/>
  </numFmts>
  <fonts count="4" x14ac:knownFonts="1">
    <font>
      <sz val="11"/>
      <color theme="1"/>
      <name val="Calibri"/>
      <family val="2"/>
      <scheme val="minor"/>
    </font>
    <font>
      <b/>
      <sz val="11"/>
      <color theme="1"/>
      <name val="Calibri"/>
      <family val="2"/>
      <scheme val="minor"/>
    </font>
    <font>
      <sz val="8"/>
      <name val="Calibri"/>
      <family val="2"/>
      <scheme val="minor"/>
    </font>
    <font>
      <sz val="5"/>
      <color rgb="FF0000FF"/>
      <name val="Lucida Console"/>
      <family val="3"/>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quotePrefix="1"/>
    <xf numFmtId="0" fontId="1" fillId="0" borderId="0" xfId="0" applyFont="1"/>
    <xf numFmtId="0" fontId="0" fillId="0" borderId="0" xfId="0" applyAlignment="1">
      <alignment horizontal="left" vertical="center" wrapText="1"/>
    </xf>
    <xf numFmtId="0" fontId="0" fillId="2" borderId="0" xfId="0" applyFill="1"/>
    <xf numFmtId="0" fontId="0" fillId="3" borderId="0" xfId="0" applyFill="1"/>
    <xf numFmtId="0" fontId="1" fillId="0" borderId="0" xfId="0" applyFont="1" applyAlignment="1">
      <alignment wrapText="1"/>
    </xf>
    <xf numFmtId="165" fontId="0" fillId="0" borderId="0" xfId="0" applyNumberFormat="1"/>
    <xf numFmtId="0" fontId="3" fillId="0" borderId="0" xfId="0" applyFont="1" applyAlignment="1">
      <alignment vertical="center"/>
    </xf>
    <xf numFmtId="166" fontId="0" fillId="0" borderId="0" xfId="0" applyNumberFormat="1"/>
    <xf numFmtId="164" fontId="0" fillId="0" borderId="0" xfId="0" applyNumberFormat="1" applyAlignment="1">
      <alignment wrapText="1"/>
    </xf>
    <xf numFmtId="164" fontId="0" fillId="0" borderId="0" xfId="0" applyNumberFormat="1"/>
  </cellXfs>
  <cellStyles count="1">
    <cellStyle name="Normal" xfId="0" builtinId="0"/>
  </cellStyles>
  <dxfs count="2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439B-E46A-4148-A1B1-269B059449A8}">
  <dimension ref="A1:H358"/>
  <sheetViews>
    <sheetView tabSelected="1" zoomScale="85" zoomScaleNormal="85" workbookViewId="0">
      <pane ySplit="1" topLeftCell="A2" activePane="bottomLeft" state="frozen"/>
      <selection pane="bottomLeft" activeCell="B20" sqref="B20"/>
    </sheetView>
  </sheetViews>
  <sheetFormatPr defaultRowHeight="14.4" x14ac:dyDescent="0.3"/>
  <cols>
    <col min="1" max="1" width="50.5546875" customWidth="1"/>
    <col min="2" max="2" width="62.44140625" style="1" customWidth="1"/>
    <col min="3" max="3" width="14.109375" customWidth="1"/>
    <col min="4" max="4" width="23.33203125" customWidth="1"/>
    <col min="5" max="5" width="15.33203125" customWidth="1"/>
    <col min="6" max="6" width="55.109375" style="1" customWidth="1"/>
    <col min="7" max="7" width="17.5546875" customWidth="1"/>
  </cols>
  <sheetData>
    <row r="1" spans="1:8" s="3" customFormat="1" x14ac:dyDescent="0.3">
      <c r="A1" s="3" t="s">
        <v>0</v>
      </c>
      <c r="B1" s="7" t="s">
        <v>1</v>
      </c>
      <c r="C1" s="3" t="s">
        <v>2</v>
      </c>
      <c r="D1" s="3" t="s">
        <v>3</v>
      </c>
      <c r="E1" s="3" t="s">
        <v>4</v>
      </c>
      <c r="F1" s="7" t="s">
        <v>5</v>
      </c>
      <c r="G1" s="3" t="s">
        <v>6</v>
      </c>
      <c r="H1" s="3" t="s">
        <v>7</v>
      </c>
    </row>
    <row r="2" spans="1:8" x14ac:dyDescent="0.3">
      <c r="A2" t="s">
        <v>8</v>
      </c>
      <c r="B2" s="1">
        <v>0.03</v>
      </c>
      <c r="C2">
        <v>0</v>
      </c>
      <c r="D2">
        <v>0.05</v>
      </c>
      <c r="E2" t="s">
        <v>9</v>
      </c>
      <c r="F2" s="1" t="s">
        <v>10</v>
      </c>
      <c r="G2" t="s">
        <v>11</v>
      </c>
      <c r="H2">
        <v>1</v>
      </c>
    </row>
    <row r="3" spans="1:8" x14ac:dyDescent="0.3">
      <c r="A3" t="s">
        <v>12</v>
      </c>
      <c r="B3" s="1" t="s">
        <v>13</v>
      </c>
      <c r="C3" s="8"/>
      <c r="D3" s="8"/>
      <c r="E3" s="8"/>
      <c r="F3" s="1" t="s">
        <v>14</v>
      </c>
      <c r="H3">
        <v>2</v>
      </c>
    </row>
    <row r="4" spans="1:8" x14ac:dyDescent="0.3">
      <c r="A4" t="s">
        <v>15</v>
      </c>
      <c r="B4" s="4" t="s">
        <v>16</v>
      </c>
      <c r="G4" t="s">
        <v>17</v>
      </c>
      <c r="H4">
        <v>3</v>
      </c>
    </row>
    <row r="5" spans="1:8" x14ac:dyDescent="0.3">
      <c r="A5" t="s">
        <v>18</v>
      </c>
      <c r="B5" s="4" t="s">
        <v>19</v>
      </c>
      <c r="G5" t="s">
        <v>17</v>
      </c>
      <c r="H5">
        <v>4</v>
      </c>
    </row>
    <row r="6" spans="1:8" x14ac:dyDescent="0.3">
      <c r="A6" t="s">
        <v>20</v>
      </c>
      <c r="B6" s="4" t="s">
        <v>21</v>
      </c>
      <c r="G6" t="s">
        <v>17</v>
      </c>
      <c r="H6">
        <v>5</v>
      </c>
    </row>
    <row r="7" spans="1:8" x14ac:dyDescent="0.3">
      <c r="A7" t="s">
        <v>22</v>
      </c>
      <c r="B7" s="1" t="s">
        <v>23</v>
      </c>
      <c r="C7" s="1"/>
      <c r="F7" s="1" t="s">
        <v>24</v>
      </c>
      <c r="G7" t="s">
        <v>25</v>
      </c>
      <c r="H7">
        <v>6</v>
      </c>
    </row>
    <row r="8" spans="1:8" x14ac:dyDescent="0.3">
      <c r="A8" t="s">
        <v>26</v>
      </c>
      <c r="B8" s="1" t="s">
        <v>27</v>
      </c>
      <c r="C8" s="9"/>
      <c r="F8" s="1" t="s">
        <v>28</v>
      </c>
      <c r="H8">
        <v>7</v>
      </c>
    </row>
    <row r="9" spans="1:8" x14ac:dyDescent="0.3">
      <c r="A9" t="s">
        <v>29</v>
      </c>
      <c r="B9" s="4" t="s">
        <v>30</v>
      </c>
      <c r="F9" s="1" t="s">
        <v>31</v>
      </c>
      <c r="G9" t="s">
        <v>32</v>
      </c>
      <c r="H9">
        <v>8</v>
      </c>
    </row>
    <row r="10" spans="1:8" x14ac:dyDescent="0.3">
      <c r="A10" t="s">
        <v>33</v>
      </c>
      <c r="B10" s="4" t="s">
        <v>34</v>
      </c>
      <c r="F10" s="1" t="s">
        <v>35</v>
      </c>
      <c r="G10" t="s">
        <v>32</v>
      </c>
      <c r="H10">
        <v>9</v>
      </c>
    </row>
    <row r="11" spans="1:8" x14ac:dyDescent="0.3">
      <c r="A11" t="s">
        <v>36</v>
      </c>
      <c r="B11" s="4" t="s">
        <v>37</v>
      </c>
      <c r="F11" s="1" t="s">
        <v>38</v>
      </c>
      <c r="G11" t="s">
        <v>32</v>
      </c>
      <c r="H11">
        <v>10</v>
      </c>
    </row>
    <row r="12" spans="1:8" ht="28.8" x14ac:dyDescent="0.3">
      <c r="A12" t="s">
        <v>39</v>
      </c>
      <c r="B12" s="4" t="s">
        <v>40</v>
      </c>
      <c r="C12" s="1"/>
      <c r="F12" s="1" t="s">
        <v>41</v>
      </c>
      <c r="G12" t="s">
        <v>17</v>
      </c>
      <c r="H12">
        <v>11</v>
      </c>
    </row>
    <row r="13" spans="1:8" x14ac:dyDescent="0.3">
      <c r="A13" t="s">
        <v>42</v>
      </c>
      <c r="B13" s="1">
        <v>0.23</v>
      </c>
      <c r="C13">
        <v>0.1</v>
      </c>
      <c r="D13">
        <v>0.39</v>
      </c>
      <c r="E13" t="s">
        <v>9</v>
      </c>
      <c r="F13" s="1" t="s">
        <v>43</v>
      </c>
      <c r="G13" t="s">
        <v>32</v>
      </c>
      <c r="H13">
        <v>12</v>
      </c>
    </row>
    <row r="14" spans="1:8" x14ac:dyDescent="0.3">
      <c r="A14" t="s">
        <v>44</v>
      </c>
      <c r="B14" s="1">
        <v>0.21</v>
      </c>
      <c r="C14">
        <v>0.12</v>
      </c>
      <c r="D14">
        <v>0.33</v>
      </c>
      <c r="E14" t="s">
        <v>9</v>
      </c>
      <c r="F14" s="1" t="s">
        <v>45</v>
      </c>
      <c r="G14" t="s">
        <v>32</v>
      </c>
      <c r="H14">
        <v>13</v>
      </c>
    </row>
    <row r="15" spans="1:8" x14ac:dyDescent="0.3">
      <c r="A15" t="s">
        <v>46</v>
      </c>
      <c r="B15" s="1" t="s">
        <v>47</v>
      </c>
      <c r="H15">
        <v>14</v>
      </c>
    </row>
    <row r="16" spans="1:8" x14ac:dyDescent="0.3">
      <c r="A16" t="s">
        <v>48</v>
      </c>
      <c r="B16" s="1" t="s">
        <v>49</v>
      </c>
      <c r="H16">
        <v>15</v>
      </c>
    </row>
    <row r="17" spans="1:8" x14ac:dyDescent="0.3">
      <c r="A17" t="s">
        <v>50</v>
      </c>
      <c r="B17" s="1" t="s">
        <v>51</v>
      </c>
      <c r="H17">
        <v>16</v>
      </c>
    </row>
    <row r="18" spans="1:8" ht="28.8" x14ac:dyDescent="0.3">
      <c r="A18" t="s">
        <v>52</v>
      </c>
      <c r="B18" s="4" t="s">
        <v>53</v>
      </c>
      <c r="C18" s="4"/>
      <c r="D18" s="4"/>
      <c r="F18" s="1" t="s">
        <v>54</v>
      </c>
      <c r="G18" t="s">
        <v>32</v>
      </c>
      <c r="H18">
        <v>17</v>
      </c>
    </row>
    <row r="19" spans="1:8" ht="28.8" x14ac:dyDescent="0.3">
      <c r="A19" t="s">
        <v>55</v>
      </c>
      <c r="B19" s="1" t="s">
        <v>56</v>
      </c>
      <c r="F19" s="1" t="s">
        <v>57</v>
      </c>
      <c r="G19" t="s">
        <v>58</v>
      </c>
      <c r="H19">
        <v>18</v>
      </c>
    </row>
    <row r="20" spans="1:8" ht="28.8" x14ac:dyDescent="0.3">
      <c r="A20" t="s">
        <v>59</v>
      </c>
      <c r="B20" s="1" t="s">
        <v>60</v>
      </c>
      <c r="F20" s="1" t="s">
        <v>61</v>
      </c>
      <c r="G20" t="s">
        <v>58</v>
      </c>
      <c r="H20">
        <v>19</v>
      </c>
    </row>
    <row r="21" spans="1:8" x14ac:dyDescent="0.3">
      <c r="A21" t="s">
        <v>62</v>
      </c>
      <c r="B21" s="1">
        <v>0.46100000000000002</v>
      </c>
      <c r="C21">
        <v>0.28000000000000003</v>
      </c>
      <c r="D21">
        <v>0.60799999999999998</v>
      </c>
      <c r="E21" t="s">
        <v>9</v>
      </c>
      <c r="F21" s="1" t="s">
        <v>63</v>
      </c>
      <c r="G21" t="s">
        <v>64</v>
      </c>
      <c r="H21">
        <v>20</v>
      </c>
    </row>
    <row r="22" spans="1:8" x14ac:dyDescent="0.3">
      <c r="A22" t="s">
        <v>65</v>
      </c>
      <c r="B22" s="1">
        <v>7.3999999999999996E-2</v>
      </c>
      <c r="C22">
        <v>0.03</v>
      </c>
      <c r="D22">
        <v>0.127</v>
      </c>
      <c r="E22" t="s">
        <v>9</v>
      </c>
      <c r="F22" s="1" t="s">
        <v>66</v>
      </c>
      <c r="G22" t="s">
        <v>64</v>
      </c>
      <c r="H22">
        <v>21</v>
      </c>
    </row>
    <row r="23" spans="1:8" x14ac:dyDescent="0.3">
      <c r="A23" t="s">
        <v>67</v>
      </c>
      <c r="B23" s="1">
        <v>5.3999999999999999E-2</v>
      </c>
      <c r="C23">
        <v>1.7999999999999999E-2</v>
      </c>
      <c r="D23">
        <v>0.107</v>
      </c>
      <c r="E23" t="s">
        <v>9</v>
      </c>
      <c r="F23" s="1" t="s">
        <v>68</v>
      </c>
      <c r="G23" t="s">
        <v>64</v>
      </c>
      <c r="H23">
        <v>22</v>
      </c>
    </row>
    <row r="24" spans="1:8" ht="28.8" x14ac:dyDescent="0.3">
      <c r="A24" t="s">
        <v>69</v>
      </c>
      <c r="B24" s="1" t="s">
        <v>70</v>
      </c>
      <c r="F24" s="1" t="s">
        <v>71</v>
      </c>
      <c r="G24" t="s">
        <v>64</v>
      </c>
      <c r="H24">
        <v>23</v>
      </c>
    </row>
    <row r="25" spans="1:8" ht="28.8" x14ac:dyDescent="0.3">
      <c r="A25" t="s">
        <v>72</v>
      </c>
      <c r="B25" s="1" t="s">
        <v>73</v>
      </c>
      <c r="F25" s="1" t="s">
        <v>74</v>
      </c>
      <c r="H25">
        <v>24</v>
      </c>
    </row>
    <row r="26" spans="1:8" ht="28.8" x14ac:dyDescent="0.3">
      <c r="A26" t="s">
        <v>75</v>
      </c>
      <c r="B26" s="1" t="s">
        <v>76</v>
      </c>
      <c r="F26" s="1" t="s">
        <v>77</v>
      </c>
      <c r="H26">
        <v>25</v>
      </c>
    </row>
    <row r="27" spans="1:8" x14ac:dyDescent="0.3">
      <c r="A27" t="s">
        <v>78</v>
      </c>
      <c r="B27" s="1">
        <v>19.899999999999999</v>
      </c>
      <c r="C27">
        <v>9.5</v>
      </c>
      <c r="D27">
        <v>41.7</v>
      </c>
      <c r="E27" t="s">
        <v>79</v>
      </c>
      <c r="F27" s="1" t="s">
        <v>80</v>
      </c>
      <c r="G27" t="s">
        <v>64</v>
      </c>
      <c r="H27">
        <v>26</v>
      </c>
    </row>
    <row r="28" spans="1:8" x14ac:dyDescent="0.3">
      <c r="A28" t="s">
        <v>81</v>
      </c>
      <c r="B28" s="1">
        <v>5.7</v>
      </c>
      <c r="C28">
        <v>2.6</v>
      </c>
      <c r="D28">
        <v>12.4</v>
      </c>
      <c r="E28" t="s">
        <v>79</v>
      </c>
      <c r="F28" s="1" t="s">
        <v>82</v>
      </c>
      <c r="G28" t="s">
        <v>64</v>
      </c>
      <c r="H28">
        <v>27</v>
      </c>
    </row>
    <row r="29" spans="1:8" x14ac:dyDescent="0.3">
      <c r="A29" t="s">
        <v>83</v>
      </c>
      <c r="B29" s="1">
        <v>2.7</v>
      </c>
      <c r="C29">
        <v>1.7</v>
      </c>
      <c r="D29">
        <v>4.3</v>
      </c>
      <c r="E29" t="s">
        <v>79</v>
      </c>
      <c r="F29" s="1" t="s">
        <v>80</v>
      </c>
      <c r="G29" t="s">
        <v>64</v>
      </c>
      <c r="H29">
        <v>28</v>
      </c>
    </row>
    <row r="30" spans="1:8" ht="43.2" x14ac:dyDescent="0.3">
      <c r="A30" t="s">
        <v>84</v>
      </c>
      <c r="B30" s="1" t="s">
        <v>85</v>
      </c>
      <c r="F30" s="1" t="s">
        <v>86</v>
      </c>
      <c r="G30" t="s">
        <v>32</v>
      </c>
      <c r="H30">
        <v>29</v>
      </c>
    </row>
    <row r="31" spans="1:8" ht="28.8" x14ac:dyDescent="0.3">
      <c r="A31" t="s">
        <v>87</v>
      </c>
      <c r="B31" s="1">
        <v>0.96</v>
      </c>
      <c r="C31">
        <v>0.83</v>
      </c>
      <c r="D31">
        <v>1.1000000000000001</v>
      </c>
      <c r="E31" t="s">
        <v>9</v>
      </c>
      <c r="F31" s="1" t="s">
        <v>88</v>
      </c>
      <c r="G31" t="s">
        <v>89</v>
      </c>
      <c r="H31">
        <v>30</v>
      </c>
    </row>
    <row r="32" spans="1:8" ht="28.8" x14ac:dyDescent="0.3">
      <c r="A32" t="s">
        <v>90</v>
      </c>
      <c r="B32" s="1">
        <v>0.94</v>
      </c>
      <c r="C32">
        <v>0.78</v>
      </c>
      <c r="D32">
        <v>1.1000000000000001</v>
      </c>
      <c r="E32" t="s">
        <v>9</v>
      </c>
      <c r="F32" s="1" t="s">
        <v>91</v>
      </c>
      <c r="G32" t="s">
        <v>89</v>
      </c>
      <c r="H32">
        <v>31</v>
      </c>
    </row>
    <row r="33" spans="1:8" ht="43.2" x14ac:dyDescent="0.3">
      <c r="A33" t="s">
        <v>92</v>
      </c>
      <c r="B33" s="1" t="s">
        <v>93</v>
      </c>
      <c r="H33">
        <v>32</v>
      </c>
    </row>
    <row r="34" spans="1:8" ht="43.2" x14ac:dyDescent="0.3">
      <c r="A34" t="s">
        <v>94</v>
      </c>
      <c r="B34" s="1" t="s">
        <v>95</v>
      </c>
      <c r="F34" s="1" t="s">
        <v>96</v>
      </c>
      <c r="H34">
        <v>33</v>
      </c>
    </row>
    <row r="35" spans="1:8" ht="43.2" x14ac:dyDescent="0.3">
      <c r="A35" t="s">
        <v>97</v>
      </c>
      <c r="B35" s="1" t="s">
        <v>98</v>
      </c>
      <c r="F35" s="1" t="s">
        <v>99</v>
      </c>
      <c r="H35">
        <v>34</v>
      </c>
    </row>
    <row r="36" spans="1:8" ht="28.8" x14ac:dyDescent="0.3">
      <c r="A36" t="s">
        <v>100</v>
      </c>
      <c r="B36" s="1" t="s">
        <v>101</v>
      </c>
      <c r="F36" s="1" t="s">
        <v>102</v>
      </c>
      <c r="H36">
        <v>35</v>
      </c>
    </row>
    <row r="37" spans="1:8" ht="28.8" x14ac:dyDescent="0.3">
      <c r="A37" t="s">
        <v>103</v>
      </c>
      <c r="B37" s="1" t="s">
        <v>104</v>
      </c>
      <c r="F37" s="1" t="s">
        <v>105</v>
      </c>
      <c r="H37">
        <v>36</v>
      </c>
    </row>
    <row r="38" spans="1:8" ht="28.8" x14ac:dyDescent="0.3">
      <c r="A38" t="s">
        <v>106</v>
      </c>
      <c r="B38" s="1">
        <v>5.18</v>
      </c>
      <c r="C38">
        <f>7.17/(52/12)</f>
        <v>1.6546153846153848</v>
      </c>
      <c r="D38">
        <f>24.4/(52/12)</f>
        <v>5.6307692307692312</v>
      </c>
      <c r="E38" t="s">
        <v>9</v>
      </c>
      <c r="F38" s="1" t="s">
        <v>107</v>
      </c>
      <c r="G38" t="s">
        <v>89</v>
      </c>
      <c r="H38">
        <v>37</v>
      </c>
    </row>
    <row r="39" spans="1:8" ht="44.25" customHeight="1" x14ac:dyDescent="0.3">
      <c r="A39" t="s">
        <v>108</v>
      </c>
      <c r="B39" s="1">
        <v>3.46</v>
      </c>
      <c r="C39">
        <v>1.0001</v>
      </c>
      <c r="D39">
        <f>30.7/(52/12)</f>
        <v>7.0846153846153852</v>
      </c>
      <c r="E39" t="s">
        <v>9</v>
      </c>
      <c r="F39" s="1" t="s">
        <v>109</v>
      </c>
      <c r="G39" t="s">
        <v>89</v>
      </c>
      <c r="H39">
        <v>38</v>
      </c>
    </row>
    <row r="40" spans="1:8" ht="28.8" x14ac:dyDescent="0.3">
      <c r="A40" t="s">
        <v>110</v>
      </c>
      <c r="B40" s="1" t="s">
        <v>111</v>
      </c>
      <c r="F40" s="1" t="s">
        <v>112</v>
      </c>
      <c r="H40">
        <v>39</v>
      </c>
    </row>
    <row r="41" spans="1:8" ht="28.8" x14ac:dyDescent="0.3">
      <c r="A41" t="s">
        <v>113</v>
      </c>
      <c r="B41" s="1" t="s">
        <v>114</v>
      </c>
      <c r="F41" s="1" t="s">
        <v>115</v>
      </c>
      <c r="H41">
        <v>40</v>
      </c>
    </row>
    <row r="42" spans="1:8" ht="43.2" x14ac:dyDescent="0.3">
      <c r="A42" t="s">
        <v>116</v>
      </c>
      <c r="B42" s="1" t="s">
        <v>117</v>
      </c>
      <c r="F42" s="1" t="s">
        <v>118</v>
      </c>
      <c r="G42" t="s">
        <v>32</v>
      </c>
      <c r="H42">
        <v>41</v>
      </c>
    </row>
    <row r="43" spans="1:8" ht="43.2" x14ac:dyDescent="0.3">
      <c r="A43" t="s">
        <v>119</v>
      </c>
      <c r="B43" s="1" t="s">
        <v>120</v>
      </c>
      <c r="H43">
        <v>42</v>
      </c>
    </row>
    <row r="44" spans="1:8" x14ac:dyDescent="0.3">
      <c r="A44" t="s">
        <v>121</v>
      </c>
      <c r="B44" s="1">
        <f>0.65 * 12</f>
        <v>7.8000000000000007</v>
      </c>
      <c r="C44">
        <f>0.59 * 12</f>
        <v>7.08</v>
      </c>
      <c r="D44">
        <f>0.7 * 12</f>
        <v>8.3999999999999986</v>
      </c>
      <c r="E44" t="s">
        <v>9</v>
      </c>
      <c r="F44" s="1" t="s">
        <v>122</v>
      </c>
      <c r="G44" t="s">
        <v>32</v>
      </c>
      <c r="H44">
        <v>43</v>
      </c>
    </row>
    <row r="45" spans="1:8" ht="28.8" x14ac:dyDescent="0.3">
      <c r="A45" t="s">
        <v>123</v>
      </c>
      <c r="B45" s="1" t="s">
        <v>124</v>
      </c>
      <c r="F45" s="1" t="s">
        <v>125</v>
      </c>
      <c r="G45" s="1" t="s">
        <v>32</v>
      </c>
      <c r="H45">
        <v>44</v>
      </c>
    </row>
    <row r="46" spans="1:8" ht="28.8" x14ac:dyDescent="0.3">
      <c r="A46" t="s">
        <v>126</v>
      </c>
      <c r="B46">
        <v>75.37</v>
      </c>
      <c r="F46" s="1" t="s">
        <v>127</v>
      </c>
      <c r="G46" t="s">
        <v>128</v>
      </c>
      <c r="H46">
        <v>45</v>
      </c>
    </row>
    <row r="47" spans="1:8" ht="28.8" x14ac:dyDescent="0.3">
      <c r="A47" t="s">
        <v>129</v>
      </c>
      <c r="B47">
        <v>7</v>
      </c>
      <c r="C47">
        <v>5</v>
      </c>
      <c r="D47">
        <v>9</v>
      </c>
      <c r="E47" t="s">
        <v>9</v>
      </c>
      <c r="F47" s="1" t="s">
        <v>130</v>
      </c>
      <c r="G47" t="s">
        <v>131</v>
      </c>
      <c r="H47">
        <v>46</v>
      </c>
    </row>
    <row r="48" spans="1:8" ht="28.8" x14ac:dyDescent="0.3">
      <c r="A48" t="s">
        <v>132</v>
      </c>
      <c r="B48" t="s">
        <v>133</v>
      </c>
      <c r="F48" s="1" t="s">
        <v>134</v>
      </c>
      <c r="H48">
        <v>47</v>
      </c>
    </row>
    <row r="49" spans="1:8" ht="43.2" x14ac:dyDescent="0.3">
      <c r="A49" t="s">
        <v>135</v>
      </c>
      <c r="B49" s="1" t="s">
        <v>136</v>
      </c>
      <c r="H49">
        <v>48</v>
      </c>
    </row>
    <row r="50" spans="1:8" ht="43.2" x14ac:dyDescent="0.3">
      <c r="A50" t="s">
        <v>137</v>
      </c>
      <c r="B50" s="1" t="s">
        <v>138</v>
      </c>
      <c r="H50">
        <v>49</v>
      </c>
    </row>
    <row r="51" spans="1:8" ht="57.6" x14ac:dyDescent="0.3">
      <c r="A51" t="s">
        <v>139</v>
      </c>
      <c r="B51">
        <f>1 - ((1 - 0.05) ^ (1 / 12))</f>
        <v>4.2653187775606449E-3</v>
      </c>
      <c r="C51" s="10">
        <f>1 - ((1 - 0.001) ^ (1 / 12))</f>
        <v>8.3371552197619714E-5</v>
      </c>
      <c r="D51">
        <f>1 - ((1 - 0.2) ^ (1 / 12))</f>
        <v>1.8423470126248342E-2</v>
      </c>
      <c r="E51" t="s">
        <v>9</v>
      </c>
      <c r="F51" s="1" t="s">
        <v>140</v>
      </c>
      <c r="G51" t="s">
        <v>141</v>
      </c>
      <c r="H51">
        <v>50</v>
      </c>
    </row>
    <row r="52" spans="1:8" ht="43.2" x14ac:dyDescent="0.3">
      <c r="A52" t="s">
        <v>142</v>
      </c>
      <c r="B52">
        <f>AVERAGE(C52,D52)</f>
        <v>2.1905204871276784E-2</v>
      </c>
      <c r="C52">
        <f>1 - (1 - 0.05)^(1/24)</f>
        <v>2.1349383697015778E-3</v>
      </c>
      <c r="D52">
        <f>1 - (1 - 0.4)^(1/12)</f>
        <v>4.1675471372851991E-2</v>
      </c>
      <c r="E52" t="s">
        <v>9</v>
      </c>
      <c r="F52" s="1" t="s">
        <v>143</v>
      </c>
      <c r="G52" t="s">
        <v>144</v>
      </c>
      <c r="H52">
        <v>51</v>
      </c>
    </row>
    <row r="53" spans="1:8" ht="86.4" x14ac:dyDescent="0.3">
      <c r="A53" t="s">
        <v>145</v>
      </c>
      <c r="B53">
        <v>0.41599999999999998</v>
      </c>
      <c r="C53">
        <v>0.29899999999999999</v>
      </c>
      <c r="D53">
        <v>0.9</v>
      </c>
      <c r="E53" t="s">
        <v>9</v>
      </c>
      <c r="F53" s="1" t="s">
        <v>146</v>
      </c>
      <c r="G53" t="s">
        <v>147</v>
      </c>
      <c r="H53">
        <v>52</v>
      </c>
    </row>
    <row r="54" spans="1:8" ht="57.6" x14ac:dyDescent="0.3">
      <c r="A54" t="s">
        <v>148</v>
      </c>
      <c r="B54">
        <v>0.185</v>
      </c>
      <c r="C54">
        <v>0.106</v>
      </c>
      <c r="D54">
        <v>0.23699999999999999</v>
      </c>
      <c r="E54" t="s">
        <v>9</v>
      </c>
      <c r="F54" s="1" t="s">
        <v>149</v>
      </c>
      <c r="G54" t="s">
        <v>147</v>
      </c>
      <c r="H54">
        <v>53</v>
      </c>
    </row>
    <row r="55" spans="1:8" x14ac:dyDescent="0.3">
      <c r="A55" t="s">
        <v>150</v>
      </c>
      <c r="B55" s="1" t="s">
        <v>151</v>
      </c>
      <c r="H55">
        <v>54</v>
      </c>
    </row>
    <row r="56" spans="1:8" x14ac:dyDescent="0.3">
      <c r="A56" t="s">
        <v>152</v>
      </c>
      <c r="B56" s="1" t="s">
        <v>153</v>
      </c>
      <c r="H56">
        <v>55</v>
      </c>
    </row>
    <row r="57" spans="1:8" ht="28.8" x14ac:dyDescent="0.3">
      <c r="A57" t="s">
        <v>154</v>
      </c>
      <c r="B57" s="1" t="s">
        <v>155</v>
      </c>
      <c r="H57">
        <v>56</v>
      </c>
    </row>
    <row r="58" spans="1:8" ht="28.8" x14ac:dyDescent="0.3">
      <c r="A58" t="s">
        <v>156</v>
      </c>
      <c r="B58" s="1" t="s">
        <v>157</v>
      </c>
      <c r="F58" s="1" t="s">
        <v>158</v>
      </c>
      <c r="H58">
        <v>57</v>
      </c>
    </row>
    <row r="59" spans="1:8" ht="28.8" x14ac:dyDescent="0.3">
      <c r="A59" t="s">
        <v>159</v>
      </c>
      <c r="B59" s="1" t="s">
        <v>160</v>
      </c>
      <c r="F59" s="1" t="s">
        <v>161</v>
      </c>
      <c r="H59">
        <v>58</v>
      </c>
    </row>
    <row r="60" spans="1:8" ht="28.8" x14ac:dyDescent="0.3">
      <c r="A60" t="s">
        <v>162</v>
      </c>
      <c r="B60" s="1" t="s">
        <v>163</v>
      </c>
      <c r="F60" s="1" t="s">
        <v>164</v>
      </c>
      <c r="H60">
        <v>59</v>
      </c>
    </row>
    <row r="61" spans="1:8" ht="57.6" x14ac:dyDescent="0.3">
      <c r="A61" t="s">
        <v>165</v>
      </c>
      <c r="B61" t="s">
        <v>166</v>
      </c>
      <c r="F61" s="1" t="s">
        <v>167</v>
      </c>
      <c r="H61">
        <v>60</v>
      </c>
    </row>
    <row r="62" spans="1:8" x14ac:dyDescent="0.3">
      <c r="A62" t="s">
        <v>168</v>
      </c>
      <c r="B62" s="1" t="s">
        <v>169</v>
      </c>
      <c r="H62">
        <v>61</v>
      </c>
    </row>
    <row r="63" spans="1:8" x14ac:dyDescent="0.3">
      <c r="A63" t="s">
        <v>170</v>
      </c>
      <c r="B63" s="1" t="s">
        <v>171</v>
      </c>
      <c r="H63">
        <v>62</v>
      </c>
    </row>
    <row r="64" spans="1:8" ht="57.6" x14ac:dyDescent="0.3">
      <c r="A64" t="s">
        <v>172</v>
      </c>
      <c r="B64">
        <v>0.624</v>
      </c>
      <c r="C64">
        <v>0.2</v>
      </c>
      <c r="D64">
        <v>0.85</v>
      </c>
      <c r="E64" t="s">
        <v>9</v>
      </c>
      <c r="F64" s="1" t="s">
        <v>173</v>
      </c>
      <c r="G64" t="s">
        <v>174</v>
      </c>
      <c r="H64">
        <v>63</v>
      </c>
    </row>
    <row r="65" spans="1:8" x14ac:dyDescent="0.3">
      <c r="A65" t="s">
        <v>175</v>
      </c>
      <c r="B65">
        <v>68.326999999999998</v>
      </c>
      <c r="F65" s="1" t="s">
        <v>176</v>
      </c>
      <c r="G65" t="s">
        <v>128</v>
      </c>
      <c r="H65">
        <v>64</v>
      </c>
    </row>
    <row r="66" spans="1:8" ht="43.2" x14ac:dyDescent="0.3">
      <c r="A66" t="s">
        <v>177</v>
      </c>
      <c r="B66" t="s">
        <v>178</v>
      </c>
      <c r="F66" s="1" t="s">
        <v>179</v>
      </c>
      <c r="H66">
        <v>65</v>
      </c>
    </row>
    <row r="67" spans="1:8" x14ac:dyDescent="0.3">
      <c r="A67" t="s">
        <v>180</v>
      </c>
      <c r="B67" t="s">
        <v>181</v>
      </c>
      <c r="H67">
        <v>66</v>
      </c>
    </row>
    <row r="68" spans="1:8" x14ac:dyDescent="0.3">
      <c r="A68" t="s">
        <v>182</v>
      </c>
      <c r="B68" t="s">
        <v>183</v>
      </c>
      <c r="H68">
        <v>67</v>
      </c>
    </row>
    <row r="69" spans="1:8" ht="57.6" x14ac:dyDescent="0.3">
      <c r="A69" t="s">
        <v>184</v>
      </c>
      <c r="B69" s="1" t="s">
        <v>185</v>
      </c>
      <c r="H69">
        <v>68</v>
      </c>
    </row>
    <row r="70" spans="1:8" ht="28.8" x14ac:dyDescent="0.3">
      <c r="A70" t="s">
        <v>186</v>
      </c>
      <c r="B70" s="1" t="s">
        <v>187</v>
      </c>
      <c r="H70">
        <v>69</v>
      </c>
    </row>
    <row r="71" spans="1:8" ht="28.8" x14ac:dyDescent="0.3">
      <c r="A71" t="s">
        <v>188</v>
      </c>
      <c r="B71" s="1" t="s">
        <v>189</v>
      </c>
      <c r="H71">
        <v>70</v>
      </c>
    </row>
    <row r="72" spans="1:8" ht="28.8" x14ac:dyDescent="0.3">
      <c r="A72" t="s">
        <v>190</v>
      </c>
      <c r="B72" s="1" t="s">
        <v>191</v>
      </c>
      <c r="H72">
        <v>71</v>
      </c>
    </row>
    <row r="73" spans="1:8" ht="28.8" x14ac:dyDescent="0.3">
      <c r="A73" t="s">
        <v>192</v>
      </c>
      <c r="B73" s="1" t="s">
        <v>193</v>
      </c>
      <c r="H73">
        <v>72</v>
      </c>
    </row>
    <row r="74" spans="1:8" ht="28.8" x14ac:dyDescent="0.3">
      <c r="A74" t="s">
        <v>194</v>
      </c>
      <c r="B74" s="1" t="s">
        <v>195</v>
      </c>
      <c r="H74">
        <v>73</v>
      </c>
    </row>
    <row r="75" spans="1:8" ht="28.8" x14ac:dyDescent="0.3">
      <c r="A75" t="s">
        <v>196</v>
      </c>
      <c r="B75" s="1" t="s">
        <v>197</v>
      </c>
      <c r="H75">
        <v>74</v>
      </c>
    </row>
    <row r="76" spans="1:8" ht="28.8" x14ac:dyDescent="0.3">
      <c r="A76" t="s">
        <v>198</v>
      </c>
      <c r="B76" s="1" t="s">
        <v>199</v>
      </c>
      <c r="H76">
        <v>75</v>
      </c>
    </row>
    <row r="77" spans="1:8" ht="28.8" x14ac:dyDescent="0.3">
      <c r="A77" t="s">
        <v>200</v>
      </c>
      <c r="B77" s="1" t="s">
        <v>201</v>
      </c>
      <c r="H77">
        <v>76</v>
      </c>
    </row>
    <row r="78" spans="1:8" ht="28.8" x14ac:dyDescent="0.3">
      <c r="A78" t="s">
        <v>202</v>
      </c>
      <c r="B78" s="1" t="s">
        <v>203</v>
      </c>
      <c r="H78">
        <v>77</v>
      </c>
    </row>
    <row r="79" spans="1:8" ht="28.8" x14ac:dyDescent="0.3">
      <c r="A79" t="s">
        <v>204</v>
      </c>
      <c r="B79" s="1" t="s">
        <v>205</v>
      </c>
      <c r="H79">
        <v>78</v>
      </c>
    </row>
    <row r="80" spans="1:8" ht="28.8" x14ac:dyDescent="0.3">
      <c r="A80" t="s">
        <v>206</v>
      </c>
      <c r="B80" s="1" t="s">
        <v>207</v>
      </c>
      <c r="H80">
        <v>79</v>
      </c>
    </row>
    <row r="81" spans="1:8" ht="28.8" x14ac:dyDescent="0.3">
      <c r="A81" t="s">
        <v>208</v>
      </c>
      <c r="B81" s="1" t="s">
        <v>201</v>
      </c>
      <c r="H81">
        <v>80</v>
      </c>
    </row>
    <row r="82" spans="1:8" ht="28.8" x14ac:dyDescent="0.3">
      <c r="A82" t="s">
        <v>209</v>
      </c>
      <c r="B82" s="1" t="s">
        <v>203</v>
      </c>
      <c r="H82">
        <v>81</v>
      </c>
    </row>
    <row r="83" spans="1:8" ht="28.8" x14ac:dyDescent="0.3">
      <c r="A83" t="s">
        <v>210</v>
      </c>
      <c r="B83" s="1" t="s">
        <v>205</v>
      </c>
      <c r="H83">
        <v>82</v>
      </c>
    </row>
    <row r="84" spans="1:8" ht="28.8" x14ac:dyDescent="0.3">
      <c r="A84" t="s">
        <v>211</v>
      </c>
      <c r="B84" s="1" t="s">
        <v>212</v>
      </c>
      <c r="H84">
        <v>83</v>
      </c>
    </row>
    <row r="85" spans="1:8" ht="28.8" x14ac:dyDescent="0.3">
      <c r="A85" t="s">
        <v>213</v>
      </c>
      <c r="B85" s="1" t="s">
        <v>207</v>
      </c>
      <c r="H85">
        <v>84</v>
      </c>
    </row>
    <row r="86" spans="1:8" ht="43.2" x14ac:dyDescent="0.3">
      <c r="A86" t="s">
        <v>214</v>
      </c>
      <c r="B86" s="1" t="s">
        <v>215</v>
      </c>
      <c r="H86">
        <v>85</v>
      </c>
    </row>
    <row r="87" spans="1:8" ht="28.8" x14ac:dyDescent="0.3">
      <c r="A87" t="s">
        <v>216</v>
      </c>
      <c r="B87" s="1" t="s">
        <v>203</v>
      </c>
      <c r="H87">
        <v>86</v>
      </c>
    </row>
    <row r="88" spans="1:8" ht="28.8" x14ac:dyDescent="0.3">
      <c r="A88" t="s">
        <v>217</v>
      </c>
      <c r="B88" s="1" t="s">
        <v>207</v>
      </c>
      <c r="H88">
        <v>87</v>
      </c>
    </row>
    <row r="89" spans="1:8" x14ac:dyDescent="0.3">
      <c r="A89" t="s">
        <v>218</v>
      </c>
      <c r="B89" s="1">
        <v>3.2000000000000001E-2</v>
      </c>
      <c r="C89">
        <v>1.7999999999999999E-2</v>
      </c>
      <c r="D89">
        <v>5.0999999999999997E-2</v>
      </c>
      <c r="E89" t="s">
        <v>9</v>
      </c>
      <c r="F89" s="1" t="s">
        <v>219</v>
      </c>
      <c r="G89" t="s">
        <v>32</v>
      </c>
      <c r="H89">
        <v>88</v>
      </c>
    </row>
    <row r="90" spans="1:8" x14ac:dyDescent="0.3">
      <c r="A90" t="s">
        <v>220</v>
      </c>
      <c r="B90" s="1">
        <v>0.39600000000000002</v>
      </c>
      <c r="C90">
        <v>0.26700000000000002</v>
      </c>
      <c r="D90">
        <v>0.53100000000000003</v>
      </c>
      <c r="E90" t="s">
        <v>9</v>
      </c>
      <c r="F90" s="1" t="s">
        <v>221</v>
      </c>
      <c r="G90" t="s">
        <v>32</v>
      </c>
      <c r="H90">
        <v>89</v>
      </c>
    </row>
    <row r="91" spans="1:8" x14ac:dyDescent="0.3">
      <c r="A91" t="s">
        <v>222</v>
      </c>
      <c r="B91" s="1">
        <v>0.49199999999999999</v>
      </c>
      <c r="C91">
        <v>0.34100000000000003</v>
      </c>
      <c r="D91">
        <v>0.64600000000000002</v>
      </c>
      <c r="E91" t="s">
        <v>9</v>
      </c>
      <c r="F91" s="1" t="s">
        <v>223</v>
      </c>
      <c r="G91" t="s">
        <v>32</v>
      </c>
      <c r="H91">
        <v>90</v>
      </c>
    </row>
    <row r="92" spans="1:8" x14ac:dyDescent="0.3">
      <c r="A92" t="s">
        <v>224</v>
      </c>
      <c r="B92" t="s">
        <v>225</v>
      </c>
      <c r="F92" s="1" t="s">
        <v>226</v>
      </c>
    </row>
    <row r="93" spans="1:8" x14ac:dyDescent="0.3">
      <c r="A93" t="s">
        <v>227</v>
      </c>
      <c r="B93" t="s">
        <v>228</v>
      </c>
      <c r="F93" s="1" t="s">
        <v>226</v>
      </c>
    </row>
    <row r="94" spans="1:8" x14ac:dyDescent="0.3">
      <c r="A94" t="s">
        <v>229</v>
      </c>
      <c r="B94" t="s">
        <v>230</v>
      </c>
      <c r="F94" s="1" t="s">
        <v>226</v>
      </c>
    </row>
    <row r="95" spans="1:8" ht="28.8" x14ac:dyDescent="0.3">
      <c r="A95" t="s">
        <v>231</v>
      </c>
      <c r="B95" s="1">
        <v>0.13</v>
      </c>
      <c r="C95">
        <v>0.1</v>
      </c>
      <c r="D95">
        <v>0.17</v>
      </c>
      <c r="F95" s="1" t="s">
        <v>232</v>
      </c>
      <c r="G95" t="s">
        <v>32</v>
      </c>
      <c r="H95">
        <v>91</v>
      </c>
    </row>
    <row r="96" spans="1:8" x14ac:dyDescent="0.3">
      <c r="A96" t="s">
        <v>233</v>
      </c>
      <c r="B96" s="1">
        <v>0.59</v>
      </c>
      <c r="C96">
        <v>0.49</v>
      </c>
      <c r="D96">
        <v>0.69</v>
      </c>
      <c r="F96" s="1" t="s">
        <v>234</v>
      </c>
      <c r="G96" t="s">
        <v>32</v>
      </c>
      <c r="H96">
        <v>92</v>
      </c>
    </row>
    <row r="97" spans="1:8" x14ac:dyDescent="0.3">
      <c r="A97" t="s">
        <v>235</v>
      </c>
      <c r="B97" s="1">
        <v>0.17</v>
      </c>
      <c r="C97">
        <v>0.13</v>
      </c>
      <c r="D97">
        <v>0.22</v>
      </c>
      <c r="F97" s="1" t="s">
        <v>236</v>
      </c>
      <c r="G97" t="s">
        <v>32</v>
      </c>
      <c r="H97">
        <v>93</v>
      </c>
    </row>
    <row r="98" spans="1:8" x14ac:dyDescent="0.3">
      <c r="A98" t="s">
        <v>237</v>
      </c>
      <c r="B98" s="1">
        <v>0.1</v>
      </c>
      <c r="C98">
        <v>0.03</v>
      </c>
      <c r="D98">
        <v>0.2</v>
      </c>
      <c r="F98" s="1" t="s">
        <v>238</v>
      </c>
      <c r="G98" t="s">
        <v>32</v>
      </c>
      <c r="H98">
        <v>94</v>
      </c>
    </row>
    <row r="99" spans="1:8" ht="72" x14ac:dyDescent="0.3">
      <c r="A99" t="s">
        <v>239</v>
      </c>
      <c r="B99" s="1">
        <f>B97/(B96+B97+B98)</f>
        <v>0.19767441860465118</v>
      </c>
      <c r="C99">
        <f>C97/(B96+C97+B98)</f>
        <v>0.15853658536585366</v>
      </c>
      <c r="D99">
        <f>D97/(D97+B96+B98)</f>
        <v>0.24175824175824179</v>
      </c>
      <c r="E99" t="s">
        <v>9</v>
      </c>
      <c r="F99" s="1" t="s">
        <v>240</v>
      </c>
      <c r="H99">
        <v>95</v>
      </c>
    </row>
    <row r="100" spans="1:8" ht="57.6" x14ac:dyDescent="0.3">
      <c r="A100" t="s">
        <v>241</v>
      </c>
      <c r="B100" s="1">
        <f>B98/(B96+B97+B98)</f>
        <v>0.11627906976744187</v>
      </c>
      <c r="C100">
        <f>C98/(B96+B97+C98)</f>
        <v>3.7974683544303792E-2</v>
      </c>
      <c r="D100">
        <f>D98/(B96+B97+D98)</f>
        <v>0.20833333333333334</v>
      </c>
      <c r="E100" t="s">
        <v>9</v>
      </c>
      <c r="F100" s="1" t="s">
        <v>242</v>
      </c>
      <c r="H100">
        <v>96</v>
      </c>
    </row>
    <row r="101" spans="1:8" ht="72" x14ac:dyDescent="0.3">
      <c r="A101" t="s">
        <v>243</v>
      </c>
      <c r="B101" s="1" t="s">
        <v>244</v>
      </c>
      <c r="F101" s="1" t="s">
        <v>245</v>
      </c>
      <c r="G101" t="s">
        <v>32</v>
      </c>
      <c r="H101">
        <v>97</v>
      </c>
    </row>
    <row r="102" spans="1:8" x14ac:dyDescent="0.3">
      <c r="A102" t="s">
        <v>246</v>
      </c>
      <c r="B102" s="1">
        <v>0.14499999999999999</v>
      </c>
      <c r="C102">
        <v>9.9000000000000005E-2</v>
      </c>
      <c r="D102">
        <v>0.20899999999999999</v>
      </c>
      <c r="E102" t="s">
        <v>9</v>
      </c>
      <c r="F102" s="1" t="s">
        <v>247</v>
      </c>
      <c r="H102">
        <v>98</v>
      </c>
    </row>
    <row r="103" spans="1:8" x14ac:dyDescent="0.3">
      <c r="A103" t="s">
        <v>248</v>
      </c>
      <c r="B103" s="1">
        <v>0.39600000000000002</v>
      </c>
      <c r="C103">
        <v>0.26700000000000002</v>
      </c>
      <c r="D103">
        <v>0.53100000000000003</v>
      </c>
      <c r="E103" t="s">
        <v>9</v>
      </c>
      <c r="F103" s="1" t="s">
        <v>249</v>
      </c>
      <c r="H103">
        <v>99</v>
      </c>
    </row>
    <row r="104" spans="1:8" x14ac:dyDescent="0.3">
      <c r="A104" t="s">
        <v>250</v>
      </c>
      <c r="B104" s="1">
        <v>0.65800000000000003</v>
      </c>
      <c r="C104">
        <v>0.47699999999999998</v>
      </c>
      <c r="D104">
        <v>0.80700000000000005</v>
      </c>
      <c r="E104" t="s">
        <v>9</v>
      </c>
      <c r="F104" s="1" t="s">
        <v>251</v>
      </c>
      <c r="H104">
        <v>100</v>
      </c>
    </row>
    <row r="105" spans="1:8" ht="28.8" x14ac:dyDescent="0.3">
      <c r="A105" t="s">
        <v>252</v>
      </c>
      <c r="B105" s="1" t="s">
        <v>253</v>
      </c>
      <c r="F105" s="1" t="s">
        <v>254</v>
      </c>
      <c r="H105">
        <v>101</v>
      </c>
    </row>
    <row r="106" spans="1:8" x14ac:dyDescent="0.3">
      <c r="A106" t="s">
        <v>255</v>
      </c>
      <c r="B106" t="s">
        <v>256</v>
      </c>
    </row>
    <row r="107" spans="1:8" ht="28.8" x14ac:dyDescent="0.3">
      <c r="A107" t="s">
        <v>257</v>
      </c>
      <c r="B107" s="1">
        <v>0.28799999999999998</v>
      </c>
      <c r="C107">
        <v>0.27500000000000002</v>
      </c>
      <c r="D107">
        <v>0.3</v>
      </c>
      <c r="F107" s="1" t="s">
        <v>258</v>
      </c>
      <c r="G107" t="s">
        <v>32</v>
      </c>
      <c r="H107">
        <v>102</v>
      </c>
    </row>
    <row r="108" spans="1:8" x14ac:dyDescent="0.3">
      <c r="A108" t="s">
        <v>259</v>
      </c>
      <c r="B108" s="1">
        <v>0.39300000000000002</v>
      </c>
      <c r="C108">
        <v>0.34200000000000003</v>
      </c>
      <c r="D108">
        <v>0.442</v>
      </c>
      <c r="F108" s="1" t="s">
        <v>260</v>
      </c>
      <c r="G108" t="s">
        <v>32</v>
      </c>
      <c r="H108">
        <v>103</v>
      </c>
    </row>
    <row r="109" spans="1:8" x14ac:dyDescent="0.3">
      <c r="A109" t="s">
        <v>261</v>
      </c>
      <c r="B109" s="1">
        <v>0.191</v>
      </c>
      <c r="C109">
        <v>0.158</v>
      </c>
      <c r="D109">
        <v>0.22700000000000001</v>
      </c>
      <c r="F109" s="1" t="s">
        <v>262</v>
      </c>
      <c r="G109" t="s">
        <v>32</v>
      </c>
      <c r="H109">
        <v>104</v>
      </c>
    </row>
    <row r="110" spans="1:8" x14ac:dyDescent="0.3">
      <c r="A110" t="s">
        <v>263</v>
      </c>
      <c r="B110" s="1">
        <v>0.127</v>
      </c>
      <c r="C110">
        <v>9.1999999999999998E-2</v>
      </c>
      <c r="D110">
        <v>0.16700000000000001</v>
      </c>
      <c r="F110" s="1" t="s">
        <v>264</v>
      </c>
      <c r="G110" t="s">
        <v>32</v>
      </c>
      <c r="H110">
        <v>105</v>
      </c>
    </row>
    <row r="111" spans="1:8" ht="57.6" x14ac:dyDescent="0.3">
      <c r="A111" t="s">
        <v>265</v>
      </c>
      <c r="B111" s="1">
        <v>0.26863572433192684</v>
      </c>
      <c r="C111">
        <v>0.23303834808259585</v>
      </c>
      <c r="D111">
        <v>0.30388219544846051</v>
      </c>
      <c r="E111" t="s">
        <v>9</v>
      </c>
      <c r="F111" s="1" t="s">
        <v>266</v>
      </c>
      <c r="H111">
        <v>106</v>
      </c>
    </row>
    <row r="112" spans="1:8" ht="57.6" x14ac:dyDescent="0.3">
      <c r="A112" t="s">
        <v>267</v>
      </c>
      <c r="B112" s="1">
        <v>0.17862165963431784</v>
      </c>
      <c r="C112">
        <v>0.13609467455621302</v>
      </c>
      <c r="D112">
        <v>0.22237017310252993</v>
      </c>
      <c r="E112" t="s">
        <v>9</v>
      </c>
      <c r="F112" s="1" t="s">
        <v>268</v>
      </c>
      <c r="H112">
        <v>107</v>
      </c>
    </row>
    <row r="113" spans="1:8" ht="57.6" x14ac:dyDescent="0.3">
      <c r="A113" t="s">
        <v>269</v>
      </c>
      <c r="B113" s="1" t="s">
        <v>270</v>
      </c>
      <c r="F113" s="1" t="s">
        <v>271</v>
      </c>
      <c r="H113">
        <v>108</v>
      </c>
    </row>
    <row r="114" spans="1:8" x14ac:dyDescent="0.3">
      <c r="A114" t="s">
        <v>272</v>
      </c>
      <c r="B114" s="1">
        <v>0.03</v>
      </c>
      <c r="C114">
        <v>1.7999999999999999E-2</v>
      </c>
      <c r="D114">
        <v>4.5999999999999999E-2</v>
      </c>
      <c r="E114" t="s">
        <v>9</v>
      </c>
      <c r="F114" s="1" t="s">
        <v>273</v>
      </c>
      <c r="G114" t="s">
        <v>32</v>
      </c>
      <c r="H114">
        <v>109</v>
      </c>
    </row>
    <row r="115" spans="1:8" x14ac:dyDescent="0.3">
      <c r="A115" t="s">
        <v>274</v>
      </c>
      <c r="B115" s="1">
        <v>0.13300000000000001</v>
      </c>
      <c r="C115">
        <v>9.0999999999999998E-2</v>
      </c>
      <c r="D115">
        <v>0.186</v>
      </c>
      <c r="E115" t="s">
        <v>9</v>
      </c>
      <c r="F115" s="1" t="s">
        <v>275</v>
      </c>
      <c r="G115" t="s">
        <v>32</v>
      </c>
      <c r="H115">
        <v>110</v>
      </c>
    </row>
    <row r="116" spans="1:8" x14ac:dyDescent="0.3">
      <c r="A116" t="s">
        <v>276</v>
      </c>
      <c r="B116" s="1">
        <v>0.52300000000000002</v>
      </c>
      <c r="C116">
        <v>0.36199999999999999</v>
      </c>
      <c r="D116">
        <v>0.67700000000000005</v>
      </c>
      <c r="E116" t="s">
        <v>9</v>
      </c>
      <c r="F116" s="1" t="s">
        <v>277</v>
      </c>
      <c r="G116" t="s">
        <v>32</v>
      </c>
      <c r="H116">
        <v>111</v>
      </c>
    </row>
    <row r="117" spans="1:8" ht="28.8" x14ac:dyDescent="0.3">
      <c r="A117" t="s">
        <v>278</v>
      </c>
      <c r="B117" s="1" t="s">
        <v>279</v>
      </c>
      <c r="H117">
        <v>112</v>
      </c>
    </row>
    <row r="118" spans="1:8" x14ac:dyDescent="0.3">
      <c r="A118" t="s">
        <v>280</v>
      </c>
      <c r="B118" t="s">
        <v>281</v>
      </c>
    </row>
    <row r="119" spans="1:8" x14ac:dyDescent="0.3">
      <c r="A119" t="s">
        <v>282</v>
      </c>
      <c r="B119" s="1" t="s">
        <v>283</v>
      </c>
      <c r="H119">
        <v>113</v>
      </c>
    </row>
    <row r="120" spans="1:8" ht="28.8" x14ac:dyDescent="0.3">
      <c r="A120" t="s">
        <v>284</v>
      </c>
      <c r="B120" s="4" t="s">
        <v>285</v>
      </c>
      <c r="F120" s="1" t="s">
        <v>286</v>
      </c>
      <c r="G120" t="s">
        <v>287</v>
      </c>
      <c r="H120">
        <v>114</v>
      </c>
    </row>
    <row r="121" spans="1:8" ht="28.8" x14ac:dyDescent="0.3">
      <c r="A121" t="s">
        <v>288</v>
      </c>
      <c r="B121" s="4" t="s">
        <v>289</v>
      </c>
      <c r="F121" s="1" t="s">
        <v>290</v>
      </c>
      <c r="G121" t="s">
        <v>291</v>
      </c>
      <c r="H121">
        <v>115</v>
      </c>
    </row>
    <row r="122" spans="1:8" x14ac:dyDescent="0.3">
      <c r="A122" t="s">
        <v>292</v>
      </c>
      <c r="B122" s="1">
        <v>0.78</v>
      </c>
      <c r="C122" s="1">
        <v>0.42</v>
      </c>
      <c r="D122" s="1">
        <v>1.44</v>
      </c>
      <c r="E122" t="s">
        <v>79</v>
      </c>
      <c r="F122" s="1" t="s">
        <v>293</v>
      </c>
      <c r="G122" t="s">
        <v>294</v>
      </c>
      <c r="H122">
        <v>116</v>
      </c>
    </row>
    <row r="123" spans="1:8" ht="28.8" x14ac:dyDescent="0.3">
      <c r="A123" t="s">
        <v>295</v>
      </c>
      <c r="B123" s="1">
        <v>0.45</v>
      </c>
      <c r="C123" s="1">
        <v>0.24</v>
      </c>
      <c r="D123" s="1">
        <v>0.85</v>
      </c>
      <c r="E123" t="s">
        <v>79</v>
      </c>
      <c r="F123" s="1" t="s">
        <v>296</v>
      </c>
      <c r="G123" t="s">
        <v>294</v>
      </c>
      <c r="H123">
        <v>117</v>
      </c>
    </row>
    <row r="124" spans="1:8" ht="115.2" x14ac:dyDescent="0.3">
      <c r="A124" t="s">
        <v>297</v>
      </c>
      <c r="B124" s="1" t="s">
        <v>298</v>
      </c>
      <c r="C124" s="1"/>
      <c r="D124" s="1"/>
      <c r="F124" s="1" t="s">
        <v>299</v>
      </c>
      <c r="H124">
        <v>118</v>
      </c>
    </row>
    <row r="125" spans="1:8" x14ac:dyDescent="0.3">
      <c r="A125" t="s">
        <v>300</v>
      </c>
      <c r="B125" s="1">
        <v>0.2</v>
      </c>
      <c r="C125" s="1">
        <v>0.1</v>
      </c>
      <c r="D125" s="1">
        <v>0.5</v>
      </c>
      <c r="E125" t="s">
        <v>9</v>
      </c>
    </row>
    <row r="126" spans="1:8" x14ac:dyDescent="0.3">
      <c r="A126" t="s">
        <v>301</v>
      </c>
      <c r="B126" s="1" t="s">
        <v>302</v>
      </c>
      <c r="C126" s="1"/>
      <c r="D126" s="1"/>
      <c r="H126">
        <v>119</v>
      </c>
    </row>
    <row r="127" spans="1:8" ht="43.2" x14ac:dyDescent="0.3">
      <c r="A127" t="s">
        <v>303</v>
      </c>
      <c r="B127" s="1" t="s">
        <v>304</v>
      </c>
      <c r="C127" s="1"/>
      <c r="D127" s="1"/>
      <c r="F127" s="1" t="s">
        <v>305</v>
      </c>
      <c r="H127">
        <v>120</v>
      </c>
    </row>
    <row r="128" spans="1:8" ht="43.2" x14ac:dyDescent="0.3">
      <c r="A128" t="s">
        <v>306</v>
      </c>
      <c r="B128" s="1" t="s">
        <v>307</v>
      </c>
      <c r="C128" s="1"/>
      <c r="D128" s="1"/>
      <c r="F128" s="1" t="s">
        <v>308</v>
      </c>
      <c r="H128">
        <v>121</v>
      </c>
    </row>
    <row r="129" spans="1:8" ht="28.8" x14ac:dyDescent="0.3">
      <c r="A129" t="s">
        <v>309</v>
      </c>
      <c r="B129" s="1" t="s">
        <v>310</v>
      </c>
      <c r="F129" s="1" t="s">
        <v>311</v>
      </c>
      <c r="G129" t="s">
        <v>32</v>
      </c>
      <c r="H129">
        <v>122</v>
      </c>
    </row>
    <row r="130" spans="1:8" ht="57.6" x14ac:dyDescent="0.3">
      <c r="A130" t="s">
        <v>312</v>
      </c>
      <c r="B130" s="1" t="s">
        <v>313</v>
      </c>
      <c r="F130" s="1" t="s">
        <v>314</v>
      </c>
      <c r="H130">
        <v>123</v>
      </c>
    </row>
    <row r="131" spans="1:8" ht="28.8" x14ac:dyDescent="0.3">
      <c r="A131" t="s">
        <v>315</v>
      </c>
      <c r="B131" s="1">
        <v>46</v>
      </c>
      <c r="C131">
        <v>29.9</v>
      </c>
      <c r="D131">
        <v>67.900000000000006</v>
      </c>
      <c r="E131" t="s">
        <v>79</v>
      </c>
      <c r="F131" s="1" t="s">
        <v>316</v>
      </c>
      <c r="G131" t="s">
        <v>317</v>
      </c>
      <c r="H131">
        <v>124</v>
      </c>
    </row>
    <row r="132" spans="1:8" ht="28.8" x14ac:dyDescent="0.3">
      <c r="A132" t="s">
        <v>318</v>
      </c>
      <c r="B132" s="1">
        <v>19.2</v>
      </c>
      <c r="C132">
        <v>12.7</v>
      </c>
      <c r="D132">
        <v>28</v>
      </c>
      <c r="E132" t="s">
        <v>79</v>
      </c>
      <c r="F132" s="1" t="s">
        <v>319</v>
      </c>
      <c r="G132" t="s">
        <v>317</v>
      </c>
      <c r="H132">
        <v>125</v>
      </c>
    </row>
    <row r="133" spans="1:8" ht="43.2" x14ac:dyDescent="0.3">
      <c r="A133" t="s">
        <v>320</v>
      </c>
      <c r="B133" s="1" t="s">
        <v>321</v>
      </c>
      <c r="F133" s="1" t="s">
        <v>322</v>
      </c>
      <c r="H133">
        <v>126</v>
      </c>
    </row>
    <row r="134" spans="1:8" x14ac:dyDescent="0.3">
      <c r="A134" t="s">
        <v>323</v>
      </c>
      <c r="B134" s="1" t="s">
        <v>324</v>
      </c>
      <c r="H134">
        <v>127</v>
      </c>
    </row>
    <row r="135" spans="1:8" ht="28.8" x14ac:dyDescent="0.3">
      <c r="A135" t="s">
        <v>325</v>
      </c>
      <c r="B135" s="4" t="s">
        <v>326</v>
      </c>
      <c r="H135">
        <v>128</v>
      </c>
    </row>
    <row r="136" spans="1:8" ht="57.6" x14ac:dyDescent="0.3">
      <c r="A136" t="s">
        <v>327</v>
      </c>
      <c r="B136" s="1" t="s">
        <v>328</v>
      </c>
      <c r="F136" s="1" t="s">
        <v>329</v>
      </c>
      <c r="H136">
        <v>129</v>
      </c>
    </row>
    <row r="137" spans="1:8" ht="28.8" x14ac:dyDescent="0.3">
      <c r="A137" t="s">
        <v>330</v>
      </c>
      <c r="B137" s="11">
        <v>0.10537716615698267</v>
      </c>
      <c r="C137" s="12">
        <v>2.4526377677844817E-2</v>
      </c>
      <c r="D137" s="12">
        <v>0.45275120905061816</v>
      </c>
      <c r="E137" t="s">
        <v>79</v>
      </c>
      <c r="F137" s="1" t="s">
        <v>331</v>
      </c>
      <c r="G137" s="1" t="s">
        <v>332</v>
      </c>
      <c r="H137">
        <v>130</v>
      </c>
    </row>
    <row r="138" spans="1:8" ht="43.2" x14ac:dyDescent="0.3">
      <c r="A138" t="s">
        <v>333</v>
      </c>
      <c r="B138" s="11" t="s">
        <v>334</v>
      </c>
      <c r="C138" s="12"/>
      <c r="D138" s="12"/>
      <c r="F138" s="1" t="s">
        <v>335</v>
      </c>
      <c r="G138" s="1"/>
      <c r="H138">
        <v>131</v>
      </c>
    </row>
    <row r="139" spans="1:8" x14ac:dyDescent="0.3">
      <c r="A139" t="s">
        <v>336</v>
      </c>
      <c r="B139" s="11">
        <v>0.41</v>
      </c>
      <c r="C139" s="12">
        <v>0.35</v>
      </c>
      <c r="D139" s="12">
        <v>0.49</v>
      </c>
      <c r="E139" t="s">
        <v>9</v>
      </c>
      <c r="F139" s="1" t="s">
        <v>337</v>
      </c>
      <c r="G139" s="1" t="s">
        <v>338</v>
      </c>
      <c r="H139">
        <v>132</v>
      </c>
    </row>
    <row r="140" spans="1:8" ht="28.8" x14ac:dyDescent="0.3">
      <c r="A140" t="s">
        <v>339</v>
      </c>
      <c r="B140" s="11">
        <v>0.2</v>
      </c>
      <c r="C140" s="12">
        <v>0.1</v>
      </c>
      <c r="D140" s="12">
        <v>0.5</v>
      </c>
      <c r="E140" t="s">
        <v>9</v>
      </c>
      <c r="F140" s="1" t="s">
        <v>340</v>
      </c>
      <c r="G140" s="1"/>
      <c r="H140">
        <v>133</v>
      </c>
    </row>
    <row r="141" spans="1:8" ht="28.8" x14ac:dyDescent="0.3">
      <c r="A141" t="s">
        <v>341</v>
      </c>
      <c r="B141" s="11" t="s">
        <v>342</v>
      </c>
      <c r="C141" s="12"/>
      <c r="D141" s="12"/>
      <c r="F141" s="1" t="s">
        <v>343</v>
      </c>
      <c r="G141" s="1"/>
      <c r="H141">
        <v>134</v>
      </c>
    </row>
    <row r="142" spans="1:8" ht="86.4" x14ac:dyDescent="0.3">
      <c r="A142" t="s">
        <v>344</v>
      </c>
      <c r="B142" s="1" t="s">
        <v>345</v>
      </c>
      <c r="C142" s="12"/>
      <c r="D142" s="12"/>
      <c r="F142" s="1" t="s">
        <v>346</v>
      </c>
      <c r="G142" s="1"/>
      <c r="H142">
        <v>135</v>
      </c>
    </row>
    <row r="143" spans="1:8" ht="28.8" x14ac:dyDescent="0.3">
      <c r="A143" t="s">
        <v>347</v>
      </c>
      <c r="B143" s="1">
        <v>0.25</v>
      </c>
      <c r="C143" s="1">
        <v>0.1</v>
      </c>
      <c r="D143" s="1">
        <v>0.65</v>
      </c>
      <c r="E143" t="s">
        <v>79</v>
      </c>
      <c r="F143" s="1" t="s">
        <v>348</v>
      </c>
      <c r="G143" t="s">
        <v>349</v>
      </c>
      <c r="H143">
        <v>136</v>
      </c>
    </row>
    <row r="144" spans="1:8" ht="57.6" x14ac:dyDescent="0.3">
      <c r="A144" t="s">
        <v>350</v>
      </c>
      <c r="B144" s="1" t="s">
        <v>351</v>
      </c>
      <c r="C144" s="1"/>
      <c r="D144" s="1"/>
      <c r="F144" s="1" t="s">
        <v>352</v>
      </c>
      <c r="G144" s="1"/>
      <c r="H144">
        <v>137</v>
      </c>
    </row>
    <row r="145" spans="1:8" x14ac:dyDescent="0.3">
      <c r="A145" t="s">
        <v>353</v>
      </c>
      <c r="B145" s="1">
        <v>0.2</v>
      </c>
      <c r="C145" s="1">
        <v>0.1</v>
      </c>
      <c r="D145" s="1">
        <v>0.5</v>
      </c>
      <c r="E145" t="s">
        <v>9</v>
      </c>
      <c r="G145" s="1"/>
    </row>
    <row r="146" spans="1:8" x14ac:dyDescent="0.3">
      <c r="A146" t="s">
        <v>354</v>
      </c>
      <c r="B146" s="1" t="s">
        <v>355</v>
      </c>
      <c r="C146" s="1"/>
      <c r="D146" s="1"/>
      <c r="G146" s="1"/>
      <c r="H146">
        <v>138</v>
      </c>
    </row>
    <row r="147" spans="1:8" x14ac:dyDescent="0.3">
      <c r="A147" t="s">
        <v>356</v>
      </c>
      <c r="B147" s="1" t="s">
        <v>357</v>
      </c>
      <c r="C147" s="1"/>
      <c r="D147" s="1"/>
      <c r="G147" s="1"/>
      <c r="H147">
        <v>139</v>
      </c>
    </row>
    <row r="148" spans="1:8" ht="43.2" x14ac:dyDescent="0.3">
      <c r="A148" t="s">
        <v>358</v>
      </c>
      <c r="B148" s="1" t="s">
        <v>359</v>
      </c>
      <c r="C148" s="1"/>
      <c r="D148" s="1"/>
      <c r="G148" s="1"/>
      <c r="H148">
        <v>140</v>
      </c>
    </row>
    <row r="149" spans="1:8" x14ac:dyDescent="0.3">
      <c r="A149" t="s">
        <v>360</v>
      </c>
      <c r="B149" s="1" t="s">
        <v>361</v>
      </c>
      <c r="C149" s="1"/>
      <c r="D149" s="1"/>
      <c r="G149" s="1"/>
      <c r="H149">
        <v>141</v>
      </c>
    </row>
    <row r="150" spans="1:8" ht="43.2" x14ac:dyDescent="0.3">
      <c r="A150" t="s">
        <v>362</v>
      </c>
      <c r="B150" s="1" t="s">
        <v>363</v>
      </c>
      <c r="C150" s="1"/>
      <c r="D150" s="1"/>
      <c r="G150" s="1"/>
      <c r="H150">
        <v>142</v>
      </c>
    </row>
    <row r="151" spans="1:8" ht="28.8" x14ac:dyDescent="0.3">
      <c r="A151" t="s">
        <v>364</v>
      </c>
      <c r="B151" s="1">
        <v>0.41</v>
      </c>
      <c r="C151" s="1">
        <v>0.24</v>
      </c>
      <c r="D151" s="1">
        <v>0.69</v>
      </c>
      <c r="E151" t="s">
        <v>79</v>
      </c>
      <c r="F151" s="1" t="s">
        <v>365</v>
      </c>
      <c r="G151" s="1" t="s">
        <v>349</v>
      </c>
      <c r="H151">
        <v>143</v>
      </c>
    </row>
    <row r="152" spans="1:8" ht="28.8" x14ac:dyDescent="0.3">
      <c r="A152" t="s">
        <v>366</v>
      </c>
      <c r="B152" s="1">
        <v>0.35</v>
      </c>
      <c r="C152" s="1">
        <v>0.24</v>
      </c>
      <c r="D152" s="1">
        <v>0.53</v>
      </c>
      <c r="E152" t="s">
        <v>79</v>
      </c>
      <c r="F152" s="1" t="s">
        <v>367</v>
      </c>
      <c r="G152" s="1" t="s">
        <v>349</v>
      </c>
      <c r="H152">
        <v>144</v>
      </c>
    </row>
    <row r="153" spans="1:8" ht="43.2" x14ac:dyDescent="0.3">
      <c r="A153" t="s">
        <v>368</v>
      </c>
      <c r="B153" s="1">
        <v>0.46</v>
      </c>
      <c r="C153" s="1">
        <v>0.35</v>
      </c>
      <c r="D153" s="1">
        <v>0.62</v>
      </c>
      <c r="E153" t="s">
        <v>79</v>
      </c>
      <c r="F153" s="1" t="s">
        <v>369</v>
      </c>
      <c r="G153" s="1" t="s">
        <v>349</v>
      </c>
      <c r="H153">
        <v>145</v>
      </c>
    </row>
    <row r="154" spans="1:8" ht="100.8" x14ac:dyDescent="0.3">
      <c r="A154" t="s">
        <v>370</v>
      </c>
      <c r="B154" s="1" t="s">
        <v>371</v>
      </c>
      <c r="C154" s="1"/>
      <c r="D154" s="1"/>
      <c r="F154" s="1" t="s">
        <v>372</v>
      </c>
      <c r="G154" s="1"/>
      <c r="H154">
        <v>146</v>
      </c>
    </row>
    <row r="155" spans="1:8" x14ac:dyDescent="0.3">
      <c r="A155" t="s">
        <v>373</v>
      </c>
      <c r="B155" t="s">
        <v>354</v>
      </c>
      <c r="C155" s="1"/>
      <c r="D155" s="1"/>
      <c r="F155" s="1" t="s">
        <v>374</v>
      </c>
      <c r="G155" s="1"/>
      <c r="H155">
        <v>147</v>
      </c>
    </row>
    <row r="156" spans="1:8" x14ac:dyDescent="0.3">
      <c r="A156" t="s">
        <v>375</v>
      </c>
      <c r="B156" s="1" t="s">
        <v>376</v>
      </c>
      <c r="C156" s="1"/>
      <c r="D156" s="1"/>
      <c r="G156" s="1"/>
      <c r="H156">
        <v>148</v>
      </c>
    </row>
    <row r="157" spans="1:8" ht="43.2" x14ac:dyDescent="0.3">
      <c r="A157" t="s">
        <v>377</v>
      </c>
      <c r="B157" s="1" t="s">
        <v>378</v>
      </c>
      <c r="C157" s="1"/>
      <c r="D157" s="1"/>
      <c r="G157" s="1"/>
      <c r="H157">
        <v>149</v>
      </c>
    </row>
    <row r="158" spans="1:8" x14ac:dyDescent="0.3">
      <c r="A158" t="s">
        <v>379</v>
      </c>
      <c r="B158" s="1" t="s">
        <v>380</v>
      </c>
      <c r="C158" s="1"/>
      <c r="D158" s="1"/>
      <c r="G158" s="1"/>
      <c r="H158">
        <v>150</v>
      </c>
    </row>
    <row r="159" spans="1:8" ht="43.2" x14ac:dyDescent="0.3">
      <c r="A159" t="s">
        <v>381</v>
      </c>
      <c r="B159" s="1" t="s">
        <v>382</v>
      </c>
      <c r="C159" s="1"/>
      <c r="D159" s="1"/>
      <c r="G159" s="1"/>
      <c r="H159">
        <v>151</v>
      </c>
    </row>
    <row r="160" spans="1:8" x14ac:dyDescent="0.3">
      <c r="A160" t="s">
        <v>383</v>
      </c>
      <c r="B160" s="1" t="s">
        <v>373</v>
      </c>
      <c r="C160" s="1"/>
      <c r="D160" s="1"/>
      <c r="F160" s="1" t="s">
        <v>384</v>
      </c>
      <c r="G160" s="1"/>
      <c r="H160">
        <v>152</v>
      </c>
    </row>
    <row r="161" spans="1:8" ht="43.2" x14ac:dyDescent="0.3">
      <c r="A161" t="s">
        <v>385</v>
      </c>
      <c r="B161" s="1" t="s">
        <v>386</v>
      </c>
      <c r="C161" s="1"/>
      <c r="D161" s="1"/>
      <c r="F161" s="1" t="s">
        <v>387</v>
      </c>
      <c r="G161" s="1"/>
      <c r="H161">
        <v>153</v>
      </c>
    </row>
    <row r="162" spans="1:8" x14ac:dyDescent="0.3">
      <c r="A162" t="s">
        <v>388</v>
      </c>
      <c r="B162" s="1">
        <v>0.32</v>
      </c>
      <c r="C162" s="1">
        <v>0.14000000000000001</v>
      </c>
      <c r="D162" s="1">
        <v>0.73</v>
      </c>
      <c r="E162" t="s">
        <v>79</v>
      </c>
      <c r="G162" s="1" t="s">
        <v>389</v>
      </c>
      <c r="H162">
        <v>154</v>
      </c>
    </row>
    <row r="163" spans="1:8" x14ac:dyDescent="0.3">
      <c r="A163" t="s">
        <v>390</v>
      </c>
      <c r="B163" s="1">
        <v>0.34</v>
      </c>
      <c r="C163" s="1">
        <v>0.2</v>
      </c>
      <c r="D163" s="1">
        <v>0.59</v>
      </c>
      <c r="E163" t="s">
        <v>79</v>
      </c>
      <c r="G163" s="1" t="s">
        <v>389</v>
      </c>
      <c r="H163">
        <v>155</v>
      </c>
    </row>
    <row r="164" spans="1:8" ht="144" x14ac:dyDescent="0.3">
      <c r="A164" t="s">
        <v>391</v>
      </c>
      <c r="B164" s="1" t="s">
        <v>392</v>
      </c>
      <c r="C164" s="1"/>
      <c r="D164" s="1"/>
      <c r="F164" s="1" t="s">
        <v>393</v>
      </c>
      <c r="G164" s="1"/>
      <c r="H164">
        <v>156</v>
      </c>
    </row>
    <row r="165" spans="1:8" ht="28.8" x14ac:dyDescent="0.3">
      <c r="A165" t="s">
        <v>394</v>
      </c>
      <c r="B165" s="1" t="s">
        <v>395</v>
      </c>
      <c r="C165" s="1"/>
      <c r="D165" s="1"/>
      <c r="G165" s="1"/>
      <c r="H165">
        <v>157</v>
      </c>
    </row>
    <row r="166" spans="1:8" ht="57.6" x14ac:dyDescent="0.3">
      <c r="A166" t="s">
        <v>396</v>
      </c>
      <c r="B166" s="1" t="s">
        <v>397</v>
      </c>
      <c r="C166" s="1"/>
      <c r="D166" s="1"/>
      <c r="G166" s="1"/>
      <c r="H166">
        <v>158</v>
      </c>
    </row>
    <row r="167" spans="1:8" ht="28.8" x14ac:dyDescent="0.3">
      <c r="A167" t="s">
        <v>398</v>
      </c>
      <c r="B167" s="1">
        <v>0.39</v>
      </c>
      <c r="C167" s="1">
        <v>0.26</v>
      </c>
      <c r="D167" s="1">
        <v>0.59</v>
      </c>
      <c r="E167" t="s">
        <v>79</v>
      </c>
      <c r="F167" s="1" t="s">
        <v>399</v>
      </c>
      <c r="G167" s="1" t="s">
        <v>349</v>
      </c>
      <c r="H167">
        <v>159</v>
      </c>
    </row>
    <row r="168" spans="1:8" ht="28.8" x14ac:dyDescent="0.3">
      <c r="A168" t="s">
        <v>400</v>
      </c>
      <c r="B168" s="1">
        <v>0.35</v>
      </c>
      <c r="C168" s="1">
        <v>0.24</v>
      </c>
      <c r="D168" s="1">
        <v>0.53</v>
      </c>
      <c r="E168" t="s">
        <v>79</v>
      </c>
      <c r="F168" s="1" t="s">
        <v>401</v>
      </c>
      <c r="G168" s="1" t="s">
        <v>349</v>
      </c>
      <c r="H168">
        <v>160</v>
      </c>
    </row>
    <row r="169" spans="1:8" ht="28.8" x14ac:dyDescent="0.3">
      <c r="A169" t="s">
        <v>402</v>
      </c>
      <c r="B169" s="1">
        <v>0.49</v>
      </c>
      <c r="C169" s="1">
        <v>0.37</v>
      </c>
      <c r="D169" s="1">
        <v>0.64</v>
      </c>
      <c r="E169" t="s">
        <v>79</v>
      </c>
      <c r="F169" s="1" t="s">
        <v>403</v>
      </c>
      <c r="G169" s="1" t="s">
        <v>349</v>
      </c>
      <c r="H169">
        <v>161</v>
      </c>
    </row>
    <row r="170" spans="1:8" ht="100.8" x14ac:dyDescent="0.3">
      <c r="A170" t="s">
        <v>404</v>
      </c>
      <c r="B170" s="1" t="s">
        <v>405</v>
      </c>
      <c r="C170" s="1"/>
      <c r="D170" s="1"/>
      <c r="F170" s="1" t="s">
        <v>372</v>
      </c>
      <c r="G170" s="1"/>
      <c r="H170">
        <v>162</v>
      </c>
    </row>
    <row r="171" spans="1:8" x14ac:dyDescent="0.3">
      <c r="A171" t="s">
        <v>406</v>
      </c>
      <c r="B171" t="s">
        <v>354</v>
      </c>
      <c r="C171" s="1"/>
      <c r="D171" s="1"/>
      <c r="F171" s="1" t="s">
        <v>374</v>
      </c>
      <c r="G171" s="1"/>
      <c r="H171">
        <v>163</v>
      </c>
    </row>
    <row r="172" spans="1:8" x14ac:dyDescent="0.3">
      <c r="A172" t="s">
        <v>407</v>
      </c>
      <c r="B172" s="1" t="s">
        <v>408</v>
      </c>
      <c r="C172" s="1"/>
      <c r="D172" s="1"/>
      <c r="G172" s="1"/>
      <c r="H172">
        <v>164</v>
      </c>
    </row>
    <row r="173" spans="1:8" ht="28.8" x14ac:dyDescent="0.3">
      <c r="A173" t="s">
        <v>409</v>
      </c>
      <c r="B173" s="1" t="s">
        <v>410</v>
      </c>
      <c r="C173" s="1"/>
      <c r="D173" s="1"/>
      <c r="G173" s="1"/>
      <c r="H173">
        <v>165</v>
      </c>
    </row>
    <row r="174" spans="1:8" ht="28.8" x14ac:dyDescent="0.3">
      <c r="A174" t="s">
        <v>411</v>
      </c>
      <c r="B174" s="1" t="s">
        <v>412</v>
      </c>
      <c r="C174" s="1"/>
      <c r="D174" s="1"/>
      <c r="F174" s="1" t="s">
        <v>413</v>
      </c>
      <c r="G174" s="1"/>
      <c r="H174">
        <v>166</v>
      </c>
    </row>
    <row r="175" spans="1:8" ht="28.8" x14ac:dyDescent="0.3">
      <c r="A175" t="s">
        <v>414</v>
      </c>
      <c r="B175" s="1" t="s">
        <v>415</v>
      </c>
      <c r="C175" s="1"/>
      <c r="D175" s="1"/>
      <c r="G175" s="1"/>
      <c r="H175">
        <v>167</v>
      </c>
    </row>
    <row r="176" spans="1:8" ht="57.6" x14ac:dyDescent="0.3">
      <c r="A176" t="s">
        <v>416</v>
      </c>
      <c r="B176" s="1" t="s">
        <v>417</v>
      </c>
      <c r="C176" s="1"/>
      <c r="D176" s="1"/>
      <c r="G176" s="1"/>
      <c r="H176">
        <v>168</v>
      </c>
    </row>
    <row r="177" spans="1:8" ht="43.2" x14ac:dyDescent="0.3">
      <c r="A177" t="s">
        <v>418</v>
      </c>
      <c r="B177" s="1" t="s">
        <v>419</v>
      </c>
      <c r="C177" s="1"/>
      <c r="D177" s="1"/>
      <c r="F177" s="1" t="s">
        <v>420</v>
      </c>
      <c r="G177" s="1"/>
      <c r="H177">
        <v>169</v>
      </c>
    </row>
    <row r="178" spans="1:8" ht="28.8" x14ac:dyDescent="0.3">
      <c r="A178" t="s">
        <v>421</v>
      </c>
      <c r="B178" s="1" t="s">
        <v>422</v>
      </c>
      <c r="C178" s="1"/>
      <c r="D178" s="1"/>
      <c r="G178" s="1"/>
      <c r="H178">
        <v>170</v>
      </c>
    </row>
    <row r="179" spans="1:8" ht="28.8" x14ac:dyDescent="0.3">
      <c r="A179" t="s">
        <v>379</v>
      </c>
      <c r="B179" s="1" t="s">
        <v>423</v>
      </c>
      <c r="C179" s="1"/>
      <c r="D179" s="1"/>
      <c r="G179" s="1"/>
      <c r="H179">
        <v>171</v>
      </c>
    </row>
    <row r="180" spans="1:8" ht="57.6" x14ac:dyDescent="0.3">
      <c r="A180" t="s">
        <v>424</v>
      </c>
      <c r="B180" s="1" t="s">
        <v>425</v>
      </c>
      <c r="C180" s="1"/>
      <c r="D180" s="1"/>
      <c r="G180" s="1"/>
      <c r="H180">
        <v>172</v>
      </c>
    </row>
    <row r="181" spans="1:8" ht="28.8" x14ac:dyDescent="0.3">
      <c r="A181" t="s">
        <v>426</v>
      </c>
      <c r="B181" s="1">
        <v>1.85</v>
      </c>
      <c r="C181" s="1">
        <v>1.04</v>
      </c>
      <c r="D181" s="1">
        <v>3.29</v>
      </c>
      <c r="E181" t="s">
        <v>79</v>
      </c>
      <c r="F181" s="1" t="s">
        <v>427</v>
      </c>
      <c r="G181" s="1" t="s">
        <v>428</v>
      </c>
      <c r="H181">
        <v>173</v>
      </c>
    </row>
    <row r="182" spans="1:8" x14ac:dyDescent="0.3">
      <c r="A182" t="s">
        <v>429</v>
      </c>
      <c r="B182" s="1">
        <v>0.2</v>
      </c>
      <c r="C182" s="1">
        <v>0.1</v>
      </c>
      <c r="D182" s="1">
        <v>0.5</v>
      </c>
      <c r="E182" t="s">
        <v>9</v>
      </c>
      <c r="F182" s="1" t="s">
        <v>430</v>
      </c>
      <c r="G182" s="1"/>
    </row>
    <row r="183" spans="1:8" x14ac:dyDescent="0.3">
      <c r="A183" t="s">
        <v>431</v>
      </c>
      <c r="B183" s="1" t="s">
        <v>432</v>
      </c>
      <c r="C183" s="1"/>
      <c r="D183" s="1"/>
      <c r="G183" s="1"/>
      <c r="H183">
        <v>174</v>
      </c>
    </row>
    <row r="184" spans="1:8" x14ac:dyDescent="0.3">
      <c r="A184" t="s">
        <v>433</v>
      </c>
      <c r="B184" s="1" t="s">
        <v>431</v>
      </c>
      <c r="C184" s="1"/>
      <c r="D184" s="1"/>
      <c r="G184" s="1"/>
      <c r="H184">
        <v>175</v>
      </c>
    </row>
    <row r="185" spans="1:8" x14ac:dyDescent="0.3">
      <c r="A185" t="s">
        <v>434</v>
      </c>
      <c r="B185" s="1" t="s">
        <v>435</v>
      </c>
      <c r="C185" s="1"/>
      <c r="D185" s="1"/>
      <c r="G185" s="1"/>
      <c r="H185">
        <v>176</v>
      </c>
    </row>
    <row r="186" spans="1:8" ht="57.6" x14ac:dyDescent="0.3">
      <c r="A186" t="s">
        <v>436</v>
      </c>
      <c r="B186" s="1" t="s">
        <v>437</v>
      </c>
      <c r="G186" s="1"/>
      <c r="H186">
        <v>177</v>
      </c>
    </row>
    <row r="187" spans="1:8" ht="28.8" x14ac:dyDescent="0.3">
      <c r="A187" t="s">
        <v>438</v>
      </c>
      <c r="B187" s="1">
        <v>0.2</v>
      </c>
      <c r="C187" s="1">
        <v>0.1</v>
      </c>
      <c r="D187" s="1">
        <v>0.5</v>
      </c>
      <c r="E187" t="s">
        <v>9</v>
      </c>
      <c r="F187" s="1" t="s">
        <v>439</v>
      </c>
      <c r="G187" s="1"/>
      <c r="H187">
        <v>178</v>
      </c>
    </row>
    <row r="188" spans="1:8" x14ac:dyDescent="0.3">
      <c r="A188" t="s">
        <v>440</v>
      </c>
      <c r="B188" s="1" t="s">
        <v>441</v>
      </c>
    </row>
    <row r="189" spans="1:8" ht="57.6" x14ac:dyDescent="0.3">
      <c r="A189" t="s">
        <v>442</v>
      </c>
      <c r="B189" s="1" t="s">
        <v>443</v>
      </c>
      <c r="C189" s="1">
        <v>0</v>
      </c>
      <c r="D189" s="1" t="s">
        <v>288</v>
      </c>
      <c r="E189" t="s">
        <v>9</v>
      </c>
      <c r="F189" s="1" t="s">
        <v>444</v>
      </c>
      <c r="G189" s="1"/>
      <c r="H189">
        <v>179</v>
      </c>
    </row>
    <row r="190" spans="1:8" ht="57.6" x14ac:dyDescent="0.3">
      <c r="A190" t="s">
        <v>445</v>
      </c>
      <c r="B190" s="1" t="s">
        <v>443</v>
      </c>
      <c r="C190" s="1">
        <v>0</v>
      </c>
      <c r="D190" s="1" t="s">
        <v>288</v>
      </c>
      <c r="E190" t="s">
        <v>9</v>
      </c>
      <c r="F190" s="1" t="s">
        <v>444</v>
      </c>
      <c r="G190" s="1"/>
      <c r="H190">
        <v>180</v>
      </c>
    </row>
    <row r="191" spans="1:8" ht="57.6" x14ac:dyDescent="0.3">
      <c r="A191" t="s">
        <v>446</v>
      </c>
      <c r="B191" s="1" t="s">
        <v>447</v>
      </c>
      <c r="C191" s="1">
        <v>0</v>
      </c>
      <c r="D191" s="1">
        <v>1</v>
      </c>
      <c r="E191" t="s">
        <v>9</v>
      </c>
      <c r="F191" s="1" t="s">
        <v>444</v>
      </c>
      <c r="G191" s="1"/>
      <c r="H191">
        <v>181</v>
      </c>
    </row>
    <row r="192" spans="1:8" ht="43.2" x14ac:dyDescent="0.3">
      <c r="A192" t="s">
        <v>448</v>
      </c>
      <c r="B192" s="1" t="s">
        <v>449</v>
      </c>
      <c r="C192" s="1"/>
      <c r="D192" s="1"/>
      <c r="F192" s="1" t="s">
        <v>450</v>
      </c>
      <c r="G192" s="1"/>
      <c r="H192">
        <v>182</v>
      </c>
    </row>
    <row r="193" spans="1:8" ht="43.2" x14ac:dyDescent="0.3">
      <c r="A193" t="s">
        <v>451</v>
      </c>
      <c r="B193" s="1" t="s">
        <v>452</v>
      </c>
      <c r="C193" s="1"/>
      <c r="D193" s="1"/>
      <c r="F193" s="1" t="s">
        <v>453</v>
      </c>
      <c r="G193" s="1"/>
      <c r="H193">
        <v>183</v>
      </c>
    </row>
    <row r="194" spans="1:8" ht="43.2" x14ac:dyDescent="0.3">
      <c r="A194" t="s">
        <v>454</v>
      </c>
      <c r="B194" s="1" t="s">
        <v>455</v>
      </c>
      <c r="C194" s="1"/>
      <c r="D194" s="1"/>
      <c r="F194" s="1" t="s">
        <v>453</v>
      </c>
      <c r="G194" s="1"/>
      <c r="H194">
        <v>184</v>
      </c>
    </row>
    <row r="195" spans="1:8" ht="43.2" x14ac:dyDescent="0.3">
      <c r="A195" t="s">
        <v>456</v>
      </c>
      <c r="B195" s="1" t="s">
        <v>457</v>
      </c>
      <c r="C195" s="1"/>
      <c r="D195" s="1"/>
      <c r="F195" s="1" t="s">
        <v>453</v>
      </c>
      <c r="G195" s="1"/>
      <c r="H195">
        <v>185</v>
      </c>
    </row>
    <row r="196" spans="1:8" x14ac:dyDescent="0.3">
      <c r="A196" t="s">
        <v>458</v>
      </c>
      <c r="B196" s="1">
        <v>7.86</v>
      </c>
      <c r="C196" s="1">
        <v>3.83</v>
      </c>
      <c r="D196" s="1">
        <v>16.12</v>
      </c>
      <c r="E196" t="s">
        <v>79</v>
      </c>
      <c r="G196" s="1" t="s">
        <v>459</v>
      </c>
      <c r="H196">
        <v>186</v>
      </c>
    </row>
    <row r="197" spans="1:8" ht="57.6" x14ac:dyDescent="0.3">
      <c r="A197" t="s">
        <v>460</v>
      </c>
      <c r="B197" s="1" t="s">
        <v>461</v>
      </c>
      <c r="C197" s="1"/>
      <c r="D197" s="1"/>
      <c r="G197" s="1"/>
      <c r="H197">
        <v>187</v>
      </c>
    </row>
    <row r="198" spans="1:8" ht="28.8" x14ac:dyDescent="0.3">
      <c r="A198" t="s">
        <v>462</v>
      </c>
      <c r="B198" s="1">
        <v>3.22</v>
      </c>
      <c r="C198" s="1">
        <v>0.96</v>
      </c>
      <c r="D198" s="1">
        <v>10.75</v>
      </c>
      <c r="E198" t="s">
        <v>79</v>
      </c>
      <c r="F198" s="1" t="s">
        <v>463</v>
      </c>
      <c r="G198" s="1" t="s">
        <v>459</v>
      </c>
      <c r="H198">
        <v>188</v>
      </c>
    </row>
    <row r="199" spans="1:8" ht="57.6" x14ac:dyDescent="0.3">
      <c r="A199" t="s">
        <v>464</v>
      </c>
      <c r="B199" s="1" t="s">
        <v>465</v>
      </c>
      <c r="C199" s="1"/>
      <c r="D199" s="1"/>
      <c r="G199" s="1"/>
      <c r="H199">
        <v>189</v>
      </c>
    </row>
    <row r="200" spans="1:8" x14ac:dyDescent="0.3">
      <c r="A200" t="s">
        <v>466</v>
      </c>
      <c r="B200" s="1">
        <v>5.41</v>
      </c>
      <c r="C200" s="1">
        <v>2.2599999999999998</v>
      </c>
      <c r="D200" s="1">
        <v>12.9</v>
      </c>
      <c r="E200" t="s">
        <v>79</v>
      </c>
      <c r="F200" s="1" t="s">
        <v>467</v>
      </c>
      <c r="G200" s="1" t="s">
        <v>468</v>
      </c>
      <c r="H200">
        <v>190</v>
      </c>
    </row>
    <row r="201" spans="1:8" ht="57.6" x14ac:dyDescent="0.3">
      <c r="A201" t="s">
        <v>469</v>
      </c>
      <c r="B201" s="1" t="s">
        <v>470</v>
      </c>
      <c r="C201" s="1"/>
      <c r="D201" s="1"/>
      <c r="G201" s="1"/>
      <c r="H201">
        <v>191</v>
      </c>
    </row>
    <row r="202" spans="1:8" ht="100.8" x14ac:dyDescent="0.3">
      <c r="A202" t="s">
        <v>471</v>
      </c>
      <c r="B202" s="1" t="s">
        <v>472</v>
      </c>
      <c r="C202" s="1"/>
      <c r="D202" s="1"/>
      <c r="G202" s="1"/>
      <c r="H202">
        <v>192</v>
      </c>
    </row>
    <row r="203" spans="1:8" x14ac:dyDescent="0.3">
      <c r="A203" t="s">
        <v>473</v>
      </c>
      <c r="B203" s="1">
        <v>0.2</v>
      </c>
      <c r="C203" s="1">
        <v>0.1</v>
      </c>
      <c r="D203" s="1">
        <v>0.5</v>
      </c>
      <c r="E203" t="s">
        <v>9</v>
      </c>
      <c r="F203" s="1" t="s">
        <v>430</v>
      </c>
      <c r="G203" s="1"/>
    </row>
    <row r="204" spans="1:8" x14ac:dyDescent="0.3">
      <c r="A204" t="s">
        <v>474</v>
      </c>
      <c r="B204" s="1" t="s">
        <v>475</v>
      </c>
      <c r="C204" s="1"/>
      <c r="D204" s="1"/>
      <c r="G204" s="1"/>
      <c r="H204">
        <v>193</v>
      </c>
    </row>
    <row r="205" spans="1:8" ht="48" customHeight="1" x14ac:dyDescent="0.3">
      <c r="A205" t="s">
        <v>476</v>
      </c>
      <c r="B205" s="1">
        <v>3</v>
      </c>
      <c r="C205" s="1">
        <v>1.58</v>
      </c>
      <c r="D205" s="1">
        <v>5.79</v>
      </c>
      <c r="E205" t="s">
        <v>79</v>
      </c>
      <c r="G205" s="1" t="s">
        <v>477</v>
      </c>
      <c r="H205">
        <v>194</v>
      </c>
    </row>
    <row r="206" spans="1:8" ht="57.6" x14ac:dyDescent="0.3">
      <c r="A206" t="s">
        <v>478</v>
      </c>
      <c r="B206" s="1" t="s">
        <v>479</v>
      </c>
      <c r="C206" s="1"/>
      <c r="D206" s="1"/>
      <c r="G206" s="1"/>
      <c r="H206">
        <v>195</v>
      </c>
    </row>
    <row r="207" spans="1:8" ht="28.8" x14ac:dyDescent="0.3">
      <c r="A207" t="s">
        <v>480</v>
      </c>
      <c r="B207" s="1">
        <v>0.2</v>
      </c>
      <c r="C207" s="1">
        <v>0.1</v>
      </c>
      <c r="D207" s="1">
        <v>0.5</v>
      </c>
      <c r="E207" t="s">
        <v>9</v>
      </c>
      <c r="F207" s="1" t="s">
        <v>481</v>
      </c>
      <c r="G207" s="1"/>
      <c r="H207">
        <v>196</v>
      </c>
    </row>
    <row r="208" spans="1:8" x14ac:dyDescent="0.3">
      <c r="A208" t="s">
        <v>482</v>
      </c>
      <c r="B208" s="1" t="s">
        <v>483</v>
      </c>
      <c r="C208" s="1"/>
      <c r="D208" s="1"/>
      <c r="G208" s="1"/>
      <c r="H208">
        <v>196</v>
      </c>
    </row>
    <row r="209" spans="1:8" ht="28.8" x14ac:dyDescent="0.3">
      <c r="A209" t="s">
        <v>484</v>
      </c>
      <c r="B209" s="1" t="s">
        <v>443</v>
      </c>
      <c r="C209" s="1">
        <v>0</v>
      </c>
      <c r="D209" s="1" t="s">
        <v>288</v>
      </c>
      <c r="E209" t="s">
        <v>9</v>
      </c>
      <c r="F209" s="1" t="s">
        <v>481</v>
      </c>
      <c r="G209" s="1"/>
      <c r="H209">
        <v>197</v>
      </c>
    </row>
    <row r="210" spans="1:8" ht="28.8" x14ac:dyDescent="0.3">
      <c r="A210" t="s">
        <v>485</v>
      </c>
      <c r="B210" s="1" t="s">
        <v>443</v>
      </c>
      <c r="C210" s="1">
        <v>0</v>
      </c>
      <c r="D210" s="1" t="s">
        <v>288</v>
      </c>
      <c r="E210" t="s">
        <v>9</v>
      </c>
      <c r="F210" s="1" t="s">
        <v>481</v>
      </c>
      <c r="G210" s="1"/>
      <c r="H210">
        <v>198</v>
      </c>
    </row>
    <row r="211" spans="1:8" ht="28.8" x14ac:dyDescent="0.3">
      <c r="A211" t="s">
        <v>486</v>
      </c>
      <c r="B211" s="1" t="s">
        <v>447</v>
      </c>
      <c r="C211" s="1">
        <v>0</v>
      </c>
      <c r="D211" s="1">
        <v>1</v>
      </c>
      <c r="E211" t="s">
        <v>9</v>
      </c>
      <c r="F211" s="1" t="s">
        <v>481</v>
      </c>
      <c r="G211" s="1"/>
      <c r="H211">
        <v>199</v>
      </c>
    </row>
    <row r="212" spans="1:8" ht="43.2" x14ac:dyDescent="0.3">
      <c r="A212" t="s">
        <v>487</v>
      </c>
      <c r="B212" s="1" t="s">
        <v>488</v>
      </c>
      <c r="C212" s="1"/>
      <c r="D212" s="1"/>
      <c r="F212" s="1" t="s">
        <v>481</v>
      </c>
      <c r="G212" s="1"/>
      <c r="H212">
        <v>200</v>
      </c>
    </row>
    <row r="213" spans="1:8" ht="43.2" x14ac:dyDescent="0.3">
      <c r="A213" t="s">
        <v>489</v>
      </c>
      <c r="B213" s="1" t="s">
        <v>490</v>
      </c>
      <c r="C213" s="1"/>
      <c r="D213" s="1"/>
      <c r="F213" s="1" t="s">
        <v>481</v>
      </c>
      <c r="G213" s="1"/>
      <c r="H213">
        <v>201</v>
      </c>
    </row>
    <row r="214" spans="1:8" ht="43.2" x14ac:dyDescent="0.3">
      <c r="A214" t="s">
        <v>491</v>
      </c>
      <c r="B214" s="1" t="s">
        <v>492</v>
      </c>
      <c r="C214" s="1"/>
      <c r="D214" s="1"/>
      <c r="F214" s="1" t="s">
        <v>481</v>
      </c>
      <c r="G214" s="1"/>
      <c r="H214">
        <v>202</v>
      </c>
    </row>
    <row r="215" spans="1:8" ht="43.2" x14ac:dyDescent="0.3">
      <c r="A215" t="s">
        <v>493</v>
      </c>
      <c r="B215" s="1" t="s">
        <v>494</v>
      </c>
      <c r="C215" s="1"/>
      <c r="D215" s="1"/>
      <c r="F215" s="1" t="s">
        <v>481</v>
      </c>
      <c r="G215" s="1"/>
      <c r="H215">
        <v>203</v>
      </c>
    </row>
    <row r="216" spans="1:8" x14ac:dyDescent="0.3">
      <c r="A216" t="s">
        <v>495</v>
      </c>
      <c r="B216" s="1">
        <f>1 / 0.23</f>
        <v>4.3478260869565215</v>
      </c>
      <c r="C216">
        <f>1 / 0.4</f>
        <v>2.5</v>
      </c>
      <c r="D216" s="1">
        <f>1 / 0.13</f>
        <v>7.6923076923076916</v>
      </c>
      <c r="E216" t="s">
        <v>79</v>
      </c>
      <c r="F216" s="1" t="s">
        <v>496</v>
      </c>
      <c r="G216" s="1" t="s">
        <v>497</v>
      </c>
      <c r="H216">
        <v>204</v>
      </c>
    </row>
    <row r="217" spans="1:8" ht="28.8" x14ac:dyDescent="0.3">
      <c r="A217" t="s">
        <v>498</v>
      </c>
      <c r="B217" s="1" t="s">
        <v>499</v>
      </c>
      <c r="C217" s="1"/>
      <c r="D217" s="1"/>
      <c r="F217" s="1" t="s">
        <v>500</v>
      </c>
      <c r="G217" s="1"/>
      <c r="H217">
        <v>205</v>
      </c>
    </row>
    <row r="218" spans="1:8" ht="144" x14ac:dyDescent="0.3">
      <c r="A218" t="s">
        <v>501</v>
      </c>
      <c r="B218" s="1" t="s">
        <v>502</v>
      </c>
      <c r="C218" s="1"/>
      <c r="D218" s="1"/>
      <c r="F218" s="1" t="s">
        <v>503</v>
      </c>
      <c r="G218" s="1"/>
      <c r="H218">
        <v>206</v>
      </c>
    </row>
    <row r="219" spans="1:8" x14ac:dyDescent="0.3">
      <c r="A219" t="s">
        <v>504</v>
      </c>
      <c r="B219" s="1">
        <v>0.64</v>
      </c>
      <c r="C219" s="1">
        <v>0.42</v>
      </c>
      <c r="D219" s="1">
        <v>0.98</v>
      </c>
      <c r="E219" t="s">
        <v>79</v>
      </c>
      <c r="G219" s="1" t="s">
        <v>497</v>
      </c>
      <c r="H219">
        <v>207</v>
      </c>
    </row>
    <row r="220" spans="1:8" ht="28.8" x14ac:dyDescent="0.3">
      <c r="A220" t="s">
        <v>505</v>
      </c>
      <c r="B220" s="1" t="s">
        <v>506</v>
      </c>
      <c r="C220" s="1"/>
      <c r="D220" s="1"/>
      <c r="G220" s="1"/>
      <c r="H220">
        <v>208</v>
      </c>
    </row>
    <row r="221" spans="1:8" ht="115.2" x14ac:dyDescent="0.3">
      <c r="A221" t="s">
        <v>507</v>
      </c>
      <c r="B221" s="1" t="s">
        <v>508</v>
      </c>
      <c r="C221" s="1"/>
      <c r="D221" s="1"/>
      <c r="G221" s="1"/>
      <c r="H221">
        <v>209</v>
      </c>
    </row>
    <row r="222" spans="1:8" ht="57.6" x14ac:dyDescent="0.3">
      <c r="A222" t="s">
        <v>509</v>
      </c>
      <c r="B222" s="1" t="s">
        <v>510</v>
      </c>
      <c r="F222"/>
      <c r="H222">
        <v>210</v>
      </c>
    </row>
    <row r="223" spans="1:8" ht="43.2" x14ac:dyDescent="0.3">
      <c r="A223" t="s">
        <v>511</v>
      </c>
      <c r="B223" s="1" t="s">
        <v>512</v>
      </c>
      <c r="H223">
        <v>211</v>
      </c>
    </row>
    <row r="224" spans="1:8" ht="28.8" x14ac:dyDescent="0.3">
      <c r="A224" t="s">
        <v>513</v>
      </c>
      <c r="B224" s="1" t="s">
        <v>514</v>
      </c>
      <c r="H224">
        <v>212</v>
      </c>
    </row>
    <row r="225" spans="1:8" ht="28.8" x14ac:dyDescent="0.3">
      <c r="A225" t="s">
        <v>515</v>
      </c>
      <c r="B225" s="1" t="s">
        <v>516</v>
      </c>
      <c r="H225">
        <v>213</v>
      </c>
    </row>
    <row r="226" spans="1:8" ht="43.2" x14ac:dyDescent="0.3">
      <c r="A226" t="s">
        <v>517</v>
      </c>
      <c r="B226" s="1" t="s">
        <v>518</v>
      </c>
      <c r="H226">
        <v>214</v>
      </c>
    </row>
    <row r="227" spans="1:8" ht="43.2" x14ac:dyDescent="0.3">
      <c r="A227" t="s">
        <v>519</v>
      </c>
      <c r="B227" s="1" t="s">
        <v>520</v>
      </c>
      <c r="H227">
        <v>215</v>
      </c>
    </row>
    <row r="228" spans="1:8" ht="43.2" x14ac:dyDescent="0.3">
      <c r="A228" t="s">
        <v>521</v>
      </c>
      <c r="B228" s="1" t="s">
        <v>522</v>
      </c>
      <c r="H228">
        <v>216</v>
      </c>
    </row>
    <row r="229" spans="1:8" ht="43.2" x14ac:dyDescent="0.3">
      <c r="A229" t="s">
        <v>523</v>
      </c>
      <c r="B229" s="1" t="s">
        <v>524</v>
      </c>
      <c r="H229">
        <v>217</v>
      </c>
    </row>
    <row r="230" spans="1:8" ht="43.2" x14ac:dyDescent="0.3">
      <c r="A230" t="s">
        <v>525</v>
      </c>
      <c r="B230" s="1" t="s">
        <v>526</v>
      </c>
      <c r="H230">
        <v>218</v>
      </c>
    </row>
    <row r="231" spans="1:8" ht="43.2" x14ac:dyDescent="0.3">
      <c r="A231" t="s">
        <v>527</v>
      </c>
      <c r="B231" s="1" t="s">
        <v>528</v>
      </c>
      <c r="H231">
        <v>219</v>
      </c>
    </row>
    <row r="232" spans="1:8" ht="28.8" x14ac:dyDescent="0.3">
      <c r="A232" t="s">
        <v>529</v>
      </c>
      <c r="B232" s="1" t="s">
        <v>530</v>
      </c>
      <c r="H232">
        <v>220</v>
      </c>
    </row>
    <row r="233" spans="1:8" ht="28.8" x14ac:dyDescent="0.3">
      <c r="A233" t="s">
        <v>531</v>
      </c>
      <c r="B233" s="1" t="s">
        <v>532</v>
      </c>
      <c r="H233">
        <v>221</v>
      </c>
    </row>
    <row r="234" spans="1:8" ht="43.2" x14ac:dyDescent="0.3">
      <c r="A234" t="s">
        <v>533</v>
      </c>
      <c r="B234" s="1" t="s">
        <v>526</v>
      </c>
      <c r="H234">
        <v>222</v>
      </c>
    </row>
    <row r="235" spans="1:8" ht="43.2" x14ac:dyDescent="0.3">
      <c r="A235" t="s">
        <v>534</v>
      </c>
      <c r="B235" s="1" t="s">
        <v>528</v>
      </c>
      <c r="H235">
        <v>223</v>
      </c>
    </row>
    <row r="236" spans="1:8" ht="28.8" x14ac:dyDescent="0.3">
      <c r="A236" t="s">
        <v>535</v>
      </c>
      <c r="B236" s="1" t="s">
        <v>530</v>
      </c>
      <c r="H236">
        <v>224</v>
      </c>
    </row>
    <row r="237" spans="1:8" ht="43.2" x14ac:dyDescent="0.3">
      <c r="A237" t="s">
        <v>536</v>
      </c>
      <c r="B237" s="1" t="s">
        <v>537</v>
      </c>
      <c r="H237">
        <v>225</v>
      </c>
    </row>
    <row r="238" spans="1:8" ht="28.8" x14ac:dyDescent="0.3">
      <c r="A238" t="s">
        <v>538</v>
      </c>
      <c r="B238" s="1" t="s">
        <v>539</v>
      </c>
      <c r="H238">
        <v>226</v>
      </c>
    </row>
    <row r="239" spans="1:8" ht="43.2" x14ac:dyDescent="0.3">
      <c r="A239" t="s">
        <v>540</v>
      </c>
      <c r="B239" s="1" t="s">
        <v>541</v>
      </c>
      <c r="H239">
        <v>227</v>
      </c>
    </row>
    <row r="240" spans="1:8" ht="43.2" x14ac:dyDescent="0.3">
      <c r="A240" t="s">
        <v>542</v>
      </c>
      <c r="B240" s="1" t="s">
        <v>528</v>
      </c>
      <c r="H240">
        <v>228</v>
      </c>
    </row>
    <row r="241" spans="1:8" ht="28.8" x14ac:dyDescent="0.3">
      <c r="A241" t="s">
        <v>543</v>
      </c>
      <c r="B241" s="1" t="s">
        <v>539</v>
      </c>
      <c r="H241">
        <v>229</v>
      </c>
    </row>
    <row r="242" spans="1:8" x14ac:dyDescent="0.3">
      <c r="A242" t="s">
        <v>544</v>
      </c>
      <c r="B242" s="4" t="s">
        <v>545</v>
      </c>
      <c r="F242" s="1" t="s">
        <v>546</v>
      </c>
      <c r="G242" t="s">
        <v>547</v>
      </c>
      <c r="H242">
        <v>230</v>
      </c>
    </row>
    <row r="243" spans="1:8" ht="28.8" x14ac:dyDescent="0.3">
      <c r="A243" t="s">
        <v>548</v>
      </c>
      <c r="B243" s="1">
        <v>1</v>
      </c>
      <c r="C243">
        <v>0.5</v>
      </c>
      <c r="D243">
        <v>1</v>
      </c>
      <c r="E243" t="s">
        <v>9</v>
      </c>
      <c r="F243" s="1" t="s">
        <v>549</v>
      </c>
      <c r="G243" t="s">
        <v>550</v>
      </c>
      <c r="H243">
        <v>231</v>
      </c>
    </row>
    <row r="244" spans="1:8" x14ac:dyDescent="0.3">
      <c r="A244" t="s">
        <v>551</v>
      </c>
      <c r="B244" s="1" t="s">
        <v>552</v>
      </c>
      <c r="H244">
        <v>232</v>
      </c>
    </row>
    <row r="245" spans="1:8" ht="49.5" customHeight="1" x14ac:dyDescent="0.3">
      <c r="A245" t="s">
        <v>553</v>
      </c>
      <c r="B245" s="1" t="s">
        <v>554</v>
      </c>
      <c r="F245" s="1" t="s">
        <v>555</v>
      </c>
      <c r="G245" t="s">
        <v>556</v>
      </c>
      <c r="H245">
        <v>233</v>
      </c>
    </row>
    <row r="246" spans="1:8" ht="49.5" customHeight="1" x14ac:dyDescent="0.3">
      <c r="A246" t="s">
        <v>557</v>
      </c>
      <c r="B246" s="1" t="s">
        <v>558</v>
      </c>
      <c r="F246" s="1" t="s">
        <v>559</v>
      </c>
      <c r="G246" t="s">
        <v>556</v>
      </c>
      <c r="H246">
        <v>234</v>
      </c>
    </row>
    <row r="247" spans="1:8" ht="28.8" x14ac:dyDescent="0.3">
      <c r="A247" t="s">
        <v>560</v>
      </c>
      <c r="B247" s="1" t="s">
        <v>561</v>
      </c>
      <c r="F247" s="1" t="s">
        <v>562</v>
      </c>
      <c r="G247" t="s">
        <v>556</v>
      </c>
      <c r="H247">
        <v>235</v>
      </c>
    </row>
    <row r="248" spans="1:8" ht="28.8" x14ac:dyDescent="0.3">
      <c r="A248" t="s">
        <v>563</v>
      </c>
      <c r="B248" s="1" t="s">
        <v>564</v>
      </c>
      <c r="F248" s="1" t="s">
        <v>565</v>
      </c>
      <c r="G248" t="s">
        <v>556</v>
      </c>
      <c r="H248">
        <v>236</v>
      </c>
    </row>
    <row r="249" spans="1:8" ht="28.8" x14ac:dyDescent="0.3">
      <c r="A249" t="s">
        <v>566</v>
      </c>
      <c r="B249" s="1" t="s">
        <v>567</v>
      </c>
      <c r="F249" s="1" t="s">
        <v>568</v>
      </c>
      <c r="G249" t="s">
        <v>556</v>
      </c>
      <c r="H249">
        <v>237</v>
      </c>
    </row>
    <row r="250" spans="1:8" ht="28.8" x14ac:dyDescent="0.3">
      <c r="A250" t="s">
        <v>569</v>
      </c>
      <c r="B250" s="1" t="s">
        <v>570</v>
      </c>
      <c r="F250" s="1" t="s">
        <v>568</v>
      </c>
      <c r="G250" t="s">
        <v>556</v>
      </c>
      <c r="H250">
        <v>238</v>
      </c>
    </row>
    <row r="251" spans="1:8" ht="28.8" x14ac:dyDescent="0.3">
      <c r="A251" t="s">
        <v>571</v>
      </c>
      <c r="B251" s="1" t="s">
        <v>572</v>
      </c>
      <c r="F251" s="1" t="s">
        <v>568</v>
      </c>
      <c r="G251" t="s">
        <v>556</v>
      </c>
      <c r="H251">
        <v>239</v>
      </c>
    </row>
    <row r="252" spans="1:8" ht="28.8" x14ac:dyDescent="0.3">
      <c r="A252" t="s">
        <v>573</v>
      </c>
      <c r="B252" s="1" t="s">
        <v>574</v>
      </c>
      <c r="F252" s="1" t="s">
        <v>568</v>
      </c>
      <c r="G252" t="s">
        <v>556</v>
      </c>
      <c r="H252">
        <v>240</v>
      </c>
    </row>
    <row r="253" spans="1:8" ht="28.8" x14ac:dyDescent="0.3">
      <c r="A253" t="s">
        <v>575</v>
      </c>
      <c r="B253" s="4" t="s">
        <v>576</v>
      </c>
      <c r="F253" s="1" t="s">
        <v>577</v>
      </c>
      <c r="G253" t="s">
        <v>578</v>
      </c>
      <c r="H253">
        <v>241</v>
      </c>
    </row>
    <row r="254" spans="1:8" ht="28.8" x14ac:dyDescent="0.3">
      <c r="A254" t="s">
        <v>579</v>
      </c>
      <c r="B254" s="4" t="s">
        <v>580</v>
      </c>
      <c r="F254" s="1" t="s">
        <v>577</v>
      </c>
      <c r="G254" t="s">
        <v>578</v>
      </c>
      <c r="H254">
        <v>242</v>
      </c>
    </row>
    <row r="255" spans="1:8" ht="28.8" x14ac:dyDescent="0.3">
      <c r="A255" t="s">
        <v>581</v>
      </c>
      <c r="B255" s="4" t="s">
        <v>582</v>
      </c>
      <c r="F255" s="1" t="s">
        <v>577</v>
      </c>
      <c r="G255" t="s">
        <v>578</v>
      </c>
      <c r="H255">
        <v>243</v>
      </c>
    </row>
    <row r="256" spans="1:8" ht="28.8" x14ac:dyDescent="0.3">
      <c r="A256" t="s">
        <v>583</v>
      </c>
      <c r="B256" s="4" t="s">
        <v>584</v>
      </c>
      <c r="F256" s="1" t="s">
        <v>577</v>
      </c>
      <c r="G256" t="s">
        <v>578</v>
      </c>
      <c r="H256">
        <v>244</v>
      </c>
    </row>
    <row r="257" spans="1:8" ht="57.6" x14ac:dyDescent="0.3">
      <c r="A257" t="s">
        <v>585</v>
      </c>
      <c r="B257" s="1" t="s">
        <v>586</v>
      </c>
      <c r="H257">
        <v>245</v>
      </c>
    </row>
    <row r="258" spans="1:8" ht="43.2" x14ac:dyDescent="0.3">
      <c r="A258" t="s">
        <v>587</v>
      </c>
      <c r="B258" s="1">
        <f xml:space="preserve"> 0.16 / 0.47</f>
        <v>0.34042553191489366</v>
      </c>
      <c r="C258">
        <f>B258*0.5</f>
        <v>0.17021276595744683</v>
      </c>
      <c r="D258">
        <f>B258*1.5</f>
        <v>0.5106382978723405</v>
      </c>
      <c r="E258" t="s">
        <v>9</v>
      </c>
      <c r="F258" s="1" t="s">
        <v>588</v>
      </c>
      <c r="G258" t="s">
        <v>589</v>
      </c>
      <c r="H258">
        <v>246</v>
      </c>
    </row>
    <row r="259" spans="1:8" x14ac:dyDescent="0.3">
      <c r="A259" t="s">
        <v>590</v>
      </c>
      <c r="B259" s="1" t="s">
        <v>591</v>
      </c>
      <c r="H259">
        <v>247</v>
      </c>
    </row>
    <row r="260" spans="1:8" x14ac:dyDescent="0.3">
      <c r="A260" t="s">
        <v>592</v>
      </c>
      <c r="B260" s="1" t="s">
        <v>593</v>
      </c>
      <c r="H260">
        <v>248</v>
      </c>
    </row>
    <row r="261" spans="1:8" ht="28.8" x14ac:dyDescent="0.3">
      <c r="A261" t="s">
        <v>594</v>
      </c>
      <c r="B261" s="1">
        <f>1 - 0.4</f>
        <v>0.6</v>
      </c>
      <c r="C261">
        <f>B261*0.5</f>
        <v>0.3</v>
      </c>
      <c r="D261">
        <f>B261*1.5</f>
        <v>0.89999999999999991</v>
      </c>
      <c r="E261" t="s">
        <v>9</v>
      </c>
      <c r="F261" s="1" t="s">
        <v>595</v>
      </c>
      <c r="G261" t="s">
        <v>596</v>
      </c>
      <c r="H261">
        <v>249</v>
      </c>
    </row>
    <row r="262" spans="1:8" s="6" customFormat="1" ht="115.2" x14ac:dyDescent="0.3">
      <c r="A262" t="s">
        <v>597</v>
      </c>
      <c r="B262" s="1" t="s">
        <v>598</v>
      </c>
      <c r="C262" s="1" t="s">
        <v>599</v>
      </c>
      <c r="D262" s="1" t="s">
        <v>600</v>
      </c>
      <c r="E262" t="s">
        <v>9</v>
      </c>
      <c r="F262" s="1" t="s">
        <v>601</v>
      </c>
      <c r="G262" t="s">
        <v>602</v>
      </c>
      <c r="H262">
        <v>250</v>
      </c>
    </row>
    <row r="263" spans="1:8" ht="28.8" x14ac:dyDescent="0.3">
      <c r="A263" t="s">
        <v>603</v>
      </c>
      <c r="B263" s="1" t="s">
        <v>604</v>
      </c>
      <c r="H263">
        <v>251</v>
      </c>
    </row>
    <row r="264" spans="1:8" ht="28.8" x14ac:dyDescent="0.3">
      <c r="A264" t="s">
        <v>605</v>
      </c>
      <c r="B264" s="1" t="s">
        <v>606</v>
      </c>
      <c r="H264">
        <v>252</v>
      </c>
    </row>
    <row r="265" spans="1:8" ht="28.8" x14ac:dyDescent="0.3">
      <c r="A265" t="s">
        <v>607</v>
      </c>
      <c r="B265" s="1" t="s">
        <v>608</v>
      </c>
      <c r="H265">
        <v>253</v>
      </c>
    </row>
    <row r="266" spans="1:8" ht="28.8" x14ac:dyDescent="0.3">
      <c r="A266" t="s">
        <v>609</v>
      </c>
      <c r="B266" s="1" t="s">
        <v>610</v>
      </c>
      <c r="H266">
        <v>254</v>
      </c>
    </row>
    <row r="267" spans="1:8" ht="57.6" x14ac:dyDescent="0.3">
      <c r="A267" t="s">
        <v>611</v>
      </c>
      <c r="B267" s="1" t="s">
        <v>612</v>
      </c>
      <c r="H267">
        <v>255</v>
      </c>
    </row>
    <row r="268" spans="1:8" ht="74.25" customHeight="1" x14ac:dyDescent="0.3">
      <c r="A268" t="s">
        <v>613</v>
      </c>
      <c r="B268" s="1" t="s">
        <v>614</v>
      </c>
      <c r="H268">
        <v>256</v>
      </c>
    </row>
    <row r="269" spans="1:8" ht="28.8" x14ac:dyDescent="0.3">
      <c r="A269" t="s">
        <v>615</v>
      </c>
      <c r="B269" s="4" t="s">
        <v>616</v>
      </c>
      <c r="F269" s="1" t="s">
        <v>617</v>
      </c>
      <c r="H269">
        <v>257</v>
      </c>
    </row>
    <row r="270" spans="1:8" ht="57.6" x14ac:dyDescent="0.3">
      <c r="A270" t="s">
        <v>618</v>
      </c>
      <c r="B270" s="1">
        <v>3.38</v>
      </c>
      <c r="C270">
        <v>1.18</v>
      </c>
      <c r="D270">
        <v>6.42</v>
      </c>
      <c r="E270" t="s">
        <v>79</v>
      </c>
      <c r="F270" s="1" t="s">
        <v>619</v>
      </c>
      <c r="G270" t="s">
        <v>620</v>
      </c>
      <c r="H270">
        <v>258</v>
      </c>
    </row>
    <row r="271" spans="1:8" ht="57.6" x14ac:dyDescent="0.3">
      <c r="A271" t="s">
        <v>621</v>
      </c>
      <c r="B271" s="1" t="s">
        <v>622</v>
      </c>
      <c r="F271" s="1" t="s">
        <v>623</v>
      </c>
      <c r="H271">
        <v>259</v>
      </c>
    </row>
    <row r="272" spans="1:8" ht="28.8" x14ac:dyDescent="0.3">
      <c r="A272" t="s">
        <v>624</v>
      </c>
      <c r="B272" s="1" t="s">
        <v>625</v>
      </c>
      <c r="F272" s="1" t="s">
        <v>626</v>
      </c>
      <c r="H272">
        <v>260</v>
      </c>
    </row>
    <row r="273" spans="1:8" ht="43.2" x14ac:dyDescent="0.3">
      <c r="A273" t="s">
        <v>627</v>
      </c>
      <c r="B273" s="1" t="s">
        <v>628</v>
      </c>
      <c r="F273" s="1" t="s">
        <v>629</v>
      </c>
      <c r="H273">
        <v>261</v>
      </c>
    </row>
    <row r="274" spans="1:8" ht="43.2" x14ac:dyDescent="0.3">
      <c r="A274" t="s">
        <v>630</v>
      </c>
      <c r="B274" s="1" t="s">
        <v>631</v>
      </c>
      <c r="F274" s="1" t="s">
        <v>632</v>
      </c>
      <c r="H274">
        <v>262</v>
      </c>
    </row>
    <row r="275" spans="1:8" ht="47.25" customHeight="1" x14ac:dyDescent="0.3">
      <c r="A275" t="s">
        <v>633</v>
      </c>
      <c r="B275" s="1">
        <v>1.4</v>
      </c>
      <c r="C275">
        <v>1.1000000000000001</v>
      </c>
      <c r="D275">
        <v>1.8</v>
      </c>
      <c r="E275" t="s">
        <v>79</v>
      </c>
      <c r="F275" s="1" t="s">
        <v>634</v>
      </c>
      <c r="G275" t="s">
        <v>620</v>
      </c>
      <c r="H275">
        <v>263</v>
      </c>
    </row>
    <row r="276" spans="1:8" ht="57.6" x14ac:dyDescent="0.3">
      <c r="A276" t="s">
        <v>635</v>
      </c>
      <c r="B276" s="1" t="s">
        <v>636</v>
      </c>
      <c r="F276" s="1" t="s">
        <v>637</v>
      </c>
      <c r="H276">
        <v>264</v>
      </c>
    </row>
    <row r="277" spans="1:8" ht="28.8" x14ac:dyDescent="0.3">
      <c r="A277" t="s">
        <v>638</v>
      </c>
      <c r="B277" s="1" t="s">
        <v>639</v>
      </c>
      <c r="F277" s="1" t="s">
        <v>626</v>
      </c>
      <c r="H277">
        <v>265</v>
      </c>
    </row>
    <row r="278" spans="1:8" ht="43.2" x14ac:dyDescent="0.3">
      <c r="A278" t="s">
        <v>640</v>
      </c>
      <c r="B278" s="1" t="s">
        <v>641</v>
      </c>
      <c r="F278" s="1" t="s">
        <v>642</v>
      </c>
      <c r="H278">
        <v>266</v>
      </c>
    </row>
    <row r="279" spans="1:8" ht="43.2" x14ac:dyDescent="0.3">
      <c r="A279" t="s">
        <v>643</v>
      </c>
      <c r="B279" s="1" t="s">
        <v>644</v>
      </c>
      <c r="F279" s="1" t="s">
        <v>645</v>
      </c>
      <c r="H279">
        <v>267</v>
      </c>
    </row>
    <row r="280" spans="1:8" s="6" customFormat="1" ht="43.2" x14ac:dyDescent="0.3">
      <c r="A280" t="s">
        <v>646</v>
      </c>
      <c r="B280" s="1" t="s">
        <v>647</v>
      </c>
      <c r="C280"/>
      <c r="D280"/>
      <c r="E280"/>
      <c r="F280" s="1" t="s">
        <v>648</v>
      </c>
      <c r="G280"/>
      <c r="H280">
        <v>268</v>
      </c>
    </row>
    <row r="281" spans="1:8" s="6" customFormat="1" ht="43.2" x14ac:dyDescent="0.3">
      <c r="A281" t="s">
        <v>649</v>
      </c>
      <c r="B281" s="1" t="s">
        <v>650</v>
      </c>
      <c r="C281"/>
      <c r="D281"/>
      <c r="E281"/>
      <c r="F281" s="1" t="s">
        <v>651</v>
      </c>
      <c r="G281"/>
      <c r="H281"/>
    </row>
    <row r="282" spans="1:8" s="6" customFormat="1" ht="43.2" x14ac:dyDescent="0.3">
      <c r="A282" t="s">
        <v>652</v>
      </c>
      <c r="B282" s="1">
        <v>0</v>
      </c>
      <c r="C282">
        <v>0</v>
      </c>
      <c r="D282">
        <v>1</v>
      </c>
      <c r="E282" t="s">
        <v>9</v>
      </c>
      <c r="F282" s="1" t="s">
        <v>653</v>
      </c>
      <c r="G282" t="s">
        <v>654</v>
      </c>
      <c r="H282"/>
    </row>
    <row r="283" spans="1:8" s="6" customFormat="1" ht="72" x14ac:dyDescent="0.3">
      <c r="A283" t="s">
        <v>655</v>
      </c>
      <c r="B283" s="1" t="s">
        <v>656</v>
      </c>
      <c r="C283" s="1"/>
      <c r="D283" s="1"/>
      <c r="E283" s="1"/>
      <c r="F283" s="1"/>
      <c r="G283"/>
      <c r="H283">
        <v>269</v>
      </c>
    </row>
    <row r="284" spans="1:8" ht="28.8" x14ac:dyDescent="0.3">
      <c r="A284" t="s">
        <v>657</v>
      </c>
      <c r="B284" s="1" t="s">
        <v>658</v>
      </c>
      <c r="F284" s="1" t="s">
        <v>626</v>
      </c>
      <c r="H284">
        <v>270</v>
      </c>
    </row>
    <row r="285" spans="1:8" ht="43.2" x14ac:dyDescent="0.3">
      <c r="A285" t="s">
        <v>659</v>
      </c>
      <c r="B285" s="1" t="s">
        <v>660</v>
      </c>
      <c r="F285" s="1" t="s">
        <v>661</v>
      </c>
      <c r="H285">
        <v>271</v>
      </c>
    </row>
    <row r="286" spans="1:8" ht="43.2" x14ac:dyDescent="0.3">
      <c r="A286" t="s">
        <v>662</v>
      </c>
      <c r="B286" s="1" t="s">
        <v>663</v>
      </c>
      <c r="F286" s="1" t="s">
        <v>661</v>
      </c>
      <c r="H286">
        <v>272</v>
      </c>
    </row>
    <row r="287" spans="1:8" s="6" customFormat="1" ht="115.2" x14ac:dyDescent="0.3">
      <c r="A287" t="s">
        <v>664</v>
      </c>
      <c r="B287" s="1" t="s">
        <v>665</v>
      </c>
      <c r="C287" s="1" t="s">
        <v>666</v>
      </c>
      <c r="D287" s="1" t="s">
        <v>667</v>
      </c>
      <c r="E287" t="s">
        <v>9</v>
      </c>
      <c r="F287" s="1" t="s">
        <v>668</v>
      </c>
      <c r="G287" t="s">
        <v>602</v>
      </c>
      <c r="H287">
        <v>273</v>
      </c>
    </row>
    <row r="288" spans="1:8" s="6" customFormat="1" ht="43.2" x14ac:dyDescent="0.3">
      <c r="A288" t="s">
        <v>669</v>
      </c>
      <c r="B288" s="1">
        <v>5.9166753944979797</v>
      </c>
      <c r="C288" s="1">
        <v>1.4166666666666667</v>
      </c>
      <c r="D288" s="1">
        <v>12.5</v>
      </c>
      <c r="E288" t="s">
        <v>9</v>
      </c>
      <c r="F288" s="1" t="s">
        <v>670</v>
      </c>
      <c r="G288" t="s">
        <v>671</v>
      </c>
      <c r="H288">
        <v>274</v>
      </c>
    </row>
    <row r="289" spans="1:8" s="6" customFormat="1" ht="28.8" x14ac:dyDescent="0.3">
      <c r="A289" t="s">
        <v>672</v>
      </c>
      <c r="B289" s="1" t="s">
        <v>673</v>
      </c>
      <c r="C289" s="1"/>
      <c r="D289" s="1"/>
      <c r="E289"/>
      <c r="F289" s="1" t="s">
        <v>674</v>
      </c>
      <c r="G289"/>
      <c r="H289">
        <v>275</v>
      </c>
    </row>
    <row r="290" spans="1:8" s="6" customFormat="1" ht="115.2" x14ac:dyDescent="0.3">
      <c r="A290" t="s">
        <v>675</v>
      </c>
      <c r="B290" s="1" t="s">
        <v>676</v>
      </c>
      <c r="C290" s="1" t="s">
        <v>677</v>
      </c>
      <c r="D290" s="1" t="s">
        <v>678</v>
      </c>
      <c r="E290" s="1" t="s">
        <v>9</v>
      </c>
      <c r="F290" s="1"/>
      <c r="G290" t="s">
        <v>602</v>
      </c>
      <c r="H290">
        <v>276</v>
      </c>
    </row>
    <row r="291" spans="1:8" s="6" customFormat="1" ht="86.4" x14ac:dyDescent="0.3">
      <c r="A291" t="s">
        <v>679</v>
      </c>
      <c r="B291" s="1">
        <v>0</v>
      </c>
      <c r="C291" s="1">
        <v>0</v>
      </c>
      <c r="D291" s="1">
        <v>5.9166753944979753</v>
      </c>
      <c r="E291" t="s">
        <v>9</v>
      </c>
      <c r="F291" s="1" t="s">
        <v>680</v>
      </c>
      <c r="G291" t="s">
        <v>671</v>
      </c>
      <c r="H291">
        <v>277</v>
      </c>
    </row>
    <row r="292" spans="1:8" s="6" customFormat="1" ht="28.8" x14ac:dyDescent="0.3">
      <c r="A292" t="s">
        <v>681</v>
      </c>
      <c r="B292" s="1" t="s">
        <v>682</v>
      </c>
      <c r="C292" s="1"/>
      <c r="D292" s="1"/>
      <c r="E292"/>
      <c r="F292" s="1"/>
      <c r="G292"/>
      <c r="H292">
        <v>278</v>
      </c>
    </row>
    <row r="293" spans="1:8" s="6" customFormat="1" ht="72" x14ac:dyDescent="0.3">
      <c r="A293" t="s">
        <v>683</v>
      </c>
      <c r="B293" s="1">
        <v>0.5</v>
      </c>
      <c r="C293" s="1">
        <v>0</v>
      </c>
      <c r="D293" s="1">
        <v>1</v>
      </c>
      <c r="E293" t="s">
        <v>9</v>
      </c>
      <c r="F293" s="1" t="s">
        <v>684</v>
      </c>
      <c r="G293" t="s">
        <v>602</v>
      </c>
      <c r="H293"/>
    </row>
    <row r="294" spans="1:8" s="5" customFormat="1" ht="100.8" x14ac:dyDescent="0.3">
      <c r="A294" t="s">
        <v>685</v>
      </c>
      <c r="B294" s="1" t="s">
        <v>686</v>
      </c>
      <c r="C294" s="1"/>
      <c r="D294" s="1"/>
      <c r="E294" s="1"/>
      <c r="F294" s="1"/>
      <c r="G294"/>
      <c r="H294">
        <v>279</v>
      </c>
    </row>
    <row r="295" spans="1:8" ht="57.6" x14ac:dyDescent="0.3">
      <c r="A295" t="s">
        <v>687</v>
      </c>
      <c r="B295" s="1" t="s">
        <v>688</v>
      </c>
      <c r="F295" s="1" t="s">
        <v>689</v>
      </c>
      <c r="H295">
        <v>280</v>
      </c>
    </row>
    <row r="296" spans="1:8" ht="57.6" x14ac:dyDescent="0.3">
      <c r="A296" t="s">
        <v>690</v>
      </c>
      <c r="B296" s="1" t="s">
        <v>691</v>
      </c>
      <c r="F296" s="1" t="s">
        <v>692</v>
      </c>
      <c r="H296">
        <v>281</v>
      </c>
    </row>
    <row r="297" spans="1:8" ht="57.6" x14ac:dyDescent="0.3">
      <c r="A297" s="4" t="s">
        <v>693</v>
      </c>
      <c r="B297" s="4" t="s">
        <v>694</v>
      </c>
      <c r="F297" s="1" t="s">
        <v>692</v>
      </c>
      <c r="H297">
        <v>282</v>
      </c>
    </row>
    <row r="298" spans="1:8" x14ac:dyDescent="0.3">
      <c r="A298" s="4" t="s">
        <v>695</v>
      </c>
      <c r="B298" s="4" t="s">
        <v>696</v>
      </c>
    </row>
    <row r="299" spans="1:8" s="6" customFormat="1" ht="115.2" x14ac:dyDescent="0.3">
      <c r="A299" t="s">
        <v>697</v>
      </c>
      <c r="B299" s="1" t="s">
        <v>698</v>
      </c>
      <c r="C299"/>
      <c r="D299"/>
      <c r="E299"/>
      <c r="F299" s="1"/>
      <c r="G299"/>
      <c r="H299">
        <v>283</v>
      </c>
    </row>
    <row r="300" spans="1:8" s="6" customFormat="1" ht="115.2" x14ac:dyDescent="0.3">
      <c r="A300" t="s">
        <v>699</v>
      </c>
      <c r="B300" s="1" t="s">
        <v>700</v>
      </c>
      <c r="C300"/>
      <c r="D300"/>
      <c r="E300"/>
      <c r="F300" s="1"/>
      <c r="G300"/>
      <c r="H300">
        <v>284</v>
      </c>
    </row>
    <row r="301" spans="1:8" s="6" customFormat="1" ht="115.2" x14ac:dyDescent="0.3">
      <c r="A301" s="4" t="s">
        <v>701</v>
      </c>
      <c r="B301" s="4" t="s">
        <v>702</v>
      </c>
      <c r="C301"/>
      <c r="D301"/>
      <c r="E301"/>
      <c r="F301" s="1"/>
      <c r="G301"/>
      <c r="H301">
        <v>285</v>
      </c>
    </row>
    <row r="302" spans="1:8" s="6" customFormat="1" x14ac:dyDescent="0.3">
      <c r="A302" s="4" t="s">
        <v>703</v>
      </c>
      <c r="B302" s="4" t="s">
        <v>704</v>
      </c>
      <c r="C302"/>
      <c r="D302"/>
      <c r="E302"/>
      <c r="F302" s="1"/>
      <c r="G302"/>
      <c r="H302"/>
    </row>
    <row r="303" spans="1:8" s="6" customFormat="1" ht="115.2" x14ac:dyDescent="0.3">
      <c r="A303" t="s">
        <v>705</v>
      </c>
      <c r="B303" s="1" t="s">
        <v>706</v>
      </c>
      <c r="C303"/>
      <c r="D303"/>
      <c r="E303"/>
      <c r="F303" s="1"/>
      <c r="G303"/>
      <c r="H303">
        <v>286</v>
      </c>
    </row>
    <row r="304" spans="1:8" s="6" customFormat="1" ht="115.2" x14ac:dyDescent="0.3">
      <c r="A304" t="s">
        <v>707</v>
      </c>
      <c r="B304" s="1" t="s">
        <v>708</v>
      </c>
      <c r="C304"/>
      <c r="D304"/>
      <c r="E304"/>
      <c r="F304" s="1"/>
      <c r="G304"/>
      <c r="H304">
        <v>287</v>
      </c>
    </row>
    <row r="305" spans="1:8" s="6" customFormat="1" ht="115.2" x14ac:dyDescent="0.3">
      <c r="A305" s="4" t="s">
        <v>709</v>
      </c>
      <c r="B305" s="4" t="s">
        <v>710</v>
      </c>
      <c r="C305"/>
      <c r="D305"/>
      <c r="E305"/>
      <c r="F305" s="1"/>
      <c r="G305"/>
      <c r="H305">
        <v>288</v>
      </c>
    </row>
    <row r="306" spans="1:8" s="6" customFormat="1" x14ac:dyDescent="0.3">
      <c r="A306" s="4" t="s">
        <v>711</v>
      </c>
      <c r="B306" s="4" t="s">
        <v>712</v>
      </c>
      <c r="C306"/>
      <c r="D306"/>
      <c r="E306"/>
      <c r="F306" s="1"/>
      <c r="G306"/>
      <c r="H306"/>
    </row>
    <row r="307" spans="1:8" ht="115.2" x14ac:dyDescent="0.3">
      <c r="A307" t="s">
        <v>713</v>
      </c>
      <c r="B307" s="1" t="s">
        <v>714</v>
      </c>
      <c r="H307">
        <v>289</v>
      </c>
    </row>
    <row r="308" spans="1:8" ht="115.2" x14ac:dyDescent="0.3">
      <c r="A308" t="s">
        <v>715</v>
      </c>
      <c r="B308" s="1" t="s">
        <v>716</v>
      </c>
      <c r="H308">
        <v>290</v>
      </c>
    </row>
    <row r="309" spans="1:8" ht="115.2" x14ac:dyDescent="0.3">
      <c r="A309" s="4" t="s">
        <v>717</v>
      </c>
      <c r="B309" s="4" t="s">
        <v>718</v>
      </c>
      <c r="H309">
        <v>291</v>
      </c>
    </row>
    <row r="310" spans="1:8" x14ac:dyDescent="0.3">
      <c r="A310" s="4" t="s">
        <v>719</v>
      </c>
      <c r="B310" s="4" t="s">
        <v>720</v>
      </c>
    </row>
    <row r="311" spans="1:8" ht="28.8" x14ac:dyDescent="0.3">
      <c r="A311" t="s">
        <v>721</v>
      </c>
      <c r="B311" s="1" t="s">
        <v>722</v>
      </c>
      <c r="H311">
        <v>292</v>
      </c>
    </row>
    <row r="312" spans="1:8" ht="28.8" x14ac:dyDescent="0.3">
      <c r="A312" t="s">
        <v>723</v>
      </c>
      <c r="B312" s="1" t="s">
        <v>724</v>
      </c>
      <c r="H312">
        <v>293</v>
      </c>
    </row>
    <row r="313" spans="1:8" ht="28.8" x14ac:dyDescent="0.3">
      <c r="A313" t="s">
        <v>725</v>
      </c>
      <c r="B313" s="1" t="s">
        <v>726</v>
      </c>
      <c r="H313">
        <v>294</v>
      </c>
    </row>
    <row r="314" spans="1:8" x14ac:dyDescent="0.3">
      <c r="A314" t="s">
        <v>727</v>
      </c>
      <c r="B314" t="s">
        <v>728</v>
      </c>
      <c r="H314">
        <v>295</v>
      </c>
    </row>
    <row r="315" spans="1:8" ht="28.8" x14ac:dyDescent="0.3">
      <c r="A315" t="s">
        <v>729</v>
      </c>
      <c r="B315" s="1" t="s">
        <v>730</v>
      </c>
      <c r="H315">
        <v>296</v>
      </c>
    </row>
    <row r="316" spans="1:8" ht="28.8" x14ac:dyDescent="0.3">
      <c r="A316" t="s">
        <v>731</v>
      </c>
      <c r="B316" s="1" t="s">
        <v>732</v>
      </c>
      <c r="H316">
        <v>297</v>
      </c>
    </row>
    <row r="317" spans="1:8" ht="28.8" x14ac:dyDescent="0.3">
      <c r="A317" t="s">
        <v>733</v>
      </c>
      <c r="B317" s="1" t="s">
        <v>734</v>
      </c>
      <c r="H317">
        <v>298</v>
      </c>
    </row>
    <row r="318" spans="1:8" ht="28.8" x14ac:dyDescent="0.3">
      <c r="A318" t="s">
        <v>735</v>
      </c>
      <c r="B318" s="1" t="s">
        <v>736</v>
      </c>
      <c r="H318">
        <v>299</v>
      </c>
    </row>
    <row r="319" spans="1:8" ht="28.8" x14ac:dyDescent="0.3">
      <c r="A319" t="s">
        <v>737</v>
      </c>
      <c r="B319" s="1" t="s">
        <v>738</v>
      </c>
      <c r="H319">
        <v>300</v>
      </c>
    </row>
    <row r="320" spans="1:8" ht="28.8" x14ac:dyDescent="0.3">
      <c r="A320" t="s">
        <v>739</v>
      </c>
      <c r="B320" s="1" t="s">
        <v>740</v>
      </c>
      <c r="H320">
        <v>301</v>
      </c>
    </row>
    <row r="321" spans="1:8" ht="28.8" x14ac:dyDescent="0.3">
      <c r="A321" t="s">
        <v>741</v>
      </c>
      <c r="B321" s="1" t="s">
        <v>742</v>
      </c>
      <c r="H321">
        <v>302</v>
      </c>
    </row>
    <row r="322" spans="1:8" ht="28.8" x14ac:dyDescent="0.3">
      <c r="A322" t="s">
        <v>743</v>
      </c>
      <c r="B322" s="1" t="s">
        <v>744</v>
      </c>
      <c r="H322">
        <v>303</v>
      </c>
    </row>
    <row r="323" spans="1:8" ht="28.8" x14ac:dyDescent="0.3">
      <c r="A323" t="s">
        <v>745</v>
      </c>
      <c r="B323" s="1" t="s">
        <v>746</v>
      </c>
      <c r="H323">
        <v>304</v>
      </c>
    </row>
    <row r="324" spans="1:8" ht="86.4" x14ac:dyDescent="0.3">
      <c r="A324" t="s">
        <v>747</v>
      </c>
      <c r="B324" s="1" t="s">
        <v>748</v>
      </c>
      <c r="H324">
        <v>305</v>
      </c>
    </row>
    <row r="325" spans="1:8" ht="28.8" x14ac:dyDescent="0.3">
      <c r="A325" t="s">
        <v>749</v>
      </c>
      <c r="B325" s="1" t="s">
        <v>750</v>
      </c>
      <c r="H325">
        <v>306</v>
      </c>
    </row>
    <row r="326" spans="1:8" ht="28.8" x14ac:dyDescent="0.3">
      <c r="A326" t="s">
        <v>751</v>
      </c>
      <c r="B326" s="1" t="s">
        <v>752</v>
      </c>
      <c r="H326">
        <v>307</v>
      </c>
    </row>
    <row r="327" spans="1:8" ht="28.8" x14ac:dyDescent="0.3">
      <c r="A327" t="s">
        <v>753</v>
      </c>
      <c r="B327" s="1" t="s">
        <v>754</v>
      </c>
      <c r="H327">
        <v>308</v>
      </c>
    </row>
    <row r="328" spans="1:8" x14ac:dyDescent="0.3">
      <c r="A328" t="s">
        <v>755</v>
      </c>
      <c r="B328" s="1" t="s">
        <v>756</v>
      </c>
      <c r="H328">
        <v>309</v>
      </c>
    </row>
    <row r="329" spans="1:8" ht="28.8" x14ac:dyDescent="0.3">
      <c r="A329" t="s">
        <v>757</v>
      </c>
      <c r="B329" s="1" t="s">
        <v>758</v>
      </c>
      <c r="H329">
        <v>310</v>
      </c>
    </row>
    <row r="330" spans="1:8" ht="28.8" x14ac:dyDescent="0.3">
      <c r="A330" t="s">
        <v>759</v>
      </c>
      <c r="B330" s="1" t="s">
        <v>760</v>
      </c>
      <c r="H330">
        <v>311</v>
      </c>
    </row>
    <row r="331" spans="1:8" ht="28.8" x14ac:dyDescent="0.3">
      <c r="A331" t="s">
        <v>761</v>
      </c>
      <c r="B331" s="1" t="s">
        <v>762</v>
      </c>
      <c r="H331">
        <v>312</v>
      </c>
    </row>
    <row r="332" spans="1:8" x14ac:dyDescent="0.3">
      <c r="A332" t="s">
        <v>763</v>
      </c>
      <c r="B332" s="1" t="s">
        <v>764</v>
      </c>
      <c r="H332">
        <v>313</v>
      </c>
    </row>
    <row r="333" spans="1:8" ht="28.8" x14ac:dyDescent="0.3">
      <c r="A333" t="s">
        <v>765</v>
      </c>
      <c r="B333" s="1" t="s">
        <v>766</v>
      </c>
      <c r="H333">
        <v>314</v>
      </c>
    </row>
    <row r="334" spans="1:8" ht="28.8" x14ac:dyDescent="0.3">
      <c r="A334" t="s">
        <v>767</v>
      </c>
      <c r="B334" s="1" t="s">
        <v>768</v>
      </c>
      <c r="H334">
        <v>315</v>
      </c>
    </row>
    <row r="335" spans="1:8" ht="28.8" x14ac:dyDescent="0.3">
      <c r="A335" t="s">
        <v>769</v>
      </c>
      <c r="B335" s="1" t="s">
        <v>770</v>
      </c>
      <c r="H335">
        <v>316</v>
      </c>
    </row>
    <row r="336" spans="1:8" ht="28.8" x14ac:dyDescent="0.3">
      <c r="A336" t="s">
        <v>771</v>
      </c>
      <c r="B336" s="1" t="s">
        <v>772</v>
      </c>
      <c r="F336"/>
      <c r="H336">
        <v>317</v>
      </c>
    </row>
    <row r="337" spans="1:8" ht="28.8" x14ac:dyDescent="0.3">
      <c r="A337" t="s">
        <v>773</v>
      </c>
      <c r="B337" s="1" t="s">
        <v>774</v>
      </c>
      <c r="H337">
        <v>318</v>
      </c>
    </row>
    <row r="338" spans="1:8" ht="28.8" x14ac:dyDescent="0.3">
      <c r="A338" t="s">
        <v>775</v>
      </c>
      <c r="B338" s="1" t="s">
        <v>776</v>
      </c>
      <c r="H338">
        <v>319</v>
      </c>
    </row>
    <row r="339" spans="1:8" ht="28.8" x14ac:dyDescent="0.3">
      <c r="A339" t="s">
        <v>777</v>
      </c>
      <c r="B339" s="1" t="s">
        <v>778</v>
      </c>
      <c r="H339">
        <v>320</v>
      </c>
    </row>
    <row r="340" spans="1:8" ht="28.8" x14ac:dyDescent="0.3">
      <c r="A340" t="s">
        <v>779</v>
      </c>
      <c r="B340" s="1" t="s">
        <v>780</v>
      </c>
      <c r="H340">
        <v>321</v>
      </c>
    </row>
    <row r="341" spans="1:8" ht="28.8" x14ac:dyDescent="0.3">
      <c r="A341" t="s">
        <v>781</v>
      </c>
      <c r="B341" s="1" t="s">
        <v>782</v>
      </c>
      <c r="H341">
        <v>322</v>
      </c>
    </row>
    <row r="342" spans="1:8" ht="28.8" x14ac:dyDescent="0.3">
      <c r="A342" t="s">
        <v>783</v>
      </c>
      <c r="B342" s="1" t="s">
        <v>784</v>
      </c>
      <c r="F342"/>
      <c r="H342">
        <v>323</v>
      </c>
    </row>
    <row r="343" spans="1:8" ht="28.8" x14ac:dyDescent="0.3">
      <c r="A343" t="s">
        <v>785</v>
      </c>
      <c r="B343" s="1" t="s">
        <v>786</v>
      </c>
      <c r="H343">
        <v>324</v>
      </c>
    </row>
    <row r="344" spans="1:8" ht="43.2" x14ac:dyDescent="0.3">
      <c r="A344" t="s">
        <v>787</v>
      </c>
      <c r="B344" s="1" t="s">
        <v>788</v>
      </c>
      <c r="F344"/>
      <c r="H344">
        <v>325</v>
      </c>
    </row>
    <row r="345" spans="1:8" ht="28.8" x14ac:dyDescent="0.3">
      <c r="A345" t="s">
        <v>789</v>
      </c>
      <c r="B345" s="1" t="s">
        <v>790</v>
      </c>
      <c r="H345">
        <v>326</v>
      </c>
    </row>
    <row r="346" spans="1:8" ht="28.8" x14ac:dyDescent="0.3">
      <c r="A346" t="s">
        <v>791</v>
      </c>
      <c r="B346" s="1" t="s">
        <v>792</v>
      </c>
      <c r="H346">
        <v>327</v>
      </c>
    </row>
    <row r="347" spans="1:8" ht="28.8" x14ac:dyDescent="0.3">
      <c r="A347" t="s">
        <v>793</v>
      </c>
      <c r="B347" s="1" t="s">
        <v>794</v>
      </c>
      <c r="H347">
        <v>328</v>
      </c>
    </row>
    <row r="348" spans="1:8" ht="28.8" x14ac:dyDescent="0.3">
      <c r="A348" t="s">
        <v>795</v>
      </c>
      <c r="B348" s="1" t="s">
        <v>796</v>
      </c>
      <c r="H348">
        <v>329</v>
      </c>
    </row>
    <row r="349" spans="1:8" ht="28.8" x14ac:dyDescent="0.3">
      <c r="A349" t="s">
        <v>797</v>
      </c>
      <c r="B349" s="1" t="s">
        <v>798</v>
      </c>
      <c r="H349">
        <v>330</v>
      </c>
    </row>
    <row r="350" spans="1:8" ht="28.8" x14ac:dyDescent="0.3">
      <c r="A350" t="s">
        <v>799</v>
      </c>
      <c r="B350" s="1" t="s">
        <v>800</v>
      </c>
      <c r="H350">
        <v>331</v>
      </c>
    </row>
    <row r="351" spans="1:8" ht="28.8" x14ac:dyDescent="0.3">
      <c r="A351" t="s">
        <v>801</v>
      </c>
      <c r="B351" s="1" t="s">
        <v>802</v>
      </c>
      <c r="H351">
        <v>332</v>
      </c>
    </row>
    <row r="352" spans="1:8" ht="43.2" x14ac:dyDescent="0.3">
      <c r="A352" t="s">
        <v>803</v>
      </c>
      <c r="B352" s="1" t="s">
        <v>804</v>
      </c>
      <c r="H352">
        <v>333</v>
      </c>
    </row>
    <row r="353" spans="1:8" x14ac:dyDescent="0.3">
      <c r="A353" t="s">
        <v>805</v>
      </c>
      <c r="B353" t="s">
        <v>733</v>
      </c>
      <c r="F353"/>
      <c r="H353">
        <v>334</v>
      </c>
    </row>
    <row r="354" spans="1:8" x14ac:dyDescent="0.3">
      <c r="A354" t="s">
        <v>806</v>
      </c>
      <c r="B354" t="s">
        <v>739</v>
      </c>
      <c r="F354"/>
      <c r="H354">
        <v>335</v>
      </c>
    </row>
    <row r="355" spans="1:8" x14ac:dyDescent="0.3">
      <c r="A355" t="s">
        <v>807</v>
      </c>
      <c r="B355" t="s">
        <v>745</v>
      </c>
      <c r="F355"/>
      <c r="H355">
        <v>336</v>
      </c>
    </row>
    <row r="356" spans="1:8" ht="100.8" x14ac:dyDescent="0.3">
      <c r="A356" t="s">
        <v>808</v>
      </c>
      <c r="B356" s="1" t="s">
        <v>809</v>
      </c>
      <c r="F356"/>
      <c r="H356">
        <v>337</v>
      </c>
    </row>
    <row r="357" spans="1:8" ht="43.2" x14ac:dyDescent="0.3">
      <c r="A357" t="s">
        <v>810</v>
      </c>
      <c r="B357" s="1" t="s">
        <v>811</v>
      </c>
      <c r="H357">
        <v>338</v>
      </c>
    </row>
    <row r="358" spans="1:8" ht="28.8" x14ac:dyDescent="0.3">
      <c r="A358" t="s">
        <v>812</v>
      </c>
      <c r="B358" s="1" t="s">
        <v>813</v>
      </c>
      <c r="H358">
        <v>339</v>
      </c>
    </row>
  </sheetData>
  <autoFilter ref="A1:H356" xr:uid="{4224E3FB-0C88-49F4-A9B3-C7F054D549B0}"/>
  <phoneticPr fontId="2" type="noConversion"/>
  <conditionalFormatting sqref="A1">
    <cfRule type="expression" priority="8">
      <formula>A1&lt;&gt;#REF!</formula>
    </cfRule>
  </conditionalFormatting>
  <conditionalFormatting sqref="A1:H91 A95:H105 A92:A94 C92:H94 A107:H117 A106 C106:H106 A118 C118:H118 A189:H206 A119:H187 A188 A295:H358 A294:F294 A293:G293 H293:H294 A208:H279 A280:F280 A281:H292 H280">
    <cfRule type="expression" dxfId="22" priority="7">
      <formula>A1&lt;&gt;#REF!</formula>
    </cfRule>
  </conditionalFormatting>
  <conditionalFormatting sqref="B92">
    <cfRule type="expression" dxfId="21" priority="6">
      <formula>B92&lt;&gt;#REF!</formula>
    </cfRule>
  </conditionalFormatting>
  <conditionalFormatting sqref="B93">
    <cfRule type="expression" dxfId="20" priority="5">
      <formula>B93&lt;&gt;#REF!</formula>
    </cfRule>
  </conditionalFormatting>
  <conditionalFormatting sqref="B94">
    <cfRule type="expression" dxfId="19" priority="4">
      <formula>B94&lt;&gt;#REF!</formula>
    </cfRule>
  </conditionalFormatting>
  <conditionalFormatting sqref="B106">
    <cfRule type="expression" dxfId="18" priority="3">
      <formula>B106&lt;&gt;#REF!</formula>
    </cfRule>
  </conditionalFormatting>
  <conditionalFormatting sqref="B118">
    <cfRule type="expression" dxfId="17" priority="2">
      <formula>B118&lt;&gt;#REF!</formula>
    </cfRule>
  </conditionalFormatting>
  <conditionalFormatting sqref="A207:H207">
    <cfRule type="expression" dxfId="16" priority="1">
      <formula>A207&lt;&gt;#REF!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DD1B-41D3-432E-B7B6-0708A3582DBB}">
  <dimension ref="A1:C23"/>
  <sheetViews>
    <sheetView workbookViewId="0">
      <selection activeCell="A11" sqref="A11"/>
    </sheetView>
  </sheetViews>
  <sheetFormatPr defaultRowHeight="14.4" x14ac:dyDescent="0.3"/>
  <cols>
    <col min="1" max="1" width="25.44140625" customWidth="1"/>
    <col min="2" max="2" width="17.5546875" customWidth="1"/>
  </cols>
  <sheetData>
    <row r="1" spans="1:3" x14ac:dyDescent="0.3">
      <c r="A1" s="3" t="s">
        <v>814</v>
      </c>
      <c r="B1" s="3" t="s">
        <v>815</v>
      </c>
      <c r="C1" s="3" t="s">
        <v>816</v>
      </c>
    </row>
    <row r="2" spans="1:3" x14ac:dyDescent="0.3">
      <c r="A2" t="s">
        <v>817</v>
      </c>
      <c r="B2">
        <v>0</v>
      </c>
    </row>
    <row r="3" spans="1:3" x14ac:dyDescent="0.3">
      <c r="A3" t="s">
        <v>818</v>
      </c>
      <c r="B3">
        <v>0</v>
      </c>
    </row>
    <row r="4" spans="1:3" x14ac:dyDescent="0.3">
      <c r="A4" t="s">
        <v>819</v>
      </c>
      <c r="B4">
        <v>0</v>
      </c>
    </row>
    <row r="5" spans="1:3" x14ac:dyDescent="0.3">
      <c r="A5" t="s">
        <v>820</v>
      </c>
      <c r="B5">
        <v>0</v>
      </c>
    </row>
    <row r="6" spans="1:3" x14ac:dyDescent="0.3">
      <c r="A6" t="s">
        <v>821</v>
      </c>
      <c r="B6">
        <v>0</v>
      </c>
    </row>
    <row r="7" spans="1:3" x14ac:dyDescent="0.3">
      <c r="A7" t="s">
        <v>822</v>
      </c>
      <c r="B7">
        <v>0</v>
      </c>
    </row>
    <row r="8" spans="1:3" x14ac:dyDescent="0.3">
      <c r="A8" t="s">
        <v>823</v>
      </c>
      <c r="B8">
        <v>0</v>
      </c>
    </row>
    <row r="9" spans="1:3" x14ac:dyDescent="0.3">
      <c r="A9" t="s">
        <v>824</v>
      </c>
      <c r="B9" t="s">
        <v>154</v>
      </c>
    </row>
    <row r="10" spans="1:3" x14ac:dyDescent="0.3">
      <c r="A10" t="s">
        <v>825</v>
      </c>
      <c r="B10" t="s">
        <v>150</v>
      </c>
    </row>
    <row r="11" spans="1:3" x14ac:dyDescent="0.3">
      <c r="A11" t="s">
        <v>826</v>
      </c>
      <c r="B11" t="s">
        <v>46</v>
      </c>
    </row>
    <row r="12" spans="1:3" x14ac:dyDescent="0.3">
      <c r="A12" t="s">
        <v>827</v>
      </c>
      <c r="B12" t="s">
        <v>50</v>
      </c>
    </row>
    <row r="13" spans="1:3" x14ac:dyDescent="0.3">
      <c r="A13" t="s">
        <v>828</v>
      </c>
      <c r="B13" t="s">
        <v>48</v>
      </c>
    </row>
    <row r="14" spans="1:3" x14ac:dyDescent="0.3">
      <c r="A14" s="2" t="s">
        <v>829</v>
      </c>
      <c r="B14">
        <v>0</v>
      </c>
    </row>
    <row r="15" spans="1:3" x14ac:dyDescent="0.3">
      <c r="A15" s="2" t="s">
        <v>830</v>
      </c>
      <c r="B15">
        <v>0</v>
      </c>
    </row>
    <row r="16" spans="1:3" x14ac:dyDescent="0.3">
      <c r="A16" t="s">
        <v>831</v>
      </c>
      <c r="B16">
        <v>0</v>
      </c>
    </row>
    <row r="17" spans="1:2" x14ac:dyDescent="0.3">
      <c r="A17" t="s">
        <v>832</v>
      </c>
      <c r="B17" t="s">
        <v>152</v>
      </c>
    </row>
    <row r="18" spans="1:2" x14ac:dyDescent="0.3">
      <c r="A18" s="2" t="s">
        <v>833</v>
      </c>
      <c r="B18" t="s">
        <v>39</v>
      </c>
    </row>
    <row r="19" spans="1:2" x14ac:dyDescent="0.3">
      <c r="A19" t="s">
        <v>834</v>
      </c>
      <c r="B19">
        <v>0</v>
      </c>
    </row>
    <row r="20" spans="1:2" x14ac:dyDescent="0.3">
      <c r="A20" t="s">
        <v>835</v>
      </c>
      <c r="B20">
        <v>0</v>
      </c>
    </row>
    <row r="21" spans="1:2" x14ac:dyDescent="0.3">
      <c r="A21" t="s">
        <v>836</v>
      </c>
      <c r="B21">
        <v>0</v>
      </c>
    </row>
    <row r="22" spans="1:2" x14ac:dyDescent="0.3">
      <c r="A22" t="s">
        <v>837</v>
      </c>
      <c r="B22">
        <v>0</v>
      </c>
    </row>
    <row r="23" spans="1:2" x14ac:dyDescent="0.3">
      <c r="A23" t="s">
        <v>838</v>
      </c>
      <c r="B23">
        <v>0</v>
      </c>
    </row>
  </sheetData>
  <autoFilter ref="A1:C7" xr:uid="{D154EB15-22BB-488E-BA47-F09215B7FA52}">
    <sortState xmlns:xlrd2="http://schemas.microsoft.com/office/spreadsheetml/2017/richdata2" ref="A2:C23">
      <sortCondition ref="A1:A7"/>
    </sortState>
  </autoFilter>
  <sortState xmlns:xlrd2="http://schemas.microsoft.com/office/spreadsheetml/2017/richdata2" ref="A2:C15">
    <sortCondition ref="B15"/>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25379-051E-4E72-85A5-4269EE90CD45}">
  <dimension ref="A1:D549"/>
  <sheetViews>
    <sheetView workbookViewId="0">
      <pane ySplit="1" topLeftCell="A2" activePane="bottomLeft" state="frozen"/>
      <selection pane="bottomLeft" activeCell="C24" sqref="C24"/>
    </sheetView>
  </sheetViews>
  <sheetFormatPr defaultRowHeight="14.4" x14ac:dyDescent="0.3"/>
  <cols>
    <col min="2" max="2" width="29.109375" customWidth="1"/>
    <col min="3" max="3" width="25.109375" customWidth="1"/>
  </cols>
  <sheetData>
    <row r="1" spans="1:4" s="3" customFormat="1" x14ac:dyDescent="0.3">
      <c r="A1" s="3" t="s">
        <v>839</v>
      </c>
      <c r="B1" s="3" t="s">
        <v>840</v>
      </c>
      <c r="C1" s="3" t="s">
        <v>841</v>
      </c>
      <c r="D1" s="3" t="s">
        <v>842</v>
      </c>
    </row>
    <row r="2" spans="1:4" x14ac:dyDescent="0.3">
      <c r="A2" t="s">
        <v>843</v>
      </c>
      <c r="B2" t="s">
        <v>817</v>
      </c>
      <c r="C2" t="s">
        <v>817</v>
      </c>
      <c r="D2" t="s">
        <v>210</v>
      </c>
    </row>
    <row r="3" spans="1:4" x14ac:dyDescent="0.3">
      <c r="A3" t="s">
        <v>843</v>
      </c>
      <c r="B3" t="s">
        <v>817</v>
      </c>
      <c r="C3" t="s">
        <v>818</v>
      </c>
      <c r="D3">
        <v>0</v>
      </c>
    </row>
    <row r="4" spans="1:4" x14ac:dyDescent="0.3">
      <c r="A4" t="s">
        <v>843</v>
      </c>
      <c r="B4" t="s">
        <v>817</v>
      </c>
      <c r="C4" t="s">
        <v>819</v>
      </c>
      <c r="D4" t="s">
        <v>132</v>
      </c>
    </row>
    <row r="5" spans="1:4" x14ac:dyDescent="0.3">
      <c r="A5" t="s">
        <v>843</v>
      </c>
      <c r="B5" t="s">
        <v>817</v>
      </c>
      <c r="C5" t="s">
        <v>820</v>
      </c>
      <c r="D5">
        <v>0</v>
      </c>
    </row>
    <row r="6" spans="1:4" x14ac:dyDescent="0.3">
      <c r="A6" t="s">
        <v>843</v>
      </c>
      <c r="B6" t="s">
        <v>817</v>
      </c>
      <c r="C6" t="s">
        <v>821</v>
      </c>
      <c r="D6">
        <v>0</v>
      </c>
    </row>
    <row r="7" spans="1:4" x14ac:dyDescent="0.3">
      <c r="A7" t="s">
        <v>843</v>
      </c>
      <c r="B7" t="s">
        <v>817</v>
      </c>
      <c r="C7" t="s">
        <v>822</v>
      </c>
      <c r="D7">
        <v>0</v>
      </c>
    </row>
    <row r="8" spans="1:4" x14ac:dyDescent="0.3">
      <c r="A8" t="s">
        <v>843</v>
      </c>
      <c r="B8" t="s">
        <v>817</v>
      </c>
      <c r="C8" t="s">
        <v>823</v>
      </c>
      <c r="D8">
        <v>0</v>
      </c>
    </row>
    <row r="9" spans="1:4" x14ac:dyDescent="0.3">
      <c r="A9" t="s">
        <v>843</v>
      </c>
      <c r="B9" t="s">
        <v>817</v>
      </c>
      <c r="C9" t="s">
        <v>824</v>
      </c>
      <c r="D9">
        <v>0</v>
      </c>
    </row>
    <row r="10" spans="1:4" x14ac:dyDescent="0.3">
      <c r="A10" t="s">
        <v>843</v>
      </c>
      <c r="B10" t="s">
        <v>817</v>
      </c>
      <c r="C10" t="s">
        <v>825</v>
      </c>
      <c r="D10">
        <v>0</v>
      </c>
    </row>
    <row r="11" spans="1:4" x14ac:dyDescent="0.3">
      <c r="A11" t="s">
        <v>843</v>
      </c>
      <c r="B11" t="s">
        <v>817</v>
      </c>
      <c r="C11" t="s">
        <v>826</v>
      </c>
      <c r="D11">
        <v>0</v>
      </c>
    </row>
    <row r="12" spans="1:4" x14ac:dyDescent="0.3">
      <c r="A12" t="s">
        <v>843</v>
      </c>
      <c r="B12" t="s">
        <v>817</v>
      </c>
      <c r="C12" t="s">
        <v>827</v>
      </c>
      <c r="D12">
        <v>0</v>
      </c>
    </row>
    <row r="13" spans="1:4" x14ac:dyDescent="0.3">
      <c r="A13" t="s">
        <v>843</v>
      </c>
      <c r="B13" t="s">
        <v>817</v>
      </c>
      <c r="C13" t="s">
        <v>828</v>
      </c>
      <c r="D13">
        <v>0</v>
      </c>
    </row>
    <row r="14" spans="1:4" x14ac:dyDescent="0.3">
      <c r="A14" t="s">
        <v>843</v>
      </c>
      <c r="B14" t="s">
        <v>817</v>
      </c>
      <c r="C14" t="s">
        <v>829</v>
      </c>
      <c r="D14" t="s">
        <v>59</v>
      </c>
    </row>
    <row r="15" spans="1:4" x14ac:dyDescent="0.3">
      <c r="A15" t="s">
        <v>843</v>
      </c>
      <c r="B15" t="s">
        <v>817</v>
      </c>
      <c r="C15" t="s">
        <v>830</v>
      </c>
      <c r="D15" t="s">
        <v>844</v>
      </c>
    </row>
    <row r="16" spans="1:4" x14ac:dyDescent="0.3">
      <c r="A16" t="s">
        <v>843</v>
      </c>
      <c r="B16" t="s">
        <v>817</v>
      </c>
      <c r="C16" t="s">
        <v>831</v>
      </c>
      <c r="D16">
        <v>0</v>
      </c>
    </row>
    <row r="17" spans="1:4" x14ac:dyDescent="0.3">
      <c r="A17" t="s">
        <v>843</v>
      </c>
      <c r="B17" t="s">
        <v>817</v>
      </c>
      <c r="C17" t="s">
        <v>832</v>
      </c>
      <c r="D17">
        <v>0</v>
      </c>
    </row>
    <row r="18" spans="1:4" x14ac:dyDescent="0.3">
      <c r="A18" t="s">
        <v>843</v>
      </c>
      <c r="B18" t="s">
        <v>817</v>
      </c>
      <c r="C18" t="s">
        <v>833</v>
      </c>
      <c r="D18">
        <v>0</v>
      </c>
    </row>
    <row r="19" spans="1:4" x14ac:dyDescent="0.3">
      <c r="A19" t="s">
        <v>843</v>
      </c>
      <c r="B19" t="s">
        <v>817</v>
      </c>
      <c r="C19" t="s">
        <v>834</v>
      </c>
      <c r="D19" t="s">
        <v>139</v>
      </c>
    </row>
    <row r="20" spans="1:4" x14ac:dyDescent="0.3">
      <c r="A20" t="s">
        <v>843</v>
      </c>
      <c r="B20" t="s">
        <v>817</v>
      </c>
      <c r="C20" t="s">
        <v>835</v>
      </c>
      <c r="D20">
        <v>0</v>
      </c>
    </row>
    <row r="21" spans="1:4" x14ac:dyDescent="0.3">
      <c r="A21" t="s">
        <v>843</v>
      </c>
      <c r="B21" t="s">
        <v>817</v>
      </c>
      <c r="C21" t="s">
        <v>836</v>
      </c>
      <c r="D21">
        <v>0</v>
      </c>
    </row>
    <row r="22" spans="1:4" x14ac:dyDescent="0.3">
      <c r="A22" t="s">
        <v>843</v>
      </c>
      <c r="B22" t="s">
        <v>817</v>
      </c>
      <c r="C22" t="s">
        <v>837</v>
      </c>
      <c r="D22">
        <v>0</v>
      </c>
    </row>
    <row r="23" spans="1:4" x14ac:dyDescent="0.3">
      <c r="A23" t="s">
        <v>843</v>
      </c>
      <c r="B23" t="s">
        <v>817</v>
      </c>
      <c r="C23" t="s">
        <v>838</v>
      </c>
      <c r="D23">
        <v>0</v>
      </c>
    </row>
    <row r="24" spans="1:4" x14ac:dyDescent="0.3">
      <c r="A24" t="s">
        <v>843</v>
      </c>
      <c r="B24" t="s">
        <v>818</v>
      </c>
      <c r="C24" t="s">
        <v>817</v>
      </c>
      <c r="D24">
        <v>0</v>
      </c>
    </row>
    <row r="25" spans="1:4" x14ac:dyDescent="0.3">
      <c r="A25" t="s">
        <v>843</v>
      </c>
      <c r="B25" t="s">
        <v>818</v>
      </c>
      <c r="C25" t="s">
        <v>818</v>
      </c>
      <c r="D25" t="s">
        <v>211</v>
      </c>
    </row>
    <row r="26" spans="1:4" x14ac:dyDescent="0.3">
      <c r="A26" t="s">
        <v>843</v>
      </c>
      <c r="B26" t="s">
        <v>818</v>
      </c>
      <c r="C26" t="s">
        <v>819</v>
      </c>
      <c r="D26">
        <v>0</v>
      </c>
    </row>
    <row r="27" spans="1:4" x14ac:dyDescent="0.3">
      <c r="A27" t="s">
        <v>843</v>
      </c>
      <c r="B27" t="s">
        <v>818</v>
      </c>
      <c r="C27" t="s">
        <v>820</v>
      </c>
      <c r="D27" t="s">
        <v>177</v>
      </c>
    </row>
    <row r="28" spans="1:4" x14ac:dyDescent="0.3">
      <c r="A28" t="s">
        <v>843</v>
      </c>
      <c r="B28" t="s">
        <v>818</v>
      </c>
      <c r="C28" t="s">
        <v>821</v>
      </c>
      <c r="D28">
        <v>0</v>
      </c>
    </row>
    <row r="29" spans="1:4" x14ac:dyDescent="0.3">
      <c r="A29" t="s">
        <v>843</v>
      </c>
      <c r="B29" t="s">
        <v>818</v>
      </c>
      <c r="C29" t="s">
        <v>822</v>
      </c>
      <c r="D29">
        <v>0</v>
      </c>
    </row>
    <row r="30" spans="1:4" x14ac:dyDescent="0.3">
      <c r="A30" t="s">
        <v>843</v>
      </c>
      <c r="B30" t="s">
        <v>818</v>
      </c>
      <c r="C30" t="s">
        <v>823</v>
      </c>
      <c r="D30">
        <v>0</v>
      </c>
    </row>
    <row r="31" spans="1:4" x14ac:dyDescent="0.3">
      <c r="A31" t="s">
        <v>843</v>
      </c>
      <c r="B31" t="s">
        <v>818</v>
      </c>
      <c r="C31" t="s">
        <v>824</v>
      </c>
      <c r="D31">
        <v>0</v>
      </c>
    </row>
    <row r="32" spans="1:4" x14ac:dyDescent="0.3">
      <c r="A32" t="s">
        <v>843</v>
      </c>
      <c r="B32" t="s">
        <v>818</v>
      </c>
      <c r="C32" t="s">
        <v>825</v>
      </c>
      <c r="D32">
        <v>0</v>
      </c>
    </row>
    <row r="33" spans="1:4" x14ac:dyDescent="0.3">
      <c r="A33" t="s">
        <v>843</v>
      </c>
      <c r="B33" t="s">
        <v>818</v>
      </c>
      <c r="C33" t="s">
        <v>826</v>
      </c>
      <c r="D33">
        <v>0</v>
      </c>
    </row>
    <row r="34" spans="1:4" x14ac:dyDescent="0.3">
      <c r="A34" t="s">
        <v>843</v>
      </c>
      <c r="B34" t="s">
        <v>818</v>
      </c>
      <c r="C34" t="s">
        <v>827</v>
      </c>
      <c r="D34">
        <v>0</v>
      </c>
    </row>
    <row r="35" spans="1:4" x14ac:dyDescent="0.3">
      <c r="A35" t="s">
        <v>843</v>
      </c>
      <c r="B35" t="s">
        <v>818</v>
      </c>
      <c r="C35" t="s">
        <v>828</v>
      </c>
      <c r="D35">
        <v>0</v>
      </c>
    </row>
    <row r="36" spans="1:4" x14ac:dyDescent="0.3">
      <c r="A36" t="s">
        <v>843</v>
      </c>
      <c r="B36" t="s">
        <v>818</v>
      </c>
      <c r="C36" t="s">
        <v>829</v>
      </c>
      <c r="D36" t="s">
        <v>59</v>
      </c>
    </row>
    <row r="37" spans="1:4" x14ac:dyDescent="0.3">
      <c r="A37" t="s">
        <v>843</v>
      </c>
      <c r="B37" t="s">
        <v>818</v>
      </c>
      <c r="C37" t="s">
        <v>830</v>
      </c>
      <c r="D37" t="s">
        <v>844</v>
      </c>
    </row>
    <row r="38" spans="1:4" x14ac:dyDescent="0.3">
      <c r="A38" t="s">
        <v>843</v>
      </c>
      <c r="B38" t="s">
        <v>818</v>
      </c>
      <c r="C38" t="s">
        <v>831</v>
      </c>
      <c r="D38">
        <v>0</v>
      </c>
    </row>
    <row r="39" spans="1:4" x14ac:dyDescent="0.3">
      <c r="A39" t="s">
        <v>843</v>
      </c>
      <c r="B39" t="s">
        <v>818</v>
      </c>
      <c r="C39" t="s">
        <v>832</v>
      </c>
      <c r="D39">
        <v>0</v>
      </c>
    </row>
    <row r="40" spans="1:4" x14ac:dyDescent="0.3">
      <c r="A40" t="s">
        <v>843</v>
      </c>
      <c r="B40" t="s">
        <v>818</v>
      </c>
      <c r="C40" t="s">
        <v>833</v>
      </c>
      <c r="D40">
        <v>0</v>
      </c>
    </row>
    <row r="41" spans="1:4" x14ac:dyDescent="0.3">
      <c r="A41" t="s">
        <v>843</v>
      </c>
      <c r="B41" t="s">
        <v>818</v>
      </c>
      <c r="C41" t="s">
        <v>834</v>
      </c>
      <c r="D41">
        <v>0</v>
      </c>
    </row>
    <row r="42" spans="1:4" x14ac:dyDescent="0.3">
      <c r="A42" t="s">
        <v>843</v>
      </c>
      <c r="B42" t="s">
        <v>818</v>
      </c>
      <c r="C42" t="s">
        <v>835</v>
      </c>
      <c r="D42" t="s">
        <v>139</v>
      </c>
    </row>
    <row r="43" spans="1:4" x14ac:dyDescent="0.3">
      <c r="A43" t="s">
        <v>843</v>
      </c>
      <c r="B43" t="s">
        <v>818</v>
      </c>
      <c r="C43" t="s">
        <v>836</v>
      </c>
      <c r="D43">
        <v>0</v>
      </c>
    </row>
    <row r="44" spans="1:4" x14ac:dyDescent="0.3">
      <c r="A44" t="s">
        <v>843</v>
      </c>
      <c r="B44" t="s">
        <v>818</v>
      </c>
      <c r="C44" t="s">
        <v>837</v>
      </c>
      <c r="D44">
        <v>0</v>
      </c>
    </row>
    <row r="45" spans="1:4" x14ac:dyDescent="0.3">
      <c r="A45" t="s">
        <v>843</v>
      </c>
      <c r="B45" t="s">
        <v>818</v>
      </c>
      <c r="C45" t="s">
        <v>838</v>
      </c>
      <c r="D45">
        <v>0</v>
      </c>
    </row>
    <row r="46" spans="1:4" x14ac:dyDescent="0.3">
      <c r="A46" t="s">
        <v>843</v>
      </c>
      <c r="B46" t="s">
        <v>819</v>
      </c>
      <c r="C46" t="s">
        <v>817</v>
      </c>
      <c r="D46" t="s">
        <v>123</v>
      </c>
    </row>
    <row r="47" spans="1:4" x14ac:dyDescent="0.3">
      <c r="A47" t="s">
        <v>843</v>
      </c>
      <c r="B47" t="s">
        <v>819</v>
      </c>
      <c r="C47" t="s">
        <v>818</v>
      </c>
      <c r="D47">
        <v>0</v>
      </c>
    </row>
    <row r="48" spans="1:4" x14ac:dyDescent="0.3">
      <c r="A48" t="s">
        <v>843</v>
      </c>
      <c r="B48" t="s">
        <v>819</v>
      </c>
      <c r="C48" t="s">
        <v>819</v>
      </c>
      <c r="D48" t="s">
        <v>208</v>
      </c>
    </row>
    <row r="49" spans="1:4" x14ac:dyDescent="0.3">
      <c r="A49" t="s">
        <v>843</v>
      </c>
      <c r="B49" t="s">
        <v>819</v>
      </c>
      <c r="C49" t="s">
        <v>820</v>
      </c>
      <c r="D49">
        <v>0</v>
      </c>
    </row>
    <row r="50" spans="1:4" x14ac:dyDescent="0.3">
      <c r="A50" t="s">
        <v>843</v>
      </c>
      <c r="B50" t="s">
        <v>819</v>
      </c>
      <c r="C50" t="s">
        <v>821</v>
      </c>
      <c r="D50" t="s">
        <v>139</v>
      </c>
    </row>
    <row r="51" spans="1:4" x14ac:dyDescent="0.3">
      <c r="A51" t="s">
        <v>843</v>
      </c>
      <c r="B51" t="s">
        <v>819</v>
      </c>
      <c r="C51" t="s">
        <v>822</v>
      </c>
      <c r="D51">
        <v>0</v>
      </c>
    </row>
    <row r="52" spans="1:4" x14ac:dyDescent="0.3">
      <c r="A52" t="s">
        <v>843</v>
      </c>
      <c r="B52" t="s">
        <v>819</v>
      </c>
      <c r="C52" t="s">
        <v>823</v>
      </c>
      <c r="D52">
        <v>0</v>
      </c>
    </row>
    <row r="53" spans="1:4" x14ac:dyDescent="0.3">
      <c r="A53" t="s">
        <v>843</v>
      </c>
      <c r="B53" t="s">
        <v>819</v>
      </c>
      <c r="C53" t="s">
        <v>824</v>
      </c>
      <c r="D53">
        <v>0</v>
      </c>
    </row>
    <row r="54" spans="1:4" x14ac:dyDescent="0.3">
      <c r="A54" t="s">
        <v>843</v>
      </c>
      <c r="B54" t="s">
        <v>819</v>
      </c>
      <c r="C54" t="s">
        <v>825</v>
      </c>
      <c r="D54">
        <v>0</v>
      </c>
    </row>
    <row r="55" spans="1:4" x14ac:dyDescent="0.3">
      <c r="A55" t="s">
        <v>843</v>
      </c>
      <c r="B55" t="s">
        <v>819</v>
      </c>
      <c r="C55" t="s">
        <v>826</v>
      </c>
      <c r="D55">
        <v>0</v>
      </c>
    </row>
    <row r="56" spans="1:4" x14ac:dyDescent="0.3">
      <c r="A56" t="s">
        <v>843</v>
      </c>
      <c r="B56" t="s">
        <v>819</v>
      </c>
      <c r="C56" t="s">
        <v>827</v>
      </c>
      <c r="D56">
        <v>0</v>
      </c>
    </row>
    <row r="57" spans="1:4" x14ac:dyDescent="0.3">
      <c r="A57" t="s">
        <v>843</v>
      </c>
      <c r="B57" t="s">
        <v>819</v>
      </c>
      <c r="C57" t="s">
        <v>828</v>
      </c>
      <c r="D57">
        <v>0</v>
      </c>
    </row>
    <row r="58" spans="1:4" x14ac:dyDescent="0.3">
      <c r="A58" t="s">
        <v>843</v>
      </c>
      <c r="B58" t="s">
        <v>819</v>
      </c>
      <c r="C58" t="s">
        <v>829</v>
      </c>
      <c r="D58" t="s">
        <v>59</v>
      </c>
    </row>
    <row r="59" spans="1:4" x14ac:dyDescent="0.3">
      <c r="A59" t="s">
        <v>843</v>
      </c>
      <c r="B59" t="s">
        <v>819</v>
      </c>
      <c r="C59" t="s">
        <v>830</v>
      </c>
      <c r="D59" t="s">
        <v>845</v>
      </c>
    </row>
    <row r="60" spans="1:4" x14ac:dyDescent="0.3">
      <c r="A60" t="s">
        <v>843</v>
      </c>
      <c r="B60" t="s">
        <v>819</v>
      </c>
      <c r="C60" t="s">
        <v>831</v>
      </c>
      <c r="D60">
        <v>0</v>
      </c>
    </row>
    <row r="61" spans="1:4" x14ac:dyDescent="0.3">
      <c r="A61" t="s">
        <v>843</v>
      </c>
      <c r="B61" t="s">
        <v>819</v>
      </c>
      <c r="C61" t="s">
        <v>832</v>
      </c>
      <c r="D61">
        <v>0</v>
      </c>
    </row>
    <row r="62" spans="1:4" x14ac:dyDescent="0.3">
      <c r="A62" t="s">
        <v>843</v>
      </c>
      <c r="B62" t="s">
        <v>819</v>
      </c>
      <c r="C62" t="s">
        <v>833</v>
      </c>
      <c r="D62">
        <v>0</v>
      </c>
    </row>
    <row r="63" spans="1:4" x14ac:dyDescent="0.3">
      <c r="A63" t="s">
        <v>843</v>
      </c>
      <c r="B63" t="s">
        <v>819</v>
      </c>
      <c r="C63" t="s">
        <v>834</v>
      </c>
      <c r="D63">
        <v>0</v>
      </c>
    </row>
    <row r="64" spans="1:4" x14ac:dyDescent="0.3">
      <c r="A64" t="s">
        <v>843</v>
      </c>
      <c r="B64" t="s">
        <v>819</v>
      </c>
      <c r="C64" t="s">
        <v>835</v>
      </c>
      <c r="D64">
        <v>0</v>
      </c>
    </row>
    <row r="65" spans="1:4" x14ac:dyDescent="0.3">
      <c r="A65" t="s">
        <v>843</v>
      </c>
      <c r="B65" t="s">
        <v>819</v>
      </c>
      <c r="C65" t="s">
        <v>836</v>
      </c>
      <c r="D65">
        <v>0</v>
      </c>
    </row>
    <row r="66" spans="1:4" x14ac:dyDescent="0.3">
      <c r="A66" t="s">
        <v>843</v>
      </c>
      <c r="B66" t="s">
        <v>819</v>
      </c>
      <c r="C66" t="s">
        <v>837</v>
      </c>
      <c r="D66">
        <v>0</v>
      </c>
    </row>
    <row r="67" spans="1:4" x14ac:dyDescent="0.3">
      <c r="A67" t="s">
        <v>843</v>
      </c>
      <c r="B67" t="s">
        <v>819</v>
      </c>
      <c r="C67" t="s">
        <v>838</v>
      </c>
      <c r="D67">
        <v>0</v>
      </c>
    </row>
    <row r="68" spans="1:4" x14ac:dyDescent="0.3">
      <c r="A68" t="s">
        <v>843</v>
      </c>
      <c r="B68" t="s">
        <v>820</v>
      </c>
      <c r="C68" t="s">
        <v>817</v>
      </c>
      <c r="D68">
        <v>0</v>
      </c>
    </row>
    <row r="69" spans="1:4" x14ac:dyDescent="0.3">
      <c r="A69" t="s">
        <v>843</v>
      </c>
      <c r="B69" t="s">
        <v>820</v>
      </c>
      <c r="C69" t="s">
        <v>818</v>
      </c>
      <c r="D69" t="s">
        <v>123</v>
      </c>
    </row>
    <row r="70" spans="1:4" x14ac:dyDescent="0.3">
      <c r="A70" t="s">
        <v>843</v>
      </c>
      <c r="B70" t="s">
        <v>820</v>
      </c>
      <c r="C70" t="s">
        <v>819</v>
      </c>
      <c r="D70">
        <v>0</v>
      </c>
    </row>
    <row r="71" spans="1:4" x14ac:dyDescent="0.3">
      <c r="A71" t="s">
        <v>843</v>
      </c>
      <c r="B71" t="s">
        <v>820</v>
      </c>
      <c r="C71" t="s">
        <v>820</v>
      </c>
      <c r="D71" t="s">
        <v>214</v>
      </c>
    </row>
    <row r="72" spans="1:4" x14ac:dyDescent="0.3">
      <c r="A72" t="s">
        <v>843</v>
      </c>
      <c r="B72" t="s">
        <v>820</v>
      </c>
      <c r="C72" t="s">
        <v>821</v>
      </c>
      <c r="D72">
        <v>0</v>
      </c>
    </row>
    <row r="73" spans="1:4" x14ac:dyDescent="0.3">
      <c r="A73" t="s">
        <v>843</v>
      </c>
      <c r="B73" t="s">
        <v>820</v>
      </c>
      <c r="C73" t="s">
        <v>822</v>
      </c>
      <c r="D73" t="s">
        <v>139</v>
      </c>
    </row>
    <row r="74" spans="1:4" x14ac:dyDescent="0.3">
      <c r="A74" t="s">
        <v>843</v>
      </c>
      <c r="B74" t="s">
        <v>820</v>
      </c>
      <c r="C74" t="s">
        <v>823</v>
      </c>
      <c r="D74">
        <v>0</v>
      </c>
    </row>
    <row r="75" spans="1:4" x14ac:dyDescent="0.3">
      <c r="A75" t="s">
        <v>843</v>
      </c>
      <c r="B75" t="s">
        <v>820</v>
      </c>
      <c r="C75" t="s">
        <v>824</v>
      </c>
      <c r="D75">
        <v>0</v>
      </c>
    </row>
    <row r="76" spans="1:4" x14ac:dyDescent="0.3">
      <c r="A76" t="s">
        <v>843</v>
      </c>
      <c r="B76" t="s">
        <v>820</v>
      </c>
      <c r="C76" t="s">
        <v>825</v>
      </c>
      <c r="D76">
        <v>0</v>
      </c>
    </row>
    <row r="77" spans="1:4" x14ac:dyDescent="0.3">
      <c r="A77" t="s">
        <v>843</v>
      </c>
      <c r="B77" t="s">
        <v>820</v>
      </c>
      <c r="C77" t="s">
        <v>826</v>
      </c>
      <c r="D77">
        <v>0</v>
      </c>
    </row>
    <row r="78" spans="1:4" x14ac:dyDescent="0.3">
      <c r="A78" t="s">
        <v>843</v>
      </c>
      <c r="B78" t="s">
        <v>820</v>
      </c>
      <c r="C78" t="s">
        <v>827</v>
      </c>
      <c r="D78">
        <v>0</v>
      </c>
    </row>
    <row r="79" spans="1:4" x14ac:dyDescent="0.3">
      <c r="A79" t="s">
        <v>843</v>
      </c>
      <c r="B79" t="s">
        <v>820</v>
      </c>
      <c r="C79" t="s">
        <v>828</v>
      </c>
      <c r="D79">
        <v>0</v>
      </c>
    </row>
    <row r="80" spans="1:4" x14ac:dyDescent="0.3">
      <c r="A80" t="s">
        <v>843</v>
      </c>
      <c r="B80" t="s">
        <v>820</v>
      </c>
      <c r="C80" t="s">
        <v>829</v>
      </c>
      <c r="D80" t="s">
        <v>59</v>
      </c>
    </row>
    <row r="81" spans="1:4" x14ac:dyDescent="0.3">
      <c r="A81" t="s">
        <v>843</v>
      </c>
      <c r="B81" t="s">
        <v>820</v>
      </c>
      <c r="C81" t="s">
        <v>830</v>
      </c>
      <c r="D81" t="s">
        <v>845</v>
      </c>
    </row>
    <row r="82" spans="1:4" x14ac:dyDescent="0.3">
      <c r="A82" t="s">
        <v>843</v>
      </c>
      <c r="B82" t="s">
        <v>820</v>
      </c>
      <c r="C82" t="s">
        <v>831</v>
      </c>
      <c r="D82">
        <v>0</v>
      </c>
    </row>
    <row r="83" spans="1:4" x14ac:dyDescent="0.3">
      <c r="A83" t="s">
        <v>843</v>
      </c>
      <c r="B83" t="s">
        <v>820</v>
      </c>
      <c r="C83" t="s">
        <v>832</v>
      </c>
      <c r="D83">
        <v>0</v>
      </c>
    </row>
    <row r="84" spans="1:4" x14ac:dyDescent="0.3">
      <c r="A84" t="s">
        <v>843</v>
      </c>
      <c r="B84" t="s">
        <v>820</v>
      </c>
      <c r="C84" t="s">
        <v>833</v>
      </c>
      <c r="D84">
        <v>0</v>
      </c>
    </row>
    <row r="85" spans="1:4" x14ac:dyDescent="0.3">
      <c r="A85" t="s">
        <v>843</v>
      </c>
      <c r="B85" t="s">
        <v>820</v>
      </c>
      <c r="C85" t="s">
        <v>834</v>
      </c>
      <c r="D85">
        <v>0</v>
      </c>
    </row>
    <row r="86" spans="1:4" x14ac:dyDescent="0.3">
      <c r="A86" t="s">
        <v>843</v>
      </c>
      <c r="B86" t="s">
        <v>820</v>
      </c>
      <c r="C86" t="s">
        <v>835</v>
      </c>
      <c r="D86">
        <v>0</v>
      </c>
    </row>
    <row r="87" spans="1:4" x14ac:dyDescent="0.3">
      <c r="A87" t="s">
        <v>843</v>
      </c>
      <c r="B87" t="s">
        <v>820</v>
      </c>
      <c r="C87" t="s">
        <v>836</v>
      </c>
      <c r="D87">
        <v>0</v>
      </c>
    </row>
    <row r="88" spans="1:4" x14ac:dyDescent="0.3">
      <c r="A88" t="s">
        <v>843</v>
      </c>
      <c r="B88" t="s">
        <v>820</v>
      </c>
      <c r="C88" t="s">
        <v>837</v>
      </c>
      <c r="D88">
        <v>0</v>
      </c>
    </row>
    <row r="89" spans="1:4" x14ac:dyDescent="0.3">
      <c r="A89" t="s">
        <v>843</v>
      </c>
      <c r="B89" t="s">
        <v>820</v>
      </c>
      <c r="C89" t="s">
        <v>838</v>
      </c>
      <c r="D89">
        <v>0</v>
      </c>
    </row>
    <row r="90" spans="1:4" x14ac:dyDescent="0.3">
      <c r="A90" t="s">
        <v>843</v>
      </c>
      <c r="B90" t="s">
        <v>821</v>
      </c>
      <c r="C90" t="s">
        <v>817</v>
      </c>
      <c r="D90">
        <v>0</v>
      </c>
    </row>
    <row r="91" spans="1:4" x14ac:dyDescent="0.3">
      <c r="A91" t="s">
        <v>843</v>
      </c>
      <c r="B91" t="s">
        <v>821</v>
      </c>
      <c r="C91" t="s">
        <v>818</v>
      </c>
      <c r="D91">
        <v>0</v>
      </c>
    </row>
    <row r="92" spans="1:4" x14ac:dyDescent="0.3">
      <c r="A92" t="s">
        <v>843</v>
      </c>
      <c r="B92" t="s">
        <v>821</v>
      </c>
      <c r="C92" t="s">
        <v>819</v>
      </c>
      <c r="D92" t="s">
        <v>142</v>
      </c>
    </row>
    <row r="93" spans="1:4" x14ac:dyDescent="0.3">
      <c r="A93" t="s">
        <v>843</v>
      </c>
      <c r="B93" t="s">
        <v>821</v>
      </c>
      <c r="C93" t="s">
        <v>820</v>
      </c>
      <c r="D93">
        <v>0</v>
      </c>
    </row>
    <row r="94" spans="1:4" x14ac:dyDescent="0.3">
      <c r="A94" t="s">
        <v>843</v>
      </c>
      <c r="B94" t="s">
        <v>821</v>
      </c>
      <c r="C94" t="s">
        <v>821</v>
      </c>
      <c r="D94" t="s">
        <v>209</v>
      </c>
    </row>
    <row r="95" spans="1:4" x14ac:dyDescent="0.3">
      <c r="A95" t="s">
        <v>843</v>
      </c>
      <c r="B95" t="s">
        <v>821</v>
      </c>
      <c r="C95" t="s">
        <v>822</v>
      </c>
      <c r="D95">
        <v>0</v>
      </c>
    </row>
    <row r="96" spans="1:4" x14ac:dyDescent="0.3">
      <c r="A96" t="s">
        <v>843</v>
      </c>
      <c r="B96" t="s">
        <v>821</v>
      </c>
      <c r="C96" t="s">
        <v>823</v>
      </c>
      <c r="D96">
        <v>0</v>
      </c>
    </row>
    <row r="97" spans="1:4" x14ac:dyDescent="0.3">
      <c r="A97" t="s">
        <v>843</v>
      </c>
      <c r="B97" t="s">
        <v>821</v>
      </c>
      <c r="C97" t="s">
        <v>824</v>
      </c>
      <c r="D97">
        <v>0</v>
      </c>
    </row>
    <row r="98" spans="1:4" x14ac:dyDescent="0.3">
      <c r="A98" t="s">
        <v>843</v>
      </c>
      <c r="B98" t="s">
        <v>821</v>
      </c>
      <c r="C98" t="s">
        <v>825</v>
      </c>
      <c r="D98">
        <v>0</v>
      </c>
    </row>
    <row r="99" spans="1:4" x14ac:dyDescent="0.3">
      <c r="A99" t="s">
        <v>843</v>
      </c>
      <c r="B99" t="s">
        <v>821</v>
      </c>
      <c r="C99" t="s">
        <v>826</v>
      </c>
      <c r="D99">
        <v>0</v>
      </c>
    </row>
    <row r="100" spans="1:4" x14ac:dyDescent="0.3">
      <c r="A100" t="s">
        <v>843</v>
      </c>
      <c r="B100" t="s">
        <v>821</v>
      </c>
      <c r="C100" t="s">
        <v>827</v>
      </c>
      <c r="D100">
        <v>0</v>
      </c>
    </row>
    <row r="101" spans="1:4" x14ac:dyDescent="0.3">
      <c r="A101" t="s">
        <v>843</v>
      </c>
      <c r="B101" t="s">
        <v>821</v>
      </c>
      <c r="C101" t="s">
        <v>828</v>
      </c>
      <c r="D101">
        <v>0</v>
      </c>
    </row>
    <row r="102" spans="1:4" x14ac:dyDescent="0.3">
      <c r="A102" t="s">
        <v>843</v>
      </c>
      <c r="B102" t="s">
        <v>821</v>
      </c>
      <c r="C102" t="s">
        <v>829</v>
      </c>
      <c r="D102" t="s">
        <v>59</v>
      </c>
    </row>
    <row r="103" spans="1:4" x14ac:dyDescent="0.3">
      <c r="A103" t="s">
        <v>843</v>
      </c>
      <c r="B103" t="s">
        <v>821</v>
      </c>
      <c r="C103" t="s">
        <v>830</v>
      </c>
      <c r="D103" t="s">
        <v>846</v>
      </c>
    </row>
    <row r="104" spans="1:4" x14ac:dyDescent="0.3">
      <c r="A104" t="s">
        <v>843</v>
      </c>
      <c r="B104" t="s">
        <v>821</v>
      </c>
      <c r="C104" t="s">
        <v>831</v>
      </c>
      <c r="D104">
        <v>0</v>
      </c>
    </row>
    <row r="105" spans="1:4" x14ac:dyDescent="0.3">
      <c r="A105" t="s">
        <v>843</v>
      </c>
      <c r="B105" t="s">
        <v>821</v>
      </c>
      <c r="C105" t="s">
        <v>832</v>
      </c>
      <c r="D105">
        <v>0</v>
      </c>
    </row>
    <row r="106" spans="1:4" x14ac:dyDescent="0.3">
      <c r="A106" t="s">
        <v>843</v>
      </c>
      <c r="B106" t="s">
        <v>821</v>
      </c>
      <c r="C106" t="s">
        <v>833</v>
      </c>
      <c r="D106">
        <v>0</v>
      </c>
    </row>
    <row r="107" spans="1:4" x14ac:dyDescent="0.3">
      <c r="A107" t="s">
        <v>843</v>
      </c>
      <c r="B107" t="s">
        <v>821</v>
      </c>
      <c r="C107" t="s">
        <v>834</v>
      </c>
      <c r="D107" t="s">
        <v>123</v>
      </c>
    </row>
    <row r="108" spans="1:4" x14ac:dyDescent="0.3">
      <c r="A108" t="s">
        <v>843</v>
      </c>
      <c r="B108" t="s">
        <v>821</v>
      </c>
      <c r="C108" t="s">
        <v>835</v>
      </c>
      <c r="D108">
        <v>0</v>
      </c>
    </row>
    <row r="109" spans="1:4" x14ac:dyDescent="0.3">
      <c r="A109" t="s">
        <v>843</v>
      </c>
      <c r="B109" t="s">
        <v>821</v>
      </c>
      <c r="C109" t="s">
        <v>836</v>
      </c>
      <c r="D109">
        <v>0</v>
      </c>
    </row>
    <row r="110" spans="1:4" x14ac:dyDescent="0.3">
      <c r="A110" t="s">
        <v>843</v>
      </c>
      <c r="B110" t="s">
        <v>821</v>
      </c>
      <c r="C110" t="s">
        <v>837</v>
      </c>
      <c r="D110">
        <v>0</v>
      </c>
    </row>
    <row r="111" spans="1:4" x14ac:dyDescent="0.3">
      <c r="A111" t="s">
        <v>843</v>
      </c>
      <c r="B111" t="s">
        <v>821</v>
      </c>
      <c r="C111" t="s">
        <v>838</v>
      </c>
      <c r="D111">
        <v>0</v>
      </c>
    </row>
    <row r="112" spans="1:4" x14ac:dyDescent="0.3">
      <c r="A112" t="s">
        <v>843</v>
      </c>
      <c r="B112" t="s">
        <v>822</v>
      </c>
      <c r="C112" t="s">
        <v>817</v>
      </c>
      <c r="D112">
        <v>0</v>
      </c>
    </row>
    <row r="113" spans="1:4" x14ac:dyDescent="0.3">
      <c r="A113" t="s">
        <v>843</v>
      </c>
      <c r="B113" t="s">
        <v>822</v>
      </c>
      <c r="C113" t="s">
        <v>818</v>
      </c>
      <c r="D113">
        <v>0</v>
      </c>
    </row>
    <row r="114" spans="1:4" x14ac:dyDescent="0.3">
      <c r="A114" t="s">
        <v>843</v>
      </c>
      <c r="B114" t="s">
        <v>822</v>
      </c>
      <c r="C114" t="s">
        <v>819</v>
      </c>
      <c r="D114">
        <v>0</v>
      </c>
    </row>
    <row r="115" spans="1:4" x14ac:dyDescent="0.3">
      <c r="A115" t="s">
        <v>843</v>
      </c>
      <c r="B115" t="s">
        <v>822</v>
      </c>
      <c r="C115" t="s">
        <v>820</v>
      </c>
      <c r="D115" t="s">
        <v>142</v>
      </c>
    </row>
    <row r="116" spans="1:4" x14ac:dyDescent="0.3">
      <c r="A116" t="s">
        <v>843</v>
      </c>
      <c r="B116" t="s">
        <v>822</v>
      </c>
      <c r="C116" t="s">
        <v>821</v>
      </c>
      <c r="D116">
        <v>0</v>
      </c>
    </row>
    <row r="117" spans="1:4" x14ac:dyDescent="0.3">
      <c r="A117" t="s">
        <v>843</v>
      </c>
      <c r="B117" t="s">
        <v>822</v>
      </c>
      <c r="C117" t="s">
        <v>822</v>
      </c>
      <c r="D117" t="s">
        <v>216</v>
      </c>
    </row>
    <row r="118" spans="1:4" x14ac:dyDescent="0.3">
      <c r="A118" t="s">
        <v>843</v>
      </c>
      <c r="B118" t="s">
        <v>822</v>
      </c>
      <c r="C118" t="s">
        <v>823</v>
      </c>
      <c r="D118">
        <v>0</v>
      </c>
    </row>
    <row r="119" spans="1:4" x14ac:dyDescent="0.3">
      <c r="A119" t="s">
        <v>843</v>
      </c>
      <c r="B119" t="s">
        <v>822</v>
      </c>
      <c r="C119" t="s">
        <v>824</v>
      </c>
      <c r="D119">
        <v>0</v>
      </c>
    </row>
    <row r="120" spans="1:4" x14ac:dyDescent="0.3">
      <c r="A120" t="s">
        <v>843</v>
      </c>
      <c r="B120" t="s">
        <v>822</v>
      </c>
      <c r="C120" t="s">
        <v>825</v>
      </c>
      <c r="D120">
        <v>0</v>
      </c>
    </row>
    <row r="121" spans="1:4" x14ac:dyDescent="0.3">
      <c r="A121" t="s">
        <v>843</v>
      </c>
      <c r="B121" t="s">
        <v>822</v>
      </c>
      <c r="C121" t="s">
        <v>826</v>
      </c>
      <c r="D121">
        <v>0</v>
      </c>
    </row>
    <row r="122" spans="1:4" x14ac:dyDescent="0.3">
      <c r="A122" t="s">
        <v>843</v>
      </c>
      <c r="B122" t="s">
        <v>822</v>
      </c>
      <c r="C122" t="s">
        <v>827</v>
      </c>
      <c r="D122">
        <v>0</v>
      </c>
    </row>
    <row r="123" spans="1:4" x14ac:dyDescent="0.3">
      <c r="A123" t="s">
        <v>843</v>
      </c>
      <c r="B123" t="s">
        <v>822</v>
      </c>
      <c r="C123" t="s">
        <v>828</v>
      </c>
      <c r="D123">
        <v>0</v>
      </c>
    </row>
    <row r="124" spans="1:4" x14ac:dyDescent="0.3">
      <c r="A124" t="s">
        <v>843</v>
      </c>
      <c r="B124" t="s">
        <v>822</v>
      </c>
      <c r="C124" t="s">
        <v>829</v>
      </c>
      <c r="D124" t="s">
        <v>59</v>
      </c>
    </row>
    <row r="125" spans="1:4" x14ac:dyDescent="0.3">
      <c r="A125" t="s">
        <v>843</v>
      </c>
      <c r="B125" t="s">
        <v>822</v>
      </c>
      <c r="C125" t="s">
        <v>830</v>
      </c>
      <c r="D125" t="s">
        <v>846</v>
      </c>
    </row>
    <row r="126" spans="1:4" x14ac:dyDescent="0.3">
      <c r="A126" t="s">
        <v>843</v>
      </c>
      <c r="B126" t="s">
        <v>822</v>
      </c>
      <c r="C126" t="s">
        <v>831</v>
      </c>
      <c r="D126">
        <v>0</v>
      </c>
    </row>
    <row r="127" spans="1:4" x14ac:dyDescent="0.3">
      <c r="A127" t="s">
        <v>843</v>
      </c>
      <c r="B127" t="s">
        <v>822</v>
      </c>
      <c r="C127" t="s">
        <v>832</v>
      </c>
      <c r="D127">
        <v>0</v>
      </c>
    </row>
    <row r="128" spans="1:4" x14ac:dyDescent="0.3">
      <c r="A128" t="s">
        <v>843</v>
      </c>
      <c r="B128" t="s">
        <v>822</v>
      </c>
      <c r="C128" t="s">
        <v>833</v>
      </c>
      <c r="D128">
        <v>0</v>
      </c>
    </row>
    <row r="129" spans="1:4" x14ac:dyDescent="0.3">
      <c r="A129" t="s">
        <v>843</v>
      </c>
      <c r="B129" t="s">
        <v>822</v>
      </c>
      <c r="C129" t="s">
        <v>834</v>
      </c>
      <c r="D129">
        <v>0</v>
      </c>
    </row>
    <row r="130" spans="1:4" x14ac:dyDescent="0.3">
      <c r="A130" t="s">
        <v>843</v>
      </c>
      <c r="B130" t="s">
        <v>822</v>
      </c>
      <c r="C130" t="s">
        <v>835</v>
      </c>
      <c r="D130" t="s">
        <v>123</v>
      </c>
    </row>
    <row r="131" spans="1:4" x14ac:dyDescent="0.3">
      <c r="A131" t="s">
        <v>843</v>
      </c>
      <c r="B131" t="s">
        <v>822</v>
      </c>
      <c r="C131" t="s">
        <v>836</v>
      </c>
      <c r="D131">
        <v>0</v>
      </c>
    </row>
    <row r="132" spans="1:4" x14ac:dyDescent="0.3">
      <c r="A132" t="s">
        <v>843</v>
      </c>
      <c r="B132" t="s">
        <v>822</v>
      </c>
      <c r="C132" t="s">
        <v>837</v>
      </c>
      <c r="D132">
        <v>0</v>
      </c>
    </row>
    <row r="133" spans="1:4" x14ac:dyDescent="0.3">
      <c r="A133" t="s">
        <v>843</v>
      </c>
      <c r="B133" t="s">
        <v>822</v>
      </c>
      <c r="C133" t="s">
        <v>838</v>
      </c>
      <c r="D133">
        <v>0</v>
      </c>
    </row>
    <row r="134" spans="1:4" x14ac:dyDescent="0.3">
      <c r="A134" t="s">
        <v>843</v>
      </c>
      <c r="B134" t="s">
        <v>823</v>
      </c>
      <c r="C134" t="s">
        <v>817</v>
      </c>
      <c r="D134">
        <v>0</v>
      </c>
    </row>
    <row r="135" spans="1:4" x14ac:dyDescent="0.3">
      <c r="A135" t="s">
        <v>843</v>
      </c>
      <c r="B135" t="s">
        <v>823</v>
      </c>
      <c r="C135" t="s">
        <v>818</v>
      </c>
      <c r="D135">
        <v>0</v>
      </c>
    </row>
    <row r="136" spans="1:4" x14ac:dyDescent="0.3">
      <c r="A136" t="s">
        <v>843</v>
      </c>
      <c r="B136" t="s">
        <v>823</v>
      </c>
      <c r="C136" t="s">
        <v>819</v>
      </c>
      <c r="D136">
        <v>0</v>
      </c>
    </row>
    <row r="137" spans="1:4" x14ac:dyDescent="0.3">
      <c r="A137" t="s">
        <v>843</v>
      </c>
      <c r="B137" t="s">
        <v>823</v>
      </c>
      <c r="C137" t="s">
        <v>820</v>
      </c>
      <c r="D137">
        <v>0</v>
      </c>
    </row>
    <row r="138" spans="1:4" x14ac:dyDescent="0.3">
      <c r="A138" t="s">
        <v>843</v>
      </c>
      <c r="B138" t="s">
        <v>823</v>
      </c>
      <c r="C138" t="s">
        <v>821</v>
      </c>
      <c r="D138">
        <v>0</v>
      </c>
    </row>
    <row r="139" spans="1:4" x14ac:dyDescent="0.3">
      <c r="A139" t="s">
        <v>843</v>
      </c>
      <c r="B139" t="s">
        <v>823</v>
      </c>
      <c r="C139" t="s">
        <v>822</v>
      </c>
      <c r="D139">
        <v>0</v>
      </c>
    </row>
    <row r="140" spans="1:4" x14ac:dyDescent="0.3">
      <c r="A140" t="s">
        <v>843</v>
      </c>
      <c r="B140" t="s">
        <v>823</v>
      </c>
      <c r="C140" t="s">
        <v>823</v>
      </c>
      <c r="D140" t="s">
        <v>204</v>
      </c>
    </row>
    <row r="141" spans="1:4" x14ac:dyDescent="0.3">
      <c r="A141" t="s">
        <v>843</v>
      </c>
      <c r="B141" t="s">
        <v>823</v>
      </c>
      <c r="C141" t="s">
        <v>824</v>
      </c>
      <c r="D141">
        <v>0</v>
      </c>
    </row>
    <row r="142" spans="1:4" x14ac:dyDescent="0.3">
      <c r="A142" t="s">
        <v>843</v>
      </c>
      <c r="B142" t="s">
        <v>823</v>
      </c>
      <c r="C142" t="s">
        <v>825</v>
      </c>
      <c r="D142">
        <v>0</v>
      </c>
    </row>
    <row r="143" spans="1:4" x14ac:dyDescent="0.3">
      <c r="A143" t="s">
        <v>843</v>
      </c>
      <c r="B143" t="s">
        <v>823</v>
      </c>
      <c r="C143" t="s">
        <v>826</v>
      </c>
      <c r="D143">
        <v>0</v>
      </c>
    </row>
    <row r="144" spans="1:4" x14ac:dyDescent="0.3">
      <c r="A144" t="s">
        <v>843</v>
      </c>
      <c r="B144" t="s">
        <v>823</v>
      </c>
      <c r="C144" t="s">
        <v>827</v>
      </c>
      <c r="D144">
        <v>0</v>
      </c>
    </row>
    <row r="145" spans="1:4" x14ac:dyDescent="0.3">
      <c r="A145" t="s">
        <v>843</v>
      </c>
      <c r="B145" t="s">
        <v>823</v>
      </c>
      <c r="C145" t="s">
        <v>828</v>
      </c>
      <c r="D145">
        <v>0</v>
      </c>
    </row>
    <row r="146" spans="1:4" x14ac:dyDescent="0.3">
      <c r="A146" t="s">
        <v>843</v>
      </c>
      <c r="B146" t="s">
        <v>823</v>
      </c>
      <c r="C146" t="s">
        <v>829</v>
      </c>
      <c r="D146" t="s">
        <v>59</v>
      </c>
    </row>
    <row r="147" spans="1:4" x14ac:dyDescent="0.3">
      <c r="A147" t="s">
        <v>843</v>
      </c>
      <c r="B147" t="s">
        <v>823</v>
      </c>
      <c r="C147" t="s">
        <v>830</v>
      </c>
      <c r="D147" t="s">
        <v>844</v>
      </c>
    </row>
    <row r="148" spans="1:4" x14ac:dyDescent="0.3">
      <c r="A148" t="s">
        <v>843</v>
      </c>
      <c r="B148" t="s">
        <v>823</v>
      </c>
      <c r="C148" t="s">
        <v>831</v>
      </c>
      <c r="D148">
        <v>0</v>
      </c>
    </row>
    <row r="149" spans="1:4" x14ac:dyDescent="0.3">
      <c r="A149" t="s">
        <v>843</v>
      </c>
      <c r="B149" t="s">
        <v>823</v>
      </c>
      <c r="C149" t="s">
        <v>832</v>
      </c>
      <c r="D149" t="s">
        <v>132</v>
      </c>
    </row>
    <row r="150" spans="1:4" x14ac:dyDescent="0.3">
      <c r="A150" t="s">
        <v>843</v>
      </c>
      <c r="B150" t="s">
        <v>823</v>
      </c>
      <c r="C150" t="s">
        <v>833</v>
      </c>
      <c r="D150">
        <v>0</v>
      </c>
    </row>
    <row r="151" spans="1:4" x14ac:dyDescent="0.3">
      <c r="A151" t="s">
        <v>843</v>
      </c>
      <c r="B151" t="s">
        <v>823</v>
      </c>
      <c r="C151" t="s">
        <v>834</v>
      </c>
      <c r="D151">
        <v>0</v>
      </c>
    </row>
    <row r="152" spans="1:4" x14ac:dyDescent="0.3">
      <c r="A152" t="s">
        <v>843</v>
      </c>
      <c r="B152" t="s">
        <v>823</v>
      </c>
      <c r="C152" t="s">
        <v>835</v>
      </c>
      <c r="D152">
        <v>0</v>
      </c>
    </row>
    <row r="153" spans="1:4" x14ac:dyDescent="0.3">
      <c r="A153" t="s">
        <v>843</v>
      </c>
      <c r="B153" t="s">
        <v>823</v>
      </c>
      <c r="C153" t="s">
        <v>836</v>
      </c>
      <c r="D153">
        <v>0</v>
      </c>
    </row>
    <row r="154" spans="1:4" x14ac:dyDescent="0.3">
      <c r="A154" t="s">
        <v>843</v>
      </c>
      <c r="B154" t="s">
        <v>823</v>
      </c>
      <c r="C154" t="s">
        <v>837</v>
      </c>
      <c r="D154" t="s">
        <v>139</v>
      </c>
    </row>
    <row r="155" spans="1:4" x14ac:dyDescent="0.3">
      <c r="A155" t="s">
        <v>843</v>
      </c>
      <c r="B155" t="s">
        <v>823</v>
      </c>
      <c r="C155" t="s">
        <v>838</v>
      </c>
      <c r="D155">
        <v>0</v>
      </c>
    </row>
    <row r="156" spans="1:4" x14ac:dyDescent="0.3">
      <c r="A156" t="s">
        <v>843</v>
      </c>
      <c r="B156" t="s">
        <v>824</v>
      </c>
      <c r="C156" t="s">
        <v>817</v>
      </c>
      <c r="D156">
        <v>0</v>
      </c>
    </row>
    <row r="157" spans="1:4" x14ac:dyDescent="0.3">
      <c r="A157" t="s">
        <v>843</v>
      </c>
      <c r="B157" t="s">
        <v>824</v>
      </c>
      <c r="C157" t="s">
        <v>818</v>
      </c>
      <c r="D157">
        <v>0</v>
      </c>
    </row>
    <row r="158" spans="1:4" x14ac:dyDescent="0.3">
      <c r="A158" t="s">
        <v>843</v>
      </c>
      <c r="B158" t="s">
        <v>824</v>
      </c>
      <c r="C158" t="s">
        <v>819</v>
      </c>
      <c r="D158" t="s">
        <v>182</v>
      </c>
    </row>
    <row r="159" spans="1:4" x14ac:dyDescent="0.3">
      <c r="A159" t="s">
        <v>843</v>
      </c>
      <c r="B159" t="s">
        <v>824</v>
      </c>
      <c r="C159" t="s">
        <v>820</v>
      </c>
      <c r="D159">
        <v>0</v>
      </c>
    </row>
    <row r="160" spans="1:4" x14ac:dyDescent="0.3">
      <c r="A160" t="s">
        <v>843</v>
      </c>
      <c r="B160" t="s">
        <v>824</v>
      </c>
      <c r="C160" t="s">
        <v>821</v>
      </c>
      <c r="D160">
        <v>0</v>
      </c>
    </row>
    <row r="161" spans="1:4" x14ac:dyDescent="0.3">
      <c r="A161" t="s">
        <v>843</v>
      </c>
      <c r="B161" t="s">
        <v>824</v>
      </c>
      <c r="C161" t="s">
        <v>822</v>
      </c>
      <c r="D161">
        <v>0</v>
      </c>
    </row>
    <row r="162" spans="1:4" x14ac:dyDescent="0.3">
      <c r="A162" t="s">
        <v>843</v>
      </c>
      <c r="B162" t="s">
        <v>824</v>
      </c>
      <c r="C162" t="s">
        <v>823</v>
      </c>
      <c r="D162">
        <v>0</v>
      </c>
    </row>
    <row r="163" spans="1:4" x14ac:dyDescent="0.3">
      <c r="A163" t="s">
        <v>843</v>
      </c>
      <c r="B163" t="s">
        <v>824</v>
      </c>
      <c r="C163" t="s">
        <v>824</v>
      </c>
      <c r="D163" t="s">
        <v>196</v>
      </c>
    </row>
    <row r="164" spans="1:4" x14ac:dyDescent="0.3">
      <c r="A164" t="s">
        <v>843</v>
      </c>
      <c r="B164" t="s">
        <v>824</v>
      </c>
      <c r="C164" t="s">
        <v>825</v>
      </c>
      <c r="D164" t="s">
        <v>180</v>
      </c>
    </row>
    <row r="165" spans="1:4" x14ac:dyDescent="0.3">
      <c r="A165" t="s">
        <v>843</v>
      </c>
      <c r="B165" t="s">
        <v>824</v>
      </c>
      <c r="C165" t="s">
        <v>826</v>
      </c>
      <c r="D165">
        <v>0</v>
      </c>
    </row>
    <row r="166" spans="1:4" x14ac:dyDescent="0.3">
      <c r="A166" t="s">
        <v>843</v>
      </c>
      <c r="B166" t="s">
        <v>824</v>
      </c>
      <c r="C166" t="s">
        <v>827</v>
      </c>
      <c r="D166">
        <v>0</v>
      </c>
    </row>
    <row r="167" spans="1:4" x14ac:dyDescent="0.3">
      <c r="A167" t="s">
        <v>843</v>
      </c>
      <c r="B167" t="s">
        <v>824</v>
      </c>
      <c r="C167" t="s">
        <v>828</v>
      </c>
      <c r="D167">
        <v>0</v>
      </c>
    </row>
    <row r="168" spans="1:4" x14ac:dyDescent="0.3">
      <c r="A168" t="s">
        <v>843</v>
      </c>
      <c r="B168" t="s">
        <v>824</v>
      </c>
      <c r="C168" t="s">
        <v>829</v>
      </c>
      <c r="D168" t="s">
        <v>59</v>
      </c>
    </row>
    <row r="169" spans="1:4" x14ac:dyDescent="0.3">
      <c r="A169" t="s">
        <v>843</v>
      </c>
      <c r="B169" t="s">
        <v>824</v>
      </c>
      <c r="C169" t="s">
        <v>830</v>
      </c>
      <c r="D169" t="s">
        <v>844</v>
      </c>
    </row>
    <row r="170" spans="1:4" x14ac:dyDescent="0.3">
      <c r="A170" t="s">
        <v>843</v>
      </c>
      <c r="B170" t="s">
        <v>824</v>
      </c>
      <c r="C170" t="s">
        <v>831</v>
      </c>
      <c r="D170">
        <v>0</v>
      </c>
    </row>
    <row r="171" spans="1:4" x14ac:dyDescent="0.3">
      <c r="A171" t="s">
        <v>843</v>
      </c>
      <c r="B171" t="s">
        <v>824</v>
      </c>
      <c r="C171" t="s">
        <v>832</v>
      </c>
      <c r="D171">
        <v>0</v>
      </c>
    </row>
    <row r="172" spans="1:4" x14ac:dyDescent="0.3">
      <c r="A172" t="s">
        <v>843</v>
      </c>
      <c r="B172" t="s">
        <v>824</v>
      </c>
      <c r="C172" t="s">
        <v>833</v>
      </c>
      <c r="D172">
        <v>0</v>
      </c>
    </row>
    <row r="173" spans="1:4" x14ac:dyDescent="0.3">
      <c r="A173" t="s">
        <v>843</v>
      </c>
      <c r="B173" t="s">
        <v>824</v>
      </c>
      <c r="C173" t="s">
        <v>834</v>
      </c>
      <c r="D173">
        <v>0</v>
      </c>
    </row>
    <row r="174" spans="1:4" x14ac:dyDescent="0.3">
      <c r="A174" t="s">
        <v>843</v>
      </c>
      <c r="B174" t="s">
        <v>824</v>
      </c>
      <c r="C174" t="s">
        <v>835</v>
      </c>
      <c r="D174">
        <v>0</v>
      </c>
    </row>
    <row r="175" spans="1:4" x14ac:dyDescent="0.3">
      <c r="A175" t="s">
        <v>843</v>
      </c>
      <c r="B175" t="s">
        <v>824</v>
      </c>
      <c r="C175" t="s">
        <v>836</v>
      </c>
      <c r="D175" t="s">
        <v>139</v>
      </c>
    </row>
    <row r="176" spans="1:4" x14ac:dyDescent="0.3">
      <c r="A176" t="s">
        <v>843</v>
      </c>
      <c r="B176" t="s">
        <v>824</v>
      </c>
      <c r="C176" t="s">
        <v>837</v>
      </c>
      <c r="D176">
        <v>0</v>
      </c>
    </row>
    <row r="177" spans="1:4" x14ac:dyDescent="0.3">
      <c r="A177" t="s">
        <v>843</v>
      </c>
      <c r="B177" t="s">
        <v>824</v>
      </c>
      <c r="C177" t="s">
        <v>838</v>
      </c>
      <c r="D177">
        <v>0</v>
      </c>
    </row>
    <row r="178" spans="1:4" x14ac:dyDescent="0.3">
      <c r="A178" t="s">
        <v>843</v>
      </c>
      <c r="B178" t="s">
        <v>825</v>
      </c>
      <c r="C178" t="s">
        <v>817</v>
      </c>
      <c r="D178">
        <v>0</v>
      </c>
    </row>
    <row r="179" spans="1:4" x14ac:dyDescent="0.3">
      <c r="A179" t="s">
        <v>843</v>
      </c>
      <c r="B179" t="s">
        <v>825</v>
      </c>
      <c r="C179" t="s">
        <v>818</v>
      </c>
      <c r="D179">
        <v>0</v>
      </c>
    </row>
    <row r="180" spans="1:4" x14ac:dyDescent="0.3">
      <c r="A180" t="s">
        <v>843</v>
      </c>
      <c r="B180" t="s">
        <v>825</v>
      </c>
      <c r="C180" t="s">
        <v>819</v>
      </c>
      <c r="D180">
        <v>0</v>
      </c>
    </row>
    <row r="181" spans="1:4" x14ac:dyDescent="0.3">
      <c r="A181" t="s">
        <v>843</v>
      </c>
      <c r="B181" t="s">
        <v>825</v>
      </c>
      <c r="C181" t="s">
        <v>820</v>
      </c>
      <c r="D181">
        <v>0</v>
      </c>
    </row>
    <row r="182" spans="1:4" x14ac:dyDescent="0.3">
      <c r="A182" t="s">
        <v>843</v>
      </c>
      <c r="B182" t="s">
        <v>825</v>
      </c>
      <c r="C182" t="s">
        <v>821</v>
      </c>
      <c r="D182">
        <v>0</v>
      </c>
    </row>
    <row r="183" spans="1:4" x14ac:dyDescent="0.3">
      <c r="A183" t="s">
        <v>843</v>
      </c>
      <c r="B183" t="s">
        <v>825</v>
      </c>
      <c r="C183" t="s">
        <v>822</v>
      </c>
      <c r="D183">
        <v>0</v>
      </c>
    </row>
    <row r="184" spans="1:4" x14ac:dyDescent="0.3">
      <c r="A184" t="s">
        <v>843</v>
      </c>
      <c r="B184" t="s">
        <v>825</v>
      </c>
      <c r="C184" t="s">
        <v>823</v>
      </c>
      <c r="D184" t="s">
        <v>123</v>
      </c>
    </row>
    <row r="185" spans="1:4" x14ac:dyDescent="0.3">
      <c r="A185" t="s">
        <v>843</v>
      </c>
      <c r="B185" t="s">
        <v>825</v>
      </c>
      <c r="C185" t="s">
        <v>824</v>
      </c>
      <c r="D185">
        <v>0</v>
      </c>
    </row>
    <row r="186" spans="1:4" x14ac:dyDescent="0.3">
      <c r="A186" t="s">
        <v>843</v>
      </c>
      <c r="B186" t="s">
        <v>825</v>
      </c>
      <c r="C186" t="s">
        <v>825</v>
      </c>
      <c r="D186" t="s">
        <v>200</v>
      </c>
    </row>
    <row r="187" spans="1:4" x14ac:dyDescent="0.3">
      <c r="A187" t="s">
        <v>843</v>
      </c>
      <c r="B187" t="s">
        <v>825</v>
      </c>
      <c r="C187" t="s">
        <v>826</v>
      </c>
      <c r="D187">
        <v>0</v>
      </c>
    </row>
    <row r="188" spans="1:4" x14ac:dyDescent="0.3">
      <c r="A188" t="s">
        <v>843</v>
      </c>
      <c r="B188" t="s">
        <v>825</v>
      </c>
      <c r="C188" t="s">
        <v>827</v>
      </c>
      <c r="D188">
        <v>0</v>
      </c>
    </row>
    <row r="189" spans="1:4" x14ac:dyDescent="0.3">
      <c r="A189" t="s">
        <v>843</v>
      </c>
      <c r="B189" t="s">
        <v>825</v>
      </c>
      <c r="C189" t="s">
        <v>828</v>
      </c>
      <c r="D189">
        <v>0</v>
      </c>
    </row>
    <row r="190" spans="1:4" x14ac:dyDescent="0.3">
      <c r="A190" t="s">
        <v>843</v>
      </c>
      <c r="B190" t="s">
        <v>825</v>
      </c>
      <c r="C190" t="s">
        <v>829</v>
      </c>
      <c r="D190" t="s">
        <v>59</v>
      </c>
    </row>
    <row r="191" spans="1:4" x14ac:dyDescent="0.3">
      <c r="A191" t="s">
        <v>843</v>
      </c>
      <c r="B191" t="s">
        <v>825</v>
      </c>
      <c r="C191" t="s">
        <v>830</v>
      </c>
      <c r="D191" t="s">
        <v>845</v>
      </c>
    </row>
    <row r="192" spans="1:4" x14ac:dyDescent="0.3">
      <c r="A192" t="s">
        <v>843</v>
      </c>
      <c r="B192" t="s">
        <v>825</v>
      </c>
      <c r="C192" t="s">
        <v>831</v>
      </c>
      <c r="D192" t="s">
        <v>139</v>
      </c>
    </row>
    <row r="193" spans="1:4" x14ac:dyDescent="0.3">
      <c r="A193" t="s">
        <v>843</v>
      </c>
      <c r="B193" t="s">
        <v>825</v>
      </c>
      <c r="C193" t="s">
        <v>832</v>
      </c>
      <c r="D193">
        <v>0</v>
      </c>
    </row>
    <row r="194" spans="1:4" x14ac:dyDescent="0.3">
      <c r="A194" t="s">
        <v>843</v>
      </c>
      <c r="B194" t="s">
        <v>825</v>
      </c>
      <c r="C194" t="s">
        <v>833</v>
      </c>
      <c r="D194">
        <v>0</v>
      </c>
    </row>
    <row r="195" spans="1:4" x14ac:dyDescent="0.3">
      <c r="A195" t="s">
        <v>843</v>
      </c>
      <c r="B195" t="s">
        <v>825</v>
      </c>
      <c r="C195" t="s">
        <v>834</v>
      </c>
      <c r="D195">
        <v>0</v>
      </c>
    </row>
    <row r="196" spans="1:4" x14ac:dyDescent="0.3">
      <c r="A196" t="s">
        <v>843</v>
      </c>
      <c r="B196" t="s">
        <v>825</v>
      </c>
      <c r="C196" t="s">
        <v>835</v>
      </c>
      <c r="D196">
        <v>0</v>
      </c>
    </row>
    <row r="197" spans="1:4" x14ac:dyDescent="0.3">
      <c r="A197" t="s">
        <v>843</v>
      </c>
      <c r="B197" t="s">
        <v>825</v>
      </c>
      <c r="C197" t="s">
        <v>836</v>
      </c>
      <c r="D197">
        <v>0</v>
      </c>
    </row>
    <row r="198" spans="1:4" x14ac:dyDescent="0.3">
      <c r="A198" t="s">
        <v>843</v>
      </c>
      <c r="B198" t="s">
        <v>825</v>
      </c>
      <c r="C198" t="s">
        <v>837</v>
      </c>
      <c r="D198">
        <v>0</v>
      </c>
    </row>
    <row r="199" spans="1:4" x14ac:dyDescent="0.3">
      <c r="A199" t="s">
        <v>843</v>
      </c>
      <c r="B199" t="s">
        <v>825</v>
      </c>
      <c r="C199" t="s">
        <v>838</v>
      </c>
      <c r="D199">
        <v>0</v>
      </c>
    </row>
    <row r="200" spans="1:4" x14ac:dyDescent="0.3">
      <c r="A200" t="s">
        <v>843</v>
      </c>
      <c r="B200" t="s">
        <v>826</v>
      </c>
      <c r="C200" t="s">
        <v>817</v>
      </c>
      <c r="D200">
        <v>0</v>
      </c>
    </row>
    <row r="201" spans="1:4" x14ac:dyDescent="0.3">
      <c r="A201" t="s">
        <v>843</v>
      </c>
      <c r="B201" t="s">
        <v>826</v>
      </c>
      <c r="C201" t="s">
        <v>818</v>
      </c>
      <c r="D201">
        <v>0</v>
      </c>
    </row>
    <row r="202" spans="1:4" x14ac:dyDescent="0.3">
      <c r="A202" t="s">
        <v>843</v>
      </c>
      <c r="B202" t="s">
        <v>826</v>
      </c>
      <c r="C202" t="s">
        <v>819</v>
      </c>
      <c r="D202">
        <v>0</v>
      </c>
    </row>
    <row r="203" spans="1:4" x14ac:dyDescent="0.3">
      <c r="A203" t="s">
        <v>843</v>
      </c>
      <c r="B203" t="s">
        <v>826</v>
      </c>
      <c r="C203" t="s">
        <v>820</v>
      </c>
      <c r="D203">
        <v>0</v>
      </c>
    </row>
    <row r="204" spans="1:4" x14ac:dyDescent="0.3">
      <c r="A204" t="s">
        <v>843</v>
      </c>
      <c r="B204" t="s">
        <v>826</v>
      </c>
      <c r="C204" t="s">
        <v>821</v>
      </c>
      <c r="D204">
        <v>0</v>
      </c>
    </row>
    <row r="205" spans="1:4" x14ac:dyDescent="0.3">
      <c r="A205" t="s">
        <v>843</v>
      </c>
      <c r="B205" t="s">
        <v>826</v>
      </c>
      <c r="C205" t="s">
        <v>822</v>
      </c>
      <c r="D205">
        <v>0</v>
      </c>
    </row>
    <row r="206" spans="1:4" x14ac:dyDescent="0.3">
      <c r="A206" t="s">
        <v>843</v>
      </c>
      <c r="B206" t="s">
        <v>826</v>
      </c>
      <c r="C206" t="s">
        <v>823</v>
      </c>
      <c r="D206">
        <v>0</v>
      </c>
    </row>
    <row r="207" spans="1:4" x14ac:dyDescent="0.3">
      <c r="A207" t="s">
        <v>843</v>
      </c>
      <c r="B207" t="s">
        <v>826</v>
      </c>
      <c r="C207" t="s">
        <v>824</v>
      </c>
      <c r="D207">
        <v>0</v>
      </c>
    </row>
    <row r="208" spans="1:4" x14ac:dyDescent="0.3">
      <c r="A208" t="s">
        <v>843</v>
      </c>
      <c r="B208" t="s">
        <v>826</v>
      </c>
      <c r="C208" t="s">
        <v>825</v>
      </c>
      <c r="D208">
        <v>0</v>
      </c>
    </row>
    <row r="209" spans="1:4" x14ac:dyDescent="0.3">
      <c r="A209" t="s">
        <v>843</v>
      </c>
      <c r="B209" t="s">
        <v>826</v>
      </c>
      <c r="C209" t="s">
        <v>826</v>
      </c>
      <c r="D209" t="s">
        <v>188</v>
      </c>
    </row>
    <row r="210" spans="1:4" x14ac:dyDescent="0.3">
      <c r="A210" t="s">
        <v>843</v>
      </c>
      <c r="B210" t="s">
        <v>826</v>
      </c>
      <c r="C210" t="s">
        <v>827</v>
      </c>
      <c r="D210" t="s">
        <v>110</v>
      </c>
    </row>
    <row r="211" spans="1:4" x14ac:dyDescent="0.3">
      <c r="A211" t="s">
        <v>843</v>
      </c>
      <c r="B211" t="s">
        <v>826</v>
      </c>
      <c r="C211" t="s">
        <v>828</v>
      </c>
      <c r="D211">
        <v>0</v>
      </c>
    </row>
    <row r="212" spans="1:4" x14ac:dyDescent="0.3">
      <c r="A212" t="s">
        <v>843</v>
      </c>
      <c r="B212" t="s">
        <v>826</v>
      </c>
      <c r="C212" t="s">
        <v>829</v>
      </c>
      <c r="D212" t="s">
        <v>59</v>
      </c>
    </row>
    <row r="213" spans="1:4" x14ac:dyDescent="0.3">
      <c r="A213" t="s">
        <v>843</v>
      </c>
      <c r="B213" t="s">
        <v>826</v>
      </c>
      <c r="C213" t="s">
        <v>830</v>
      </c>
      <c r="D213" t="s">
        <v>847</v>
      </c>
    </row>
    <row r="214" spans="1:4" x14ac:dyDescent="0.3">
      <c r="A214" t="s">
        <v>843</v>
      </c>
      <c r="B214" t="s">
        <v>826</v>
      </c>
      <c r="C214" t="s">
        <v>831</v>
      </c>
      <c r="D214">
        <v>0</v>
      </c>
    </row>
    <row r="215" spans="1:4" x14ac:dyDescent="0.3">
      <c r="A215" t="s">
        <v>843</v>
      </c>
      <c r="B215" t="s">
        <v>826</v>
      </c>
      <c r="C215" t="s">
        <v>832</v>
      </c>
      <c r="D215">
        <v>0</v>
      </c>
    </row>
    <row r="216" spans="1:4" x14ac:dyDescent="0.3">
      <c r="A216" t="s">
        <v>843</v>
      </c>
      <c r="B216" t="s">
        <v>826</v>
      </c>
      <c r="C216" t="s">
        <v>833</v>
      </c>
      <c r="D216">
        <v>0</v>
      </c>
    </row>
    <row r="217" spans="1:4" x14ac:dyDescent="0.3">
      <c r="A217" t="s">
        <v>843</v>
      </c>
      <c r="B217" t="s">
        <v>826</v>
      </c>
      <c r="C217" t="s">
        <v>834</v>
      </c>
      <c r="D217">
        <v>0</v>
      </c>
    </row>
    <row r="218" spans="1:4" x14ac:dyDescent="0.3">
      <c r="A218" t="s">
        <v>843</v>
      </c>
      <c r="B218" t="s">
        <v>826</v>
      </c>
      <c r="C218" t="s">
        <v>835</v>
      </c>
      <c r="D218">
        <v>0</v>
      </c>
    </row>
    <row r="219" spans="1:4" x14ac:dyDescent="0.3">
      <c r="A219" t="s">
        <v>843</v>
      </c>
      <c r="B219" t="s">
        <v>826</v>
      </c>
      <c r="C219" t="s">
        <v>836</v>
      </c>
      <c r="D219">
        <v>0</v>
      </c>
    </row>
    <row r="220" spans="1:4" x14ac:dyDescent="0.3">
      <c r="A220" t="s">
        <v>843</v>
      </c>
      <c r="B220" t="s">
        <v>826</v>
      </c>
      <c r="C220" t="s">
        <v>837</v>
      </c>
      <c r="D220">
        <v>0</v>
      </c>
    </row>
    <row r="221" spans="1:4" x14ac:dyDescent="0.3">
      <c r="A221" t="s">
        <v>843</v>
      </c>
      <c r="B221" t="s">
        <v>826</v>
      </c>
      <c r="C221" t="s">
        <v>838</v>
      </c>
      <c r="D221">
        <v>0</v>
      </c>
    </row>
    <row r="222" spans="1:4" x14ac:dyDescent="0.3">
      <c r="A222" t="s">
        <v>843</v>
      </c>
      <c r="B222" t="s">
        <v>827</v>
      </c>
      <c r="C222" t="s">
        <v>817</v>
      </c>
      <c r="D222">
        <v>0</v>
      </c>
    </row>
    <row r="223" spans="1:4" x14ac:dyDescent="0.3">
      <c r="A223" t="s">
        <v>843</v>
      </c>
      <c r="B223" t="s">
        <v>827</v>
      </c>
      <c r="C223" t="s">
        <v>818</v>
      </c>
      <c r="D223">
        <v>0</v>
      </c>
    </row>
    <row r="224" spans="1:4" x14ac:dyDescent="0.3">
      <c r="A224" t="s">
        <v>843</v>
      </c>
      <c r="B224" t="s">
        <v>827</v>
      </c>
      <c r="C224" t="s">
        <v>819</v>
      </c>
      <c r="D224">
        <v>0</v>
      </c>
    </row>
    <row r="225" spans="1:4" x14ac:dyDescent="0.3">
      <c r="A225" t="s">
        <v>843</v>
      </c>
      <c r="B225" t="s">
        <v>827</v>
      </c>
      <c r="C225" t="s">
        <v>820</v>
      </c>
      <c r="D225">
        <v>0</v>
      </c>
    </row>
    <row r="226" spans="1:4" x14ac:dyDescent="0.3">
      <c r="A226" t="s">
        <v>843</v>
      </c>
      <c r="B226" t="s">
        <v>827</v>
      </c>
      <c r="C226" t="s">
        <v>821</v>
      </c>
      <c r="D226">
        <v>0</v>
      </c>
    </row>
    <row r="227" spans="1:4" x14ac:dyDescent="0.3">
      <c r="A227" t="s">
        <v>843</v>
      </c>
      <c r="B227" t="s">
        <v>827</v>
      </c>
      <c r="C227" t="s">
        <v>822</v>
      </c>
      <c r="D227">
        <v>0</v>
      </c>
    </row>
    <row r="228" spans="1:4" x14ac:dyDescent="0.3">
      <c r="A228" t="s">
        <v>843</v>
      </c>
      <c r="B228" t="s">
        <v>827</v>
      </c>
      <c r="C228" t="s">
        <v>823</v>
      </c>
      <c r="D228">
        <v>0</v>
      </c>
    </row>
    <row r="229" spans="1:4" x14ac:dyDescent="0.3">
      <c r="A229" t="s">
        <v>843</v>
      </c>
      <c r="B229" t="s">
        <v>827</v>
      </c>
      <c r="C229" t="s">
        <v>824</v>
      </c>
      <c r="D229">
        <v>0</v>
      </c>
    </row>
    <row r="230" spans="1:4" x14ac:dyDescent="0.3">
      <c r="A230" t="s">
        <v>843</v>
      </c>
      <c r="B230" t="s">
        <v>827</v>
      </c>
      <c r="C230" t="s">
        <v>825</v>
      </c>
      <c r="D230">
        <v>0</v>
      </c>
    </row>
    <row r="231" spans="1:4" x14ac:dyDescent="0.3">
      <c r="A231" t="s">
        <v>843</v>
      </c>
      <c r="B231" t="s">
        <v>827</v>
      </c>
      <c r="C231" t="s">
        <v>826</v>
      </c>
      <c r="D231" t="s">
        <v>100</v>
      </c>
    </row>
    <row r="232" spans="1:4" x14ac:dyDescent="0.3">
      <c r="A232" t="s">
        <v>843</v>
      </c>
      <c r="B232" t="s">
        <v>827</v>
      </c>
      <c r="C232" t="s">
        <v>827</v>
      </c>
      <c r="D232" t="s">
        <v>186</v>
      </c>
    </row>
    <row r="233" spans="1:4" x14ac:dyDescent="0.3">
      <c r="A233" t="s">
        <v>843</v>
      </c>
      <c r="B233" t="s">
        <v>827</v>
      </c>
      <c r="C233" t="s">
        <v>828</v>
      </c>
      <c r="D233" t="s">
        <v>103</v>
      </c>
    </row>
    <row r="234" spans="1:4" x14ac:dyDescent="0.3">
      <c r="A234" t="s">
        <v>843</v>
      </c>
      <c r="B234" t="s">
        <v>827</v>
      </c>
      <c r="C234" t="s">
        <v>829</v>
      </c>
      <c r="D234" t="s">
        <v>59</v>
      </c>
    </row>
    <row r="235" spans="1:4" x14ac:dyDescent="0.3">
      <c r="A235" t="s">
        <v>843</v>
      </c>
      <c r="B235" t="s">
        <v>827</v>
      </c>
      <c r="C235" t="s">
        <v>830</v>
      </c>
      <c r="D235" t="s">
        <v>847</v>
      </c>
    </row>
    <row r="236" spans="1:4" x14ac:dyDescent="0.3">
      <c r="A236" t="s">
        <v>843</v>
      </c>
      <c r="B236" t="s">
        <v>827</v>
      </c>
      <c r="C236" t="s">
        <v>831</v>
      </c>
      <c r="D236">
        <v>0</v>
      </c>
    </row>
    <row r="237" spans="1:4" x14ac:dyDescent="0.3">
      <c r="A237" t="s">
        <v>843</v>
      </c>
      <c r="B237" t="s">
        <v>827</v>
      </c>
      <c r="C237" t="s">
        <v>832</v>
      </c>
      <c r="D237">
        <v>0</v>
      </c>
    </row>
    <row r="238" spans="1:4" x14ac:dyDescent="0.3">
      <c r="A238" t="s">
        <v>843</v>
      </c>
      <c r="B238" t="s">
        <v>827</v>
      </c>
      <c r="C238" t="s">
        <v>833</v>
      </c>
      <c r="D238">
        <v>0</v>
      </c>
    </row>
    <row r="239" spans="1:4" x14ac:dyDescent="0.3">
      <c r="A239" t="s">
        <v>843</v>
      </c>
      <c r="B239" t="s">
        <v>827</v>
      </c>
      <c r="C239" t="s">
        <v>834</v>
      </c>
      <c r="D239">
        <v>0</v>
      </c>
    </row>
    <row r="240" spans="1:4" x14ac:dyDescent="0.3">
      <c r="A240" t="s">
        <v>843</v>
      </c>
      <c r="B240" t="s">
        <v>827</v>
      </c>
      <c r="C240" t="s">
        <v>835</v>
      </c>
      <c r="D240">
        <v>0</v>
      </c>
    </row>
    <row r="241" spans="1:4" x14ac:dyDescent="0.3">
      <c r="A241" t="s">
        <v>843</v>
      </c>
      <c r="B241" t="s">
        <v>827</v>
      </c>
      <c r="C241" t="s">
        <v>836</v>
      </c>
      <c r="D241">
        <v>0</v>
      </c>
    </row>
    <row r="242" spans="1:4" x14ac:dyDescent="0.3">
      <c r="A242" t="s">
        <v>843</v>
      </c>
      <c r="B242" t="s">
        <v>827</v>
      </c>
      <c r="C242" t="s">
        <v>837</v>
      </c>
      <c r="D242">
        <v>0</v>
      </c>
    </row>
    <row r="243" spans="1:4" x14ac:dyDescent="0.3">
      <c r="A243" t="s">
        <v>843</v>
      </c>
      <c r="B243" t="s">
        <v>827</v>
      </c>
      <c r="C243" t="s">
        <v>838</v>
      </c>
      <c r="D243">
        <v>0</v>
      </c>
    </row>
    <row r="244" spans="1:4" x14ac:dyDescent="0.3">
      <c r="A244" t="s">
        <v>843</v>
      </c>
      <c r="B244" t="s">
        <v>828</v>
      </c>
      <c r="C244" t="s">
        <v>817</v>
      </c>
      <c r="D244">
        <v>0</v>
      </c>
    </row>
    <row r="245" spans="1:4" x14ac:dyDescent="0.3">
      <c r="A245" t="s">
        <v>843</v>
      </c>
      <c r="B245" t="s">
        <v>828</v>
      </c>
      <c r="C245" t="s">
        <v>818</v>
      </c>
      <c r="D245">
        <v>0</v>
      </c>
    </row>
    <row r="246" spans="1:4" x14ac:dyDescent="0.3">
      <c r="A246" t="s">
        <v>843</v>
      </c>
      <c r="B246" t="s">
        <v>828</v>
      </c>
      <c r="C246" t="s">
        <v>819</v>
      </c>
      <c r="D246">
        <v>0</v>
      </c>
    </row>
    <row r="247" spans="1:4" x14ac:dyDescent="0.3">
      <c r="A247" t="s">
        <v>843</v>
      </c>
      <c r="B247" t="s">
        <v>828</v>
      </c>
      <c r="C247" t="s">
        <v>820</v>
      </c>
      <c r="D247">
        <v>0</v>
      </c>
    </row>
    <row r="248" spans="1:4" x14ac:dyDescent="0.3">
      <c r="A248" t="s">
        <v>843</v>
      </c>
      <c r="B248" t="s">
        <v>828</v>
      </c>
      <c r="C248" t="s">
        <v>821</v>
      </c>
      <c r="D248">
        <v>0</v>
      </c>
    </row>
    <row r="249" spans="1:4" x14ac:dyDescent="0.3">
      <c r="A249" t="s">
        <v>843</v>
      </c>
      <c r="B249" t="s">
        <v>828</v>
      </c>
      <c r="C249" t="s">
        <v>822</v>
      </c>
      <c r="D249">
        <v>0</v>
      </c>
    </row>
    <row r="250" spans="1:4" x14ac:dyDescent="0.3">
      <c r="A250" t="s">
        <v>843</v>
      </c>
      <c r="B250" t="s">
        <v>828</v>
      </c>
      <c r="C250" t="s">
        <v>823</v>
      </c>
      <c r="D250">
        <v>0</v>
      </c>
    </row>
    <row r="251" spans="1:4" x14ac:dyDescent="0.3">
      <c r="A251" t="s">
        <v>843</v>
      </c>
      <c r="B251" t="s">
        <v>828</v>
      </c>
      <c r="C251" t="s">
        <v>824</v>
      </c>
      <c r="D251">
        <v>0</v>
      </c>
    </row>
    <row r="252" spans="1:4" x14ac:dyDescent="0.3">
      <c r="A252" t="s">
        <v>843</v>
      </c>
      <c r="B252" t="s">
        <v>828</v>
      </c>
      <c r="C252" t="s">
        <v>825</v>
      </c>
      <c r="D252">
        <v>0</v>
      </c>
    </row>
    <row r="253" spans="1:4" x14ac:dyDescent="0.3">
      <c r="A253" t="s">
        <v>843</v>
      </c>
      <c r="B253" t="s">
        <v>828</v>
      </c>
      <c r="C253" t="s">
        <v>826</v>
      </c>
      <c r="D253">
        <v>0</v>
      </c>
    </row>
    <row r="254" spans="1:4" x14ac:dyDescent="0.3">
      <c r="A254" t="s">
        <v>843</v>
      </c>
      <c r="B254" t="s">
        <v>828</v>
      </c>
      <c r="C254" t="s">
        <v>827</v>
      </c>
      <c r="D254" t="s">
        <v>113</v>
      </c>
    </row>
    <row r="255" spans="1:4" x14ac:dyDescent="0.3">
      <c r="A255" t="s">
        <v>843</v>
      </c>
      <c r="B255" t="s">
        <v>828</v>
      </c>
      <c r="C255" t="s">
        <v>828</v>
      </c>
      <c r="D255" t="s">
        <v>190</v>
      </c>
    </row>
    <row r="256" spans="1:4" x14ac:dyDescent="0.3">
      <c r="A256" t="s">
        <v>843</v>
      </c>
      <c r="B256" t="s">
        <v>828</v>
      </c>
      <c r="C256" t="s">
        <v>829</v>
      </c>
      <c r="D256" t="s">
        <v>59</v>
      </c>
    </row>
    <row r="257" spans="1:4" x14ac:dyDescent="0.3">
      <c r="A257" t="s">
        <v>843</v>
      </c>
      <c r="B257" t="s">
        <v>828</v>
      </c>
      <c r="C257" t="s">
        <v>830</v>
      </c>
      <c r="D257" t="s">
        <v>847</v>
      </c>
    </row>
    <row r="258" spans="1:4" x14ac:dyDescent="0.3">
      <c r="A258" t="s">
        <v>843</v>
      </c>
      <c r="B258" t="s">
        <v>828</v>
      </c>
      <c r="C258" t="s">
        <v>831</v>
      </c>
      <c r="D258">
        <v>0</v>
      </c>
    </row>
    <row r="259" spans="1:4" x14ac:dyDescent="0.3">
      <c r="A259" t="s">
        <v>843</v>
      </c>
      <c r="B259" t="s">
        <v>828</v>
      </c>
      <c r="C259" t="s">
        <v>832</v>
      </c>
      <c r="D259">
        <v>0</v>
      </c>
    </row>
    <row r="260" spans="1:4" x14ac:dyDescent="0.3">
      <c r="A260" t="s">
        <v>843</v>
      </c>
      <c r="B260" t="s">
        <v>828</v>
      </c>
      <c r="C260" t="s">
        <v>833</v>
      </c>
      <c r="D260">
        <v>0</v>
      </c>
    </row>
    <row r="261" spans="1:4" x14ac:dyDescent="0.3">
      <c r="A261" t="s">
        <v>843</v>
      </c>
      <c r="B261" t="s">
        <v>828</v>
      </c>
      <c r="C261" t="s">
        <v>834</v>
      </c>
      <c r="D261">
        <v>0</v>
      </c>
    </row>
    <row r="262" spans="1:4" x14ac:dyDescent="0.3">
      <c r="A262" t="s">
        <v>843</v>
      </c>
      <c r="B262" t="s">
        <v>828</v>
      </c>
      <c r="C262" t="s">
        <v>835</v>
      </c>
      <c r="D262">
        <v>0</v>
      </c>
    </row>
    <row r="263" spans="1:4" x14ac:dyDescent="0.3">
      <c r="A263" t="s">
        <v>843</v>
      </c>
      <c r="B263" t="s">
        <v>828</v>
      </c>
      <c r="C263" t="s">
        <v>836</v>
      </c>
      <c r="D263">
        <v>0</v>
      </c>
    </row>
    <row r="264" spans="1:4" x14ac:dyDescent="0.3">
      <c r="A264" t="s">
        <v>843</v>
      </c>
      <c r="B264" t="s">
        <v>828</v>
      </c>
      <c r="C264" t="s">
        <v>837</v>
      </c>
      <c r="D264">
        <v>0</v>
      </c>
    </row>
    <row r="265" spans="1:4" x14ac:dyDescent="0.3">
      <c r="A265" t="s">
        <v>843</v>
      </c>
      <c r="B265" t="s">
        <v>828</v>
      </c>
      <c r="C265" t="s">
        <v>838</v>
      </c>
      <c r="D265">
        <v>0</v>
      </c>
    </row>
    <row r="266" spans="1:4" x14ac:dyDescent="0.3">
      <c r="A266" t="s">
        <v>843</v>
      </c>
      <c r="B266" t="s">
        <v>829</v>
      </c>
      <c r="C266" t="s">
        <v>817</v>
      </c>
      <c r="D266">
        <v>0</v>
      </c>
    </row>
    <row r="267" spans="1:4" x14ac:dyDescent="0.3">
      <c r="A267" t="s">
        <v>843</v>
      </c>
      <c r="B267" t="s">
        <v>829</v>
      </c>
      <c r="C267" t="s">
        <v>818</v>
      </c>
      <c r="D267">
        <v>0</v>
      </c>
    </row>
    <row r="268" spans="1:4" x14ac:dyDescent="0.3">
      <c r="A268" t="s">
        <v>843</v>
      </c>
      <c r="B268" t="s">
        <v>829</v>
      </c>
      <c r="C268" t="s">
        <v>819</v>
      </c>
      <c r="D268">
        <v>0</v>
      </c>
    </row>
    <row r="269" spans="1:4" x14ac:dyDescent="0.3">
      <c r="A269" t="s">
        <v>843</v>
      </c>
      <c r="B269" t="s">
        <v>829</v>
      </c>
      <c r="C269" t="s">
        <v>820</v>
      </c>
      <c r="D269">
        <v>0</v>
      </c>
    </row>
    <row r="270" spans="1:4" x14ac:dyDescent="0.3">
      <c r="A270" t="s">
        <v>843</v>
      </c>
      <c r="B270" t="s">
        <v>829</v>
      </c>
      <c r="C270" t="s">
        <v>821</v>
      </c>
      <c r="D270">
        <v>0</v>
      </c>
    </row>
    <row r="271" spans="1:4" x14ac:dyDescent="0.3">
      <c r="A271" t="s">
        <v>843</v>
      </c>
      <c r="B271" t="s">
        <v>829</v>
      </c>
      <c r="C271" t="s">
        <v>822</v>
      </c>
      <c r="D271">
        <v>0</v>
      </c>
    </row>
    <row r="272" spans="1:4" x14ac:dyDescent="0.3">
      <c r="A272" t="s">
        <v>843</v>
      </c>
      <c r="B272" t="s">
        <v>829</v>
      </c>
      <c r="C272" t="s">
        <v>823</v>
      </c>
      <c r="D272">
        <v>0</v>
      </c>
    </row>
    <row r="273" spans="1:4" x14ac:dyDescent="0.3">
      <c r="A273" t="s">
        <v>843</v>
      </c>
      <c r="B273" t="s">
        <v>829</v>
      </c>
      <c r="C273" t="s">
        <v>824</v>
      </c>
      <c r="D273">
        <v>0</v>
      </c>
    </row>
    <row r="274" spans="1:4" x14ac:dyDescent="0.3">
      <c r="A274" t="s">
        <v>843</v>
      </c>
      <c r="B274" t="s">
        <v>829</v>
      </c>
      <c r="C274" t="s">
        <v>825</v>
      </c>
      <c r="D274">
        <v>0</v>
      </c>
    </row>
    <row r="275" spans="1:4" x14ac:dyDescent="0.3">
      <c r="A275" t="s">
        <v>843</v>
      </c>
      <c r="B275" t="s">
        <v>829</v>
      </c>
      <c r="C275" t="s">
        <v>826</v>
      </c>
      <c r="D275">
        <v>0</v>
      </c>
    </row>
    <row r="276" spans="1:4" x14ac:dyDescent="0.3">
      <c r="A276" t="s">
        <v>843</v>
      </c>
      <c r="B276" t="s">
        <v>829</v>
      </c>
      <c r="C276" t="s">
        <v>827</v>
      </c>
      <c r="D276">
        <v>0</v>
      </c>
    </row>
    <row r="277" spans="1:4" x14ac:dyDescent="0.3">
      <c r="A277" t="s">
        <v>843</v>
      </c>
      <c r="B277" t="s">
        <v>829</v>
      </c>
      <c r="C277" t="s">
        <v>828</v>
      </c>
      <c r="D277">
        <v>0</v>
      </c>
    </row>
    <row r="278" spans="1:4" x14ac:dyDescent="0.3">
      <c r="A278" t="s">
        <v>843</v>
      </c>
      <c r="B278" t="s">
        <v>829</v>
      </c>
      <c r="C278" t="s">
        <v>829</v>
      </c>
      <c r="D278">
        <v>1</v>
      </c>
    </row>
    <row r="279" spans="1:4" x14ac:dyDescent="0.3">
      <c r="A279" t="s">
        <v>843</v>
      </c>
      <c r="B279" t="s">
        <v>829</v>
      </c>
      <c r="C279" t="s">
        <v>830</v>
      </c>
      <c r="D279">
        <v>0</v>
      </c>
    </row>
    <row r="280" spans="1:4" x14ac:dyDescent="0.3">
      <c r="A280" t="s">
        <v>843</v>
      </c>
      <c r="B280" t="s">
        <v>829</v>
      </c>
      <c r="C280" t="s">
        <v>831</v>
      </c>
      <c r="D280">
        <v>0</v>
      </c>
    </row>
    <row r="281" spans="1:4" x14ac:dyDescent="0.3">
      <c r="A281" t="s">
        <v>843</v>
      </c>
      <c r="B281" t="s">
        <v>829</v>
      </c>
      <c r="C281" t="s">
        <v>832</v>
      </c>
      <c r="D281">
        <v>0</v>
      </c>
    </row>
    <row r="282" spans="1:4" x14ac:dyDescent="0.3">
      <c r="A282" t="s">
        <v>843</v>
      </c>
      <c r="B282" t="s">
        <v>829</v>
      </c>
      <c r="C282" t="s">
        <v>833</v>
      </c>
      <c r="D282">
        <v>0</v>
      </c>
    </row>
    <row r="283" spans="1:4" x14ac:dyDescent="0.3">
      <c r="A283" t="s">
        <v>843</v>
      </c>
      <c r="B283" t="s">
        <v>829</v>
      </c>
      <c r="C283" t="s">
        <v>834</v>
      </c>
      <c r="D283">
        <v>0</v>
      </c>
    </row>
    <row r="284" spans="1:4" x14ac:dyDescent="0.3">
      <c r="A284" t="s">
        <v>843</v>
      </c>
      <c r="B284" t="s">
        <v>829</v>
      </c>
      <c r="C284" t="s">
        <v>835</v>
      </c>
      <c r="D284">
        <v>0</v>
      </c>
    </row>
    <row r="285" spans="1:4" x14ac:dyDescent="0.3">
      <c r="A285" t="s">
        <v>843</v>
      </c>
      <c r="B285" t="s">
        <v>829</v>
      </c>
      <c r="C285" t="s">
        <v>836</v>
      </c>
      <c r="D285">
        <v>0</v>
      </c>
    </row>
    <row r="286" spans="1:4" x14ac:dyDescent="0.3">
      <c r="A286" t="s">
        <v>843</v>
      </c>
      <c r="B286" t="s">
        <v>829</v>
      </c>
      <c r="C286" t="s">
        <v>837</v>
      </c>
      <c r="D286">
        <v>0</v>
      </c>
    </row>
    <row r="287" spans="1:4" x14ac:dyDescent="0.3">
      <c r="A287" t="s">
        <v>843</v>
      </c>
      <c r="B287" t="s">
        <v>829</v>
      </c>
      <c r="C287" t="s">
        <v>838</v>
      </c>
      <c r="D287">
        <v>0</v>
      </c>
    </row>
    <row r="288" spans="1:4" x14ac:dyDescent="0.3">
      <c r="A288" t="s">
        <v>843</v>
      </c>
      <c r="B288" t="s">
        <v>830</v>
      </c>
      <c r="C288" t="s">
        <v>817</v>
      </c>
      <c r="D288">
        <v>0</v>
      </c>
    </row>
    <row r="289" spans="1:4" x14ac:dyDescent="0.3">
      <c r="A289" t="s">
        <v>843</v>
      </c>
      <c r="B289" t="s">
        <v>830</v>
      </c>
      <c r="C289" t="s">
        <v>818</v>
      </c>
      <c r="D289">
        <v>0</v>
      </c>
    </row>
    <row r="290" spans="1:4" x14ac:dyDescent="0.3">
      <c r="A290" t="s">
        <v>843</v>
      </c>
      <c r="B290" t="s">
        <v>830</v>
      </c>
      <c r="C290" t="s">
        <v>819</v>
      </c>
      <c r="D290">
        <v>0</v>
      </c>
    </row>
    <row r="291" spans="1:4" x14ac:dyDescent="0.3">
      <c r="A291" t="s">
        <v>843</v>
      </c>
      <c r="B291" t="s">
        <v>830</v>
      </c>
      <c r="C291" t="s">
        <v>820</v>
      </c>
      <c r="D291">
        <v>0</v>
      </c>
    </row>
    <row r="292" spans="1:4" x14ac:dyDescent="0.3">
      <c r="A292" t="s">
        <v>843</v>
      </c>
      <c r="B292" t="s">
        <v>830</v>
      </c>
      <c r="C292" t="s">
        <v>821</v>
      </c>
      <c r="D292">
        <v>0</v>
      </c>
    </row>
    <row r="293" spans="1:4" x14ac:dyDescent="0.3">
      <c r="A293" t="s">
        <v>843</v>
      </c>
      <c r="B293" t="s">
        <v>830</v>
      </c>
      <c r="C293" t="s">
        <v>822</v>
      </c>
      <c r="D293">
        <v>0</v>
      </c>
    </row>
    <row r="294" spans="1:4" x14ac:dyDescent="0.3">
      <c r="A294" t="s">
        <v>843</v>
      </c>
      <c r="B294" t="s">
        <v>830</v>
      </c>
      <c r="C294" t="s">
        <v>823</v>
      </c>
      <c r="D294">
        <v>0</v>
      </c>
    </row>
    <row r="295" spans="1:4" x14ac:dyDescent="0.3">
      <c r="A295" t="s">
        <v>843</v>
      </c>
      <c r="B295" t="s">
        <v>830</v>
      </c>
      <c r="C295" t="s">
        <v>824</v>
      </c>
      <c r="D295">
        <v>0</v>
      </c>
    </row>
    <row r="296" spans="1:4" x14ac:dyDescent="0.3">
      <c r="A296" t="s">
        <v>843</v>
      </c>
      <c r="B296" t="s">
        <v>830</v>
      </c>
      <c r="C296" t="s">
        <v>825</v>
      </c>
      <c r="D296">
        <v>0</v>
      </c>
    </row>
    <row r="297" spans="1:4" x14ac:dyDescent="0.3">
      <c r="A297" t="s">
        <v>843</v>
      </c>
      <c r="B297" t="s">
        <v>830</v>
      </c>
      <c r="C297" t="s">
        <v>826</v>
      </c>
      <c r="D297">
        <v>0</v>
      </c>
    </row>
    <row r="298" spans="1:4" x14ac:dyDescent="0.3">
      <c r="A298" t="s">
        <v>843</v>
      </c>
      <c r="B298" t="s">
        <v>830</v>
      </c>
      <c r="C298" t="s">
        <v>827</v>
      </c>
      <c r="D298">
        <v>0</v>
      </c>
    </row>
    <row r="299" spans="1:4" x14ac:dyDescent="0.3">
      <c r="A299" t="s">
        <v>843</v>
      </c>
      <c r="B299" t="s">
        <v>830</v>
      </c>
      <c r="C299" t="s">
        <v>828</v>
      </c>
      <c r="D299">
        <v>0</v>
      </c>
    </row>
    <row r="300" spans="1:4" x14ac:dyDescent="0.3">
      <c r="A300" t="s">
        <v>843</v>
      </c>
      <c r="B300" t="s">
        <v>830</v>
      </c>
      <c r="C300" t="s">
        <v>829</v>
      </c>
      <c r="D300">
        <v>0</v>
      </c>
    </row>
    <row r="301" spans="1:4" x14ac:dyDescent="0.3">
      <c r="A301" t="s">
        <v>843</v>
      </c>
      <c r="B301" t="s">
        <v>830</v>
      </c>
      <c r="C301" t="s">
        <v>830</v>
      </c>
      <c r="D301">
        <v>1</v>
      </c>
    </row>
    <row r="302" spans="1:4" x14ac:dyDescent="0.3">
      <c r="A302" t="s">
        <v>843</v>
      </c>
      <c r="B302" t="s">
        <v>830</v>
      </c>
      <c r="C302" t="s">
        <v>831</v>
      </c>
      <c r="D302">
        <v>0</v>
      </c>
    </row>
    <row r="303" spans="1:4" x14ac:dyDescent="0.3">
      <c r="A303" t="s">
        <v>843</v>
      </c>
      <c r="B303" t="s">
        <v>830</v>
      </c>
      <c r="C303" t="s">
        <v>832</v>
      </c>
      <c r="D303">
        <v>0</v>
      </c>
    </row>
    <row r="304" spans="1:4" x14ac:dyDescent="0.3">
      <c r="A304" t="s">
        <v>843</v>
      </c>
      <c r="B304" t="s">
        <v>830</v>
      </c>
      <c r="C304" t="s">
        <v>833</v>
      </c>
      <c r="D304">
        <v>0</v>
      </c>
    </row>
    <row r="305" spans="1:4" x14ac:dyDescent="0.3">
      <c r="A305" t="s">
        <v>843</v>
      </c>
      <c r="B305" t="s">
        <v>830</v>
      </c>
      <c r="C305" t="s">
        <v>834</v>
      </c>
      <c r="D305">
        <v>0</v>
      </c>
    </row>
    <row r="306" spans="1:4" x14ac:dyDescent="0.3">
      <c r="A306" t="s">
        <v>843</v>
      </c>
      <c r="B306" t="s">
        <v>830</v>
      </c>
      <c r="C306" t="s">
        <v>835</v>
      </c>
      <c r="D306">
        <v>0</v>
      </c>
    </row>
    <row r="307" spans="1:4" x14ac:dyDescent="0.3">
      <c r="A307" t="s">
        <v>843</v>
      </c>
      <c r="B307" t="s">
        <v>830</v>
      </c>
      <c r="C307" t="s">
        <v>836</v>
      </c>
      <c r="D307">
        <v>0</v>
      </c>
    </row>
    <row r="308" spans="1:4" x14ac:dyDescent="0.3">
      <c r="A308" t="s">
        <v>843</v>
      </c>
      <c r="B308" t="s">
        <v>830</v>
      </c>
      <c r="C308" t="s">
        <v>837</v>
      </c>
      <c r="D308">
        <v>0</v>
      </c>
    </row>
    <row r="309" spans="1:4" x14ac:dyDescent="0.3">
      <c r="A309" t="s">
        <v>843</v>
      </c>
      <c r="B309" t="s">
        <v>830</v>
      </c>
      <c r="C309" t="s">
        <v>838</v>
      </c>
      <c r="D309">
        <v>0</v>
      </c>
    </row>
    <row r="310" spans="1:4" x14ac:dyDescent="0.3">
      <c r="A310" t="s">
        <v>843</v>
      </c>
      <c r="B310" t="s">
        <v>831</v>
      </c>
      <c r="C310" t="s">
        <v>817</v>
      </c>
      <c r="D310">
        <v>0</v>
      </c>
    </row>
    <row r="311" spans="1:4" x14ac:dyDescent="0.3">
      <c r="A311" t="s">
        <v>843</v>
      </c>
      <c r="B311" t="s">
        <v>831</v>
      </c>
      <c r="C311" t="s">
        <v>818</v>
      </c>
      <c r="D311">
        <v>0</v>
      </c>
    </row>
    <row r="312" spans="1:4" x14ac:dyDescent="0.3">
      <c r="A312" t="s">
        <v>843</v>
      </c>
      <c r="B312" t="s">
        <v>831</v>
      </c>
      <c r="C312" t="s">
        <v>819</v>
      </c>
      <c r="D312">
        <v>0</v>
      </c>
    </row>
    <row r="313" spans="1:4" x14ac:dyDescent="0.3">
      <c r="A313" t="s">
        <v>843</v>
      </c>
      <c r="B313" t="s">
        <v>831</v>
      </c>
      <c r="C313" t="s">
        <v>820</v>
      </c>
      <c r="D313">
        <v>0</v>
      </c>
    </row>
    <row r="314" spans="1:4" x14ac:dyDescent="0.3">
      <c r="A314" t="s">
        <v>843</v>
      </c>
      <c r="B314" t="s">
        <v>831</v>
      </c>
      <c r="C314" t="s">
        <v>821</v>
      </c>
      <c r="D314">
        <v>0</v>
      </c>
    </row>
    <row r="315" spans="1:4" x14ac:dyDescent="0.3">
      <c r="A315" t="s">
        <v>843</v>
      </c>
      <c r="B315" t="s">
        <v>831</v>
      </c>
      <c r="C315" t="s">
        <v>822</v>
      </c>
      <c r="D315">
        <v>0</v>
      </c>
    </row>
    <row r="316" spans="1:4" x14ac:dyDescent="0.3">
      <c r="A316" t="s">
        <v>843</v>
      </c>
      <c r="B316" t="s">
        <v>831</v>
      </c>
      <c r="C316" t="s">
        <v>823</v>
      </c>
      <c r="D316">
        <v>0</v>
      </c>
    </row>
    <row r="317" spans="1:4" x14ac:dyDescent="0.3">
      <c r="A317" t="s">
        <v>843</v>
      </c>
      <c r="B317" t="s">
        <v>831</v>
      </c>
      <c r="C317" t="s">
        <v>824</v>
      </c>
      <c r="D317">
        <v>0</v>
      </c>
    </row>
    <row r="318" spans="1:4" x14ac:dyDescent="0.3">
      <c r="A318" t="s">
        <v>843</v>
      </c>
      <c r="B318" t="s">
        <v>831</v>
      </c>
      <c r="C318" t="s">
        <v>825</v>
      </c>
      <c r="D318" s="5" t="s">
        <v>142</v>
      </c>
    </row>
    <row r="319" spans="1:4" x14ac:dyDescent="0.3">
      <c r="A319" t="s">
        <v>843</v>
      </c>
      <c r="B319" t="s">
        <v>831</v>
      </c>
      <c r="C319" t="s">
        <v>826</v>
      </c>
      <c r="D319">
        <v>0</v>
      </c>
    </row>
    <row r="320" spans="1:4" x14ac:dyDescent="0.3">
      <c r="A320" t="s">
        <v>843</v>
      </c>
      <c r="B320" t="s">
        <v>831</v>
      </c>
      <c r="C320" t="s">
        <v>827</v>
      </c>
      <c r="D320">
        <v>0</v>
      </c>
    </row>
    <row r="321" spans="1:4" x14ac:dyDescent="0.3">
      <c r="A321" t="s">
        <v>843</v>
      </c>
      <c r="B321" t="s">
        <v>831</v>
      </c>
      <c r="C321" t="s">
        <v>828</v>
      </c>
      <c r="D321">
        <v>0</v>
      </c>
    </row>
    <row r="322" spans="1:4" x14ac:dyDescent="0.3">
      <c r="A322" t="s">
        <v>843</v>
      </c>
      <c r="B322" t="s">
        <v>831</v>
      </c>
      <c r="C322" t="s">
        <v>829</v>
      </c>
      <c r="D322" t="s">
        <v>59</v>
      </c>
    </row>
    <row r="323" spans="1:4" x14ac:dyDescent="0.3">
      <c r="A323" t="s">
        <v>843</v>
      </c>
      <c r="B323" t="s">
        <v>831</v>
      </c>
      <c r="C323" t="s">
        <v>830</v>
      </c>
      <c r="D323" t="s">
        <v>846</v>
      </c>
    </row>
    <row r="324" spans="1:4" x14ac:dyDescent="0.3">
      <c r="A324" t="s">
        <v>843</v>
      </c>
      <c r="B324" t="s">
        <v>831</v>
      </c>
      <c r="C324" t="s">
        <v>831</v>
      </c>
      <c r="D324" t="s">
        <v>202</v>
      </c>
    </row>
    <row r="325" spans="1:4" x14ac:dyDescent="0.3">
      <c r="A325" t="s">
        <v>843</v>
      </c>
      <c r="B325" t="s">
        <v>831</v>
      </c>
      <c r="C325" t="s">
        <v>832</v>
      </c>
      <c r="D325">
        <v>0</v>
      </c>
    </row>
    <row r="326" spans="1:4" x14ac:dyDescent="0.3">
      <c r="A326" t="s">
        <v>843</v>
      </c>
      <c r="B326" t="s">
        <v>831</v>
      </c>
      <c r="C326" t="s">
        <v>833</v>
      </c>
      <c r="D326">
        <v>0</v>
      </c>
    </row>
    <row r="327" spans="1:4" x14ac:dyDescent="0.3">
      <c r="A327" t="s">
        <v>843</v>
      </c>
      <c r="B327" t="s">
        <v>831</v>
      </c>
      <c r="C327" t="s">
        <v>834</v>
      </c>
      <c r="D327">
        <v>0</v>
      </c>
    </row>
    <row r="328" spans="1:4" x14ac:dyDescent="0.3">
      <c r="A328" t="s">
        <v>843</v>
      </c>
      <c r="B328" t="s">
        <v>831</v>
      </c>
      <c r="C328" t="s">
        <v>835</v>
      </c>
      <c r="D328">
        <v>0</v>
      </c>
    </row>
    <row r="329" spans="1:4" x14ac:dyDescent="0.3">
      <c r="A329" t="s">
        <v>843</v>
      </c>
      <c r="B329" t="s">
        <v>831</v>
      </c>
      <c r="C329" t="s">
        <v>836</v>
      </c>
      <c r="D329">
        <v>0</v>
      </c>
    </row>
    <row r="330" spans="1:4" x14ac:dyDescent="0.3">
      <c r="A330" t="s">
        <v>843</v>
      </c>
      <c r="B330" t="s">
        <v>831</v>
      </c>
      <c r="C330" t="s">
        <v>837</v>
      </c>
      <c r="D330" t="s">
        <v>123</v>
      </c>
    </row>
    <row r="331" spans="1:4" x14ac:dyDescent="0.3">
      <c r="A331" t="s">
        <v>843</v>
      </c>
      <c r="B331" t="s">
        <v>831</v>
      </c>
      <c r="C331" t="s">
        <v>838</v>
      </c>
      <c r="D331">
        <v>0</v>
      </c>
    </row>
    <row r="332" spans="1:4" x14ac:dyDescent="0.3">
      <c r="A332" t="s">
        <v>843</v>
      </c>
      <c r="B332" t="s">
        <v>832</v>
      </c>
      <c r="C332" t="s">
        <v>817</v>
      </c>
      <c r="D332">
        <v>0</v>
      </c>
    </row>
    <row r="333" spans="1:4" x14ac:dyDescent="0.3">
      <c r="A333" t="s">
        <v>843</v>
      </c>
      <c r="B333" t="s">
        <v>832</v>
      </c>
      <c r="C333" t="s">
        <v>818</v>
      </c>
      <c r="D333">
        <v>0</v>
      </c>
    </row>
    <row r="334" spans="1:4" x14ac:dyDescent="0.3">
      <c r="A334" t="s">
        <v>843</v>
      </c>
      <c r="B334" t="s">
        <v>832</v>
      </c>
      <c r="C334" t="s">
        <v>819</v>
      </c>
      <c r="D334">
        <v>0</v>
      </c>
    </row>
    <row r="335" spans="1:4" x14ac:dyDescent="0.3">
      <c r="A335" t="s">
        <v>843</v>
      </c>
      <c r="B335" t="s">
        <v>832</v>
      </c>
      <c r="C335" t="s">
        <v>820</v>
      </c>
      <c r="D335" t="s">
        <v>170</v>
      </c>
    </row>
    <row r="336" spans="1:4" x14ac:dyDescent="0.3">
      <c r="A336" t="s">
        <v>843</v>
      </c>
      <c r="B336" t="s">
        <v>832</v>
      </c>
      <c r="C336" t="s">
        <v>821</v>
      </c>
      <c r="D336">
        <v>0</v>
      </c>
    </row>
    <row r="337" spans="1:4" x14ac:dyDescent="0.3">
      <c r="A337" t="s">
        <v>843</v>
      </c>
      <c r="B337" t="s">
        <v>832</v>
      </c>
      <c r="C337" t="s">
        <v>822</v>
      </c>
      <c r="D337">
        <v>0</v>
      </c>
    </row>
    <row r="338" spans="1:4" x14ac:dyDescent="0.3">
      <c r="A338" t="s">
        <v>843</v>
      </c>
      <c r="B338" t="s">
        <v>832</v>
      </c>
      <c r="C338" t="s">
        <v>823</v>
      </c>
      <c r="D338">
        <v>0</v>
      </c>
    </row>
    <row r="339" spans="1:4" x14ac:dyDescent="0.3">
      <c r="A339" t="s">
        <v>843</v>
      </c>
      <c r="B339" t="s">
        <v>832</v>
      </c>
      <c r="C339" t="s">
        <v>824</v>
      </c>
      <c r="D339">
        <v>0</v>
      </c>
    </row>
    <row r="340" spans="1:4" x14ac:dyDescent="0.3">
      <c r="A340" t="s">
        <v>843</v>
      </c>
      <c r="B340" t="s">
        <v>832</v>
      </c>
      <c r="C340" t="s">
        <v>825</v>
      </c>
      <c r="D340" t="s">
        <v>168</v>
      </c>
    </row>
    <row r="341" spans="1:4" x14ac:dyDescent="0.3">
      <c r="A341" t="s">
        <v>843</v>
      </c>
      <c r="B341" t="s">
        <v>832</v>
      </c>
      <c r="C341" t="s">
        <v>826</v>
      </c>
      <c r="D341">
        <v>0</v>
      </c>
    </row>
    <row r="342" spans="1:4" x14ac:dyDescent="0.3">
      <c r="A342" t="s">
        <v>843</v>
      </c>
      <c r="B342" t="s">
        <v>832</v>
      </c>
      <c r="C342" t="s">
        <v>827</v>
      </c>
      <c r="D342">
        <v>0</v>
      </c>
    </row>
    <row r="343" spans="1:4" x14ac:dyDescent="0.3">
      <c r="A343" t="s">
        <v>843</v>
      </c>
      <c r="B343" t="s">
        <v>832</v>
      </c>
      <c r="C343" t="s">
        <v>828</v>
      </c>
      <c r="D343">
        <v>0</v>
      </c>
    </row>
    <row r="344" spans="1:4" x14ac:dyDescent="0.3">
      <c r="A344" t="s">
        <v>843</v>
      </c>
      <c r="B344" t="s">
        <v>832</v>
      </c>
      <c r="C344" t="s">
        <v>829</v>
      </c>
      <c r="D344" t="s">
        <v>59</v>
      </c>
    </row>
    <row r="345" spans="1:4" x14ac:dyDescent="0.3">
      <c r="A345" t="s">
        <v>843</v>
      </c>
      <c r="B345" t="s">
        <v>832</v>
      </c>
      <c r="C345" t="s">
        <v>830</v>
      </c>
      <c r="D345" t="s">
        <v>846</v>
      </c>
    </row>
    <row r="346" spans="1:4" x14ac:dyDescent="0.3">
      <c r="A346" t="s">
        <v>843</v>
      </c>
      <c r="B346" t="s">
        <v>832</v>
      </c>
      <c r="C346" t="s">
        <v>831</v>
      </c>
      <c r="D346">
        <v>0</v>
      </c>
    </row>
    <row r="347" spans="1:4" x14ac:dyDescent="0.3">
      <c r="A347" t="s">
        <v>843</v>
      </c>
      <c r="B347" t="s">
        <v>832</v>
      </c>
      <c r="C347" t="s">
        <v>832</v>
      </c>
      <c r="D347" t="s">
        <v>192</v>
      </c>
    </row>
    <row r="348" spans="1:4" x14ac:dyDescent="0.3">
      <c r="A348" t="s">
        <v>843</v>
      </c>
      <c r="B348" t="s">
        <v>832</v>
      </c>
      <c r="C348" t="s">
        <v>833</v>
      </c>
      <c r="D348">
        <v>0</v>
      </c>
    </row>
    <row r="349" spans="1:4" x14ac:dyDescent="0.3">
      <c r="A349" t="s">
        <v>843</v>
      </c>
      <c r="B349" t="s">
        <v>832</v>
      </c>
      <c r="C349" t="s">
        <v>834</v>
      </c>
      <c r="D349">
        <v>0</v>
      </c>
    </row>
    <row r="350" spans="1:4" x14ac:dyDescent="0.3">
      <c r="A350" t="s">
        <v>843</v>
      </c>
      <c r="B350" t="s">
        <v>832</v>
      </c>
      <c r="C350" t="s">
        <v>835</v>
      </c>
      <c r="D350">
        <v>0</v>
      </c>
    </row>
    <row r="351" spans="1:4" x14ac:dyDescent="0.3">
      <c r="A351" t="s">
        <v>843</v>
      </c>
      <c r="B351" t="s">
        <v>832</v>
      </c>
      <c r="C351" t="s">
        <v>836</v>
      </c>
      <c r="D351">
        <v>0</v>
      </c>
    </row>
    <row r="352" spans="1:4" x14ac:dyDescent="0.3">
      <c r="A352" t="s">
        <v>843</v>
      </c>
      <c r="B352" t="s">
        <v>832</v>
      </c>
      <c r="C352" t="s">
        <v>837</v>
      </c>
      <c r="D352">
        <v>0</v>
      </c>
    </row>
    <row r="353" spans="1:4" x14ac:dyDescent="0.3">
      <c r="A353" t="s">
        <v>843</v>
      </c>
      <c r="B353" t="s">
        <v>832</v>
      </c>
      <c r="C353" t="s">
        <v>838</v>
      </c>
      <c r="D353" t="s">
        <v>123</v>
      </c>
    </row>
    <row r="354" spans="1:4" x14ac:dyDescent="0.3">
      <c r="A354" t="s">
        <v>843</v>
      </c>
      <c r="B354" t="s">
        <v>833</v>
      </c>
      <c r="C354" t="s">
        <v>817</v>
      </c>
      <c r="D354">
        <v>0</v>
      </c>
    </row>
    <row r="355" spans="1:4" x14ac:dyDescent="0.3">
      <c r="A355" t="s">
        <v>843</v>
      </c>
      <c r="B355" t="s">
        <v>833</v>
      </c>
      <c r="C355" t="s">
        <v>818</v>
      </c>
      <c r="D355">
        <v>0</v>
      </c>
    </row>
    <row r="356" spans="1:4" x14ac:dyDescent="0.3">
      <c r="A356" t="s">
        <v>843</v>
      </c>
      <c r="B356" t="s">
        <v>833</v>
      </c>
      <c r="C356" t="s">
        <v>819</v>
      </c>
      <c r="D356">
        <v>0</v>
      </c>
    </row>
    <row r="357" spans="1:4" x14ac:dyDescent="0.3">
      <c r="A357" t="s">
        <v>843</v>
      </c>
      <c r="B357" t="s">
        <v>833</v>
      </c>
      <c r="C357" t="s">
        <v>820</v>
      </c>
      <c r="D357">
        <v>0</v>
      </c>
    </row>
    <row r="358" spans="1:4" x14ac:dyDescent="0.3">
      <c r="A358" t="s">
        <v>843</v>
      </c>
      <c r="B358" t="s">
        <v>833</v>
      </c>
      <c r="C358" t="s">
        <v>821</v>
      </c>
      <c r="D358">
        <v>0</v>
      </c>
    </row>
    <row r="359" spans="1:4" x14ac:dyDescent="0.3">
      <c r="A359" t="s">
        <v>843</v>
      </c>
      <c r="B359" t="s">
        <v>833</v>
      </c>
      <c r="C359" t="s">
        <v>822</v>
      </c>
      <c r="D359">
        <v>0</v>
      </c>
    </row>
    <row r="360" spans="1:4" x14ac:dyDescent="0.3">
      <c r="A360" t="s">
        <v>843</v>
      </c>
      <c r="B360" t="s">
        <v>833</v>
      </c>
      <c r="C360" t="s">
        <v>823</v>
      </c>
      <c r="D360">
        <v>0</v>
      </c>
    </row>
    <row r="361" spans="1:4" x14ac:dyDescent="0.3">
      <c r="A361" t="s">
        <v>843</v>
      </c>
      <c r="B361" t="s">
        <v>833</v>
      </c>
      <c r="C361" t="s">
        <v>824</v>
      </c>
      <c r="D361" t="s">
        <v>162</v>
      </c>
    </row>
    <row r="362" spans="1:4" x14ac:dyDescent="0.3">
      <c r="A362" t="s">
        <v>843</v>
      </c>
      <c r="B362" t="s">
        <v>833</v>
      </c>
      <c r="C362" t="s">
        <v>825</v>
      </c>
      <c r="D362" t="s">
        <v>156</v>
      </c>
    </row>
    <row r="363" spans="1:4" x14ac:dyDescent="0.3">
      <c r="A363" t="s">
        <v>843</v>
      </c>
      <c r="B363" t="s">
        <v>833</v>
      </c>
      <c r="C363" t="s">
        <v>826</v>
      </c>
      <c r="D363" t="s">
        <v>94</v>
      </c>
    </row>
    <row r="364" spans="1:4" x14ac:dyDescent="0.3">
      <c r="A364" t="s">
        <v>843</v>
      </c>
      <c r="B364" t="s">
        <v>833</v>
      </c>
      <c r="C364" t="s">
        <v>827</v>
      </c>
      <c r="D364">
        <v>0</v>
      </c>
    </row>
    <row r="365" spans="1:4" x14ac:dyDescent="0.3">
      <c r="A365" t="s">
        <v>843</v>
      </c>
      <c r="B365" t="s">
        <v>833</v>
      </c>
      <c r="C365" t="s">
        <v>828</v>
      </c>
      <c r="D365" t="s">
        <v>97</v>
      </c>
    </row>
    <row r="366" spans="1:4" x14ac:dyDescent="0.3">
      <c r="A366" t="s">
        <v>843</v>
      </c>
      <c r="B366" t="s">
        <v>833</v>
      </c>
      <c r="C366" t="s">
        <v>829</v>
      </c>
      <c r="D366" t="s">
        <v>59</v>
      </c>
    </row>
    <row r="367" spans="1:4" x14ac:dyDescent="0.3">
      <c r="A367" t="s">
        <v>843</v>
      </c>
      <c r="B367" t="s">
        <v>833</v>
      </c>
      <c r="C367" t="s">
        <v>830</v>
      </c>
      <c r="D367" t="s">
        <v>75</v>
      </c>
    </row>
    <row r="368" spans="1:4" x14ac:dyDescent="0.3">
      <c r="A368" t="s">
        <v>843</v>
      </c>
      <c r="B368" t="s">
        <v>833</v>
      </c>
      <c r="C368" t="s">
        <v>831</v>
      </c>
      <c r="D368">
        <v>0</v>
      </c>
    </row>
    <row r="369" spans="1:4" x14ac:dyDescent="0.3">
      <c r="A369" t="s">
        <v>843</v>
      </c>
      <c r="B369" t="s">
        <v>833</v>
      </c>
      <c r="C369" t="s">
        <v>832</v>
      </c>
      <c r="D369" t="s">
        <v>159</v>
      </c>
    </row>
    <row r="370" spans="1:4" x14ac:dyDescent="0.3">
      <c r="A370" t="s">
        <v>843</v>
      </c>
      <c r="B370" t="s">
        <v>833</v>
      </c>
      <c r="C370" t="s">
        <v>833</v>
      </c>
      <c r="D370" t="s">
        <v>184</v>
      </c>
    </row>
    <row r="371" spans="1:4" x14ac:dyDescent="0.3">
      <c r="A371" t="s">
        <v>843</v>
      </c>
      <c r="B371" t="s">
        <v>833</v>
      </c>
      <c r="C371" t="s">
        <v>834</v>
      </c>
      <c r="D371">
        <v>0</v>
      </c>
    </row>
    <row r="372" spans="1:4" x14ac:dyDescent="0.3">
      <c r="A372" t="s">
        <v>843</v>
      </c>
      <c r="B372" t="s">
        <v>833</v>
      </c>
      <c r="C372" t="s">
        <v>835</v>
      </c>
      <c r="D372">
        <v>0</v>
      </c>
    </row>
    <row r="373" spans="1:4" x14ac:dyDescent="0.3">
      <c r="A373" t="s">
        <v>843</v>
      </c>
      <c r="B373" t="s">
        <v>833</v>
      </c>
      <c r="C373" t="s">
        <v>836</v>
      </c>
      <c r="D373">
        <v>0</v>
      </c>
    </row>
    <row r="374" spans="1:4" x14ac:dyDescent="0.3">
      <c r="A374" t="s">
        <v>843</v>
      </c>
      <c r="B374" t="s">
        <v>833</v>
      </c>
      <c r="C374" t="s">
        <v>837</v>
      </c>
      <c r="D374">
        <v>0</v>
      </c>
    </row>
    <row r="375" spans="1:4" x14ac:dyDescent="0.3">
      <c r="A375" t="s">
        <v>843</v>
      </c>
      <c r="B375" t="s">
        <v>833</v>
      </c>
      <c r="C375" t="s">
        <v>838</v>
      </c>
      <c r="D375">
        <v>0</v>
      </c>
    </row>
    <row r="376" spans="1:4" x14ac:dyDescent="0.3">
      <c r="A376" t="s">
        <v>843</v>
      </c>
      <c r="B376" t="s">
        <v>834</v>
      </c>
      <c r="C376" t="s">
        <v>817</v>
      </c>
      <c r="D376" t="s">
        <v>142</v>
      </c>
    </row>
    <row r="377" spans="1:4" x14ac:dyDescent="0.3">
      <c r="A377" t="s">
        <v>843</v>
      </c>
      <c r="B377" t="s">
        <v>834</v>
      </c>
      <c r="C377" t="s">
        <v>818</v>
      </c>
      <c r="D377">
        <v>0</v>
      </c>
    </row>
    <row r="378" spans="1:4" x14ac:dyDescent="0.3">
      <c r="A378" t="s">
        <v>843</v>
      </c>
      <c r="B378" t="s">
        <v>834</v>
      </c>
      <c r="C378" t="s">
        <v>819</v>
      </c>
      <c r="D378">
        <v>0</v>
      </c>
    </row>
    <row r="379" spans="1:4" x14ac:dyDescent="0.3">
      <c r="A379" t="s">
        <v>843</v>
      </c>
      <c r="B379" t="s">
        <v>834</v>
      </c>
      <c r="C379" t="s">
        <v>820</v>
      </c>
      <c r="D379">
        <v>0</v>
      </c>
    </row>
    <row r="380" spans="1:4" x14ac:dyDescent="0.3">
      <c r="A380" t="s">
        <v>843</v>
      </c>
      <c r="B380" t="s">
        <v>834</v>
      </c>
      <c r="C380" t="s">
        <v>821</v>
      </c>
      <c r="D380" t="s">
        <v>132</v>
      </c>
    </row>
    <row r="381" spans="1:4" x14ac:dyDescent="0.3">
      <c r="A381" t="s">
        <v>843</v>
      </c>
      <c r="B381" t="s">
        <v>834</v>
      </c>
      <c r="C381" t="s">
        <v>822</v>
      </c>
      <c r="D381">
        <v>0</v>
      </c>
    </row>
    <row r="382" spans="1:4" x14ac:dyDescent="0.3">
      <c r="A382" t="s">
        <v>843</v>
      </c>
      <c r="B382" t="s">
        <v>834</v>
      </c>
      <c r="C382" t="s">
        <v>823</v>
      </c>
      <c r="D382">
        <v>0</v>
      </c>
    </row>
    <row r="383" spans="1:4" x14ac:dyDescent="0.3">
      <c r="A383" t="s">
        <v>843</v>
      </c>
      <c r="B383" t="s">
        <v>834</v>
      </c>
      <c r="C383" t="s">
        <v>824</v>
      </c>
      <c r="D383">
        <v>0</v>
      </c>
    </row>
    <row r="384" spans="1:4" x14ac:dyDescent="0.3">
      <c r="A384" t="s">
        <v>843</v>
      </c>
      <c r="B384" t="s">
        <v>834</v>
      </c>
      <c r="C384" t="s">
        <v>825</v>
      </c>
      <c r="D384">
        <v>0</v>
      </c>
    </row>
    <row r="385" spans="1:4" x14ac:dyDescent="0.3">
      <c r="A385" t="s">
        <v>843</v>
      </c>
      <c r="B385" t="s">
        <v>834</v>
      </c>
      <c r="C385" t="s">
        <v>826</v>
      </c>
      <c r="D385">
        <v>0</v>
      </c>
    </row>
    <row r="386" spans="1:4" x14ac:dyDescent="0.3">
      <c r="A386" t="s">
        <v>843</v>
      </c>
      <c r="B386" t="s">
        <v>834</v>
      </c>
      <c r="C386" t="s">
        <v>827</v>
      </c>
      <c r="D386">
        <v>0</v>
      </c>
    </row>
    <row r="387" spans="1:4" x14ac:dyDescent="0.3">
      <c r="A387" t="s">
        <v>843</v>
      </c>
      <c r="B387" t="s">
        <v>834</v>
      </c>
      <c r="C387" t="s">
        <v>828</v>
      </c>
      <c r="D387">
        <v>0</v>
      </c>
    </row>
    <row r="388" spans="1:4" x14ac:dyDescent="0.3">
      <c r="A388" t="s">
        <v>843</v>
      </c>
      <c r="B388" t="s">
        <v>834</v>
      </c>
      <c r="C388" t="s">
        <v>829</v>
      </c>
      <c r="D388" t="s">
        <v>59</v>
      </c>
    </row>
    <row r="389" spans="1:4" x14ac:dyDescent="0.3">
      <c r="A389" t="s">
        <v>843</v>
      </c>
      <c r="B389" t="s">
        <v>834</v>
      </c>
      <c r="C389" t="s">
        <v>830</v>
      </c>
      <c r="D389" t="s">
        <v>75</v>
      </c>
    </row>
    <row r="390" spans="1:4" x14ac:dyDescent="0.3">
      <c r="A390" t="s">
        <v>843</v>
      </c>
      <c r="B390" t="s">
        <v>834</v>
      </c>
      <c r="C390" t="s">
        <v>831</v>
      </c>
      <c r="D390">
        <v>0</v>
      </c>
    </row>
    <row r="391" spans="1:4" x14ac:dyDescent="0.3">
      <c r="A391" t="s">
        <v>843</v>
      </c>
      <c r="B391" t="s">
        <v>834</v>
      </c>
      <c r="C391" t="s">
        <v>832</v>
      </c>
      <c r="D391">
        <v>0</v>
      </c>
    </row>
    <row r="392" spans="1:4" x14ac:dyDescent="0.3">
      <c r="A392" t="s">
        <v>843</v>
      </c>
      <c r="B392" t="s">
        <v>834</v>
      </c>
      <c r="C392" t="s">
        <v>833</v>
      </c>
      <c r="D392">
        <v>0</v>
      </c>
    </row>
    <row r="393" spans="1:4" x14ac:dyDescent="0.3">
      <c r="A393" t="s">
        <v>843</v>
      </c>
      <c r="B393" t="s">
        <v>834</v>
      </c>
      <c r="C393" t="s">
        <v>834</v>
      </c>
      <c r="D393" t="s">
        <v>213</v>
      </c>
    </row>
    <row r="394" spans="1:4" x14ac:dyDescent="0.3">
      <c r="A394" t="s">
        <v>843</v>
      </c>
      <c r="B394" t="s">
        <v>834</v>
      </c>
      <c r="C394" t="s">
        <v>835</v>
      </c>
      <c r="D394">
        <v>0</v>
      </c>
    </row>
    <row r="395" spans="1:4" x14ac:dyDescent="0.3">
      <c r="A395" t="s">
        <v>843</v>
      </c>
      <c r="B395" t="s">
        <v>834</v>
      </c>
      <c r="C395" t="s">
        <v>836</v>
      </c>
      <c r="D395">
        <v>0</v>
      </c>
    </row>
    <row r="396" spans="1:4" x14ac:dyDescent="0.3">
      <c r="A396" t="s">
        <v>843</v>
      </c>
      <c r="B396" t="s">
        <v>834</v>
      </c>
      <c r="C396" t="s">
        <v>837</v>
      </c>
      <c r="D396">
        <v>0</v>
      </c>
    </row>
    <row r="397" spans="1:4" x14ac:dyDescent="0.3">
      <c r="A397" t="s">
        <v>843</v>
      </c>
      <c r="B397" t="s">
        <v>834</v>
      </c>
      <c r="C397" t="s">
        <v>838</v>
      </c>
      <c r="D397">
        <v>0</v>
      </c>
    </row>
    <row r="398" spans="1:4" x14ac:dyDescent="0.3">
      <c r="A398" t="s">
        <v>843</v>
      </c>
      <c r="B398" t="s">
        <v>835</v>
      </c>
      <c r="C398" t="s">
        <v>817</v>
      </c>
      <c r="D398">
        <v>0</v>
      </c>
    </row>
    <row r="399" spans="1:4" x14ac:dyDescent="0.3">
      <c r="A399" t="s">
        <v>843</v>
      </c>
      <c r="B399" t="s">
        <v>835</v>
      </c>
      <c r="C399" t="s">
        <v>818</v>
      </c>
      <c r="D399" t="s">
        <v>142</v>
      </c>
    </row>
    <row r="400" spans="1:4" x14ac:dyDescent="0.3">
      <c r="A400" t="s">
        <v>843</v>
      </c>
      <c r="B400" t="s">
        <v>835</v>
      </c>
      <c r="C400" t="s">
        <v>819</v>
      </c>
      <c r="D400">
        <v>0</v>
      </c>
    </row>
    <row r="401" spans="1:4" x14ac:dyDescent="0.3">
      <c r="A401" t="s">
        <v>843</v>
      </c>
      <c r="B401" t="s">
        <v>835</v>
      </c>
      <c r="C401" t="s">
        <v>820</v>
      </c>
      <c r="D401">
        <v>0</v>
      </c>
    </row>
    <row r="402" spans="1:4" x14ac:dyDescent="0.3">
      <c r="A402" t="s">
        <v>843</v>
      </c>
      <c r="B402" t="s">
        <v>835</v>
      </c>
      <c r="C402" t="s">
        <v>821</v>
      </c>
      <c r="D402">
        <v>0</v>
      </c>
    </row>
    <row r="403" spans="1:4" x14ac:dyDescent="0.3">
      <c r="A403" t="s">
        <v>843</v>
      </c>
      <c r="B403" t="s">
        <v>835</v>
      </c>
      <c r="C403" t="s">
        <v>822</v>
      </c>
      <c r="D403" t="s">
        <v>132</v>
      </c>
    </row>
    <row r="404" spans="1:4" x14ac:dyDescent="0.3">
      <c r="A404" t="s">
        <v>843</v>
      </c>
      <c r="B404" t="s">
        <v>835</v>
      </c>
      <c r="C404" t="s">
        <v>823</v>
      </c>
      <c r="D404">
        <v>0</v>
      </c>
    </row>
    <row r="405" spans="1:4" x14ac:dyDescent="0.3">
      <c r="A405" t="s">
        <v>843</v>
      </c>
      <c r="B405" t="s">
        <v>835</v>
      </c>
      <c r="C405" t="s">
        <v>824</v>
      </c>
      <c r="D405">
        <v>0</v>
      </c>
    </row>
    <row r="406" spans="1:4" x14ac:dyDescent="0.3">
      <c r="A406" t="s">
        <v>843</v>
      </c>
      <c r="B406" t="s">
        <v>835</v>
      </c>
      <c r="C406" t="s">
        <v>825</v>
      </c>
      <c r="D406">
        <v>0</v>
      </c>
    </row>
    <row r="407" spans="1:4" x14ac:dyDescent="0.3">
      <c r="A407" t="s">
        <v>843</v>
      </c>
      <c r="B407" t="s">
        <v>835</v>
      </c>
      <c r="C407" t="s">
        <v>826</v>
      </c>
      <c r="D407">
        <v>0</v>
      </c>
    </row>
    <row r="408" spans="1:4" x14ac:dyDescent="0.3">
      <c r="A408" t="s">
        <v>843</v>
      </c>
      <c r="B408" t="s">
        <v>835</v>
      </c>
      <c r="C408" t="s">
        <v>827</v>
      </c>
      <c r="D408">
        <v>0</v>
      </c>
    </row>
    <row r="409" spans="1:4" x14ac:dyDescent="0.3">
      <c r="A409" t="s">
        <v>843</v>
      </c>
      <c r="B409" t="s">
        <v>835</v>
      </c>
      <c r="C409" t="s">
        <v>828</v>
      </c>
      <c r="D409">
        <v>0</v>
      </c>
    </row>
    <row r="410" spans="1:4" x14ac:dyDescent="0.3">
      <c r="A410" t="s">
        <v>843</v>
      </c>
      <c r="B410" t="s">
        <v>835</v>
      </c>
      <c r="C410" t="s">
        <v>829</v>
      </c>
      <c r="D410" t="s">
        <v>59</v>
      </c>
    </row>
    <row r="411" spans="1:4" x14ac:dyDescent="0.3">
      <c r="A411" t="s">
        <v>843</v>
      </c>
      <c r="B411" t="s">
        <v>835</v>
      </c>
      <c r="C411" t="s">
        <v>830</v>
      </c>
      <c r="D411" t="s">
        <v>75</v>
      </c>
    </row>
    <row r="412" spans="1:4" x14ac:dyDescent="0.3">
      <c r="A412" t="s">
        <v>843</v>
      </c>
      <c r="B412" t="s">
        <v>835</v>
      </c>
      <c r="C412" t="s">
        <v>831</v>
      </c>
      <c r="D412">
        <v>0</v>
      </c>
    </row>
    <row r="413" spans="1:4" x14ac:dyDescent="0.3">
      <c r="A413" t="s">
        <v>843</v>
      </c>
      <c r="B413" t="s">
        <v>835</v>
      </c>
      <c r="C413" t="s">
        <v>832</v>
      </c>
      <c r="D413">
        <v>0</v>
      </c>
    </row>
    <row r="414" spans="1:4" x14ac:dyDescent="0.3">
      <c r="A414" t="s">
        <v>843</v>
      </c>
      <c r="B414" t="s">
        <v>835</v>
      </c>
      <c r="C414" t="s">
        <v>833</v>
      </c>
      <c r="D414">
        <v>0</v>
      </c>
    </row>
    <row r="415" spans="1:4" x14ac:dyDescent="0.3">
      <c r="A415" t="s">
        <v>843</v>
      </c>
      <c r="B415" t="s">
        <v>835</v>
      </c>
      <c r="C415" t="s">
        <v>834</v>
      </c>
      <c r="D415">
        <v>0</v>
      </c>
    </row>
    <row r="416" spans="1:4" x14ac:dyDescent="0.3">
      <c r="A416" t="s">
        <v>843</v>
      </c>
      <c r="B416" t="s">
        <v>835</v>
      </c>
      <c r="C416" t="s">
        <v>835</v>
      </c>
      <c r="D416" t="s">
        <v>217</v>
      </c>
    </row>
    <row r="417" spans="1:4" x14ac:dyDescent="0.3">
      <c r="A417" t="s">
        <v>843</v>
      </c>
      <c r="B417" t="s">
        <v>835</v>
      </c>
      <c r="C417" t="s">
        <v>836</v>
      </c>
      <c r="D417">
        <v>0</v>
      </c>
    </row>
    <row r="418" spans="1:4" x14ac:dyDescent="0.3">
      <c r="A418" t="s">
        <v>843</v>
      </c>
      <c r="B418" t="s">
        <v>835</v>
      </c>
      <c r="C418" t="s">
        <v>837</v>
      </c>
      <c r="D418">
        <v>0</v>
      </c>
    </row>
    <row r="419" spans="1:4" x14ac:dyDescent="0.3">
      <c r="A419" t="s">
        <v>843</v>
      </c>
      <c r="B419" t="s">
        <v>835</v>
      </c>
      <c r="C419" t="s">
        <v>838</v>
      </c>
      <c r="D419">
        <v>0</v>
      </c>
    </row>
    <row r="420" spans="1:4" x14ac:dyDescent="0.3">
      <c r="A420" t="s">
        <v>843</v>
      </c>
      <c r="B420" t="s">
        <v>836</v>
      </c>
      <c r="C420" t="s">
        <v>817</v>
      </c>
      <c r="D420">
        <v>0</v>
      </c>
    </row>
    <row r="421" spans="1:4" x14ac:dyDescent="0.3">
      <c r="A421" t="s">
        <v>843</v>
      </c>
      <c r="B421" t="s">
        <v>836</v>
      </c>
      <c r="C421" t="s">
        <v>818</v>
      </c>
      <c r="D421">
        <v>0</v>
      </c>
    </row>
    <row r="422" spans="1:4" x14ac:dyDescent="0.3">
      <c r="A422" t="s">
        <v>843</v>
      </c>
      <c r="B422" t="s">
        <v>836</v>
      </c>
      <c r="C422" t="s">
        <v>819</v>
      </c>
      <c r="D422">
        <v>0</v>
      </c>
    </row>
    <row r="423" spans="1:4" x14ac:dyDescent="0.3">
      <c r="A423" t="s">
        <v>843</v>
      </c>
      <c r="B423" t="s">
        <v>836</v>
      </c>
      <c r="C423" t="s">
        <v>820</v>
      </c>
      <c r="D423">
        <v>0</v>
      </c>
    </row>
    <row r="424" spans="1:4" x14ac:dyDescent="0.3">
      <c r="A424" t="s">
        <v>843</v>
      </c>
      <c r="B424" t="s">
        <v>836</v>
      </c>
      <c r="C424" t="s">
        <v>821</v>
      </c>
      <c r="D424" t="s">
        <v>119</v>
      </c>
    </row>
    <row r="425" spans="1:4" x14ac:dyDescent="0.3">
      <c r="A425" t="s">
        <v>843</v>
      </c>
      <c r="B425" t="s">
        <v>836</v>
      </c>
      <c r="C425" t="s">
        <v>822</v>
      </c>
      <c r="D425">
        <v>0</v>
      </c>
    </row>
    <row r="426" spans="1:4" x14ac:dyDescent="0.3">
      <c r="A426" t="s">
        <v>843</v>
      </c>
      <c r="B426" t="s">
        <v>836</v>
      </c>
      <c r="C426" t="s">
        <v>823</v>
      </c>
      <c r="D426">
        <v>0</v>
      </c>
    </row>
    <row r="427" spans="1:4" x14ac:dyDescent="0.3">
      <c r="A427" t="s">
        <v>843</v>
      </c>
      <c r="B427" t="s">
        <v>836</v>
      </c>
      <c r="C427" t="s">
        <v>824</v>
      </c>
      <c r="D427" t="s">
        <v>142</v>
      </c>
    </row>
    <row r="428" spans="1:4" x14ac:dyDescent="0.3">
      <c r="A428" t="s">
        <v>843</v>
      </c>
      <c r="B428" t="s">
        <v>836</v>
      </c>
      <c r="C428" t="s">
        <v>825</v>
      </c>
      <c r="D428">
        <v>0</v>
      </c>
    </row>
    <row r="429" spans="1:4" x14ac:dyDescent="0.3">
      <c r="A429" t="s">
        <v>843</v>
      </c>
      <c r="B429" t="s">
        <v>836</v>
      </c>
      <c r="C429" t="s">
        <v>826</v>
      </c>
      <c r="D429">
        <v>0</v>
      </c>
    </row>
    <row r="430" spans="1:4" x14ac:dyDescent="0.3">
      <c r="A430" t="s">
        <v>843</v>
      </c>
      <c r="B430" t="s">
        <v>836</v>
      </c>
      <c r="C430" t="s">
        <v>827</v>
      </c>
      <c r="D430">
        <v>0</v>
      </c>
    </row>
    <row r="431" spans="1:4" x14ac:dyDescent="0.3">
      <c r="A431" t="s">
        <v>843</v>
      </c>
      <c r="B431" t="s">
        <v>836</v>
      </c>
      <c r="C431" t="s">
        <v>828</v>
      </c>
      <c r="D431">
        <v>0</v>
      </c>
    </row>
    <row r="432" spans="1:4" x14ac:dyDescent="0.3">
      <c r="A432" t="s">
        <v>843</v>
      </c>
      <c r="B432" t="s">
        <v>836</v>
      </c>
      <c r="C432" t="s">
        <v>829</v>
      </c>
      <c r="D432" t="s">
        <v>59</v>
      </c>
    </row>
    <row r="433" spans="1:4" x14ac:dyDescent="0.3">
      <c r="A433" t="s">
        <v>843</v>
      </c>
      <c r="B433" t="s">
        <v>836</v>
      </c>
      <c r="C433" t="s">
        <v>830</v>
      </c>
      <c r="D433" t="s">
        <v>75</v>
      </c>
    </row>
    <row r="434" spans="1:4" x14ac:dyDescent="0.3">
      <c r="A434" t="s">
        <v>843</v>
      </c>
      <c r="B434" t="s">
        <v>836</v>
      </c>
      <c r="C434" t="s">
        <v>831</v>
      </c>
      <c r="D434" t="s">
        <v>159</v>
      </c>
    </row>
    <row r="435" spans="1:4" x14ac:dyDescent="0.3">
      <c r="A435" t="s">
        <v>843</v>
      </c>
      <c r="B435" t="s">
        <v>836</v>
      </c>
      <c r="C435" t="s">
        <v>832</v>
      </c>
      <c r="D435">
        <v>0</v>
      </c>
    </row>
    <row r="436" spans="1:4" x14ac:dyDescent="0.3">
      <c r="A436" t="s">
        <v>843</v>
      </c>
      <c r="B436" t="s">
        <v>836</v>
      </c>
      <c r="C436" t="s">
        <v>833</v>
      </c>
      <c r="D436">
        <v>0</v>
      </c>
    </row>
    <row r="437" spans="1:4" x14ac:dyDescent="0.3">
      <c r="A437" t="s">
        <v>843</v>
      </c>
      <c r="B437" t="s">
        <v>836</v>
      </c>
      <c r="C437" t="s">
        <v>834</v>
      </c>
      <c r="D437">
        <v>0</v>
      </c>
    </row>
    <row r="438" spans="1:4" x14ac:dyDescent="0.3">
      <c r="A438" t="s">
        <v>843</v>
      </c>
      <c r="B438" t="s">
        <v>836</v>
      </c>
      <c r="C438" t="s">
        <v>835</v>
      </c>
      <c r="D438">
        <v>0</v>
      </c>
    </row>
    <row r="439" spans="1:4" x14ac:dyDescent="0.3">
      <c r="A439" t="s">
        <v>843</v>
      </c>
      <c r="B439" t="s">
        <v>836</v>
      </c>
      <c r="C439" t="s">
        <v>836</v>
      </c>
      <c r="D439" t="s">
        <v>198</v>
      </c>
    </row>
    <row r="440" spans="1:4" x14ac:dyDescent="0.3">
      <c r="A440" t="s">
        <v>843</v>
      </c>
      <c r="B440" t="s">
        <v>836</v>
      </c>
      <c r="C440" t="s">
        <v>837</v>
      </c>
      <c r="D440">
        <v>0</v>
      </c>
    </row>
    <row r="441" spans="1:4" x14ac:dyDescent="0.3">
      <c r="A441" t="s">
        <v>843</v>
      </c>
      <c r="B441" t="s">
        <v>836</v>
      </c>
      <c r="C441" t="s">
        <v>838</v>
      </c>
      <c r="D441">
        <v>0</v>
      </c>
    </row>
    <row r="442" spans="1:4" x14ac:dyDescent="0.3">
      <c r="A442" t="s">
        <v>843</v>
      </c>
      <c r="B442" t="s">
        <v>837</v>
      </c>
      <c r="C442" t="s">
        <v>817</v>
      </c>
      <c r="D442">
        <v>0</v>
      </c>
    </row>
    <row r="443" spans="1:4" x14ac:dyDescent="0.3">
      <c r="A443" t="s">
        <v>843</v>
      </c>
      <c r="B443" t="s">
        <v>837</v>
      </c>
      <c r="C443" t="s">
        <v>818</v>
      </c>
      <c r="D443">
        <v>0</v>
      </c>
    </row>
    <row r="444" spans="1:4" x14ac:dyDescent="0.3">
      <c r="A444" t="s">
        <v>843</v>
      </c>
      <c r="B444" t="s">
        <v>837</v>
      </c>
      <c r="C444" t="s">
        <v>819</v>
      </c>
      <c r="D444">
        <v>0</v>
      </c>
    </row>
    <row r="445" spans="1:4" x14ac:dyDescent="0.3">
      <c r="A445" t="s">
        <v>843</v>
      </c>
      <c r="B445" t="s">
        <v>837</v>
      </c>
      <c r="C445" t="s">
        <v>820</v>
      </c>
      <c r="D445">
        <v>0</v>
      </c>
    </row>
    <row r="446" spans="1:4" x14ac:dyDescent="0.3">
      <c r="A446" t="s">
        <v>843</v>
      </c>
      <c r="B446" t="s">
        <v>837</v>
      </c>
      <c r="C446" t="s">
        <v>821</v>
      </c>
      <c r="D446">
        <v>0</v>
      </c>
    </row>
    <row r="447" spans="1:4" x14ac:dyDescent="0.3">
      <c r="A447" t="s">
        <v>843</v>
      </c>
      <c r="B447" t="s">
        <v>837</v>
      </c>
      <c r="C447" t="s">
        <v>822</v>
      </c>
      <c r="D447">
        <v>0</v>
      </c>
    </row>
    <row r="448" spans="1:4" x14ac:dyDescent="0.3">
      <c r="A448" t="s">
        <v>843</v>
      </c>
      <c r="B448" t="s">
        <v>837</v>
      </c>
      <c r="C448" t="s">
        <v>823</v>
      </c>
      <c r="D448">
        <v>0</v>
      </c>
    </row>
    <row r="449" spans="1:4" x14ac:dyDescent="0.3">
      <c r="A449" t="s">
        <v>843</v>
      </c>
      <c r="B449" t="s">
        <v>837</v>
      </c>
      <c r="C449" t="s">
        <v>824</v>
      </c>
      <c r="D449" t="s">
        <v>142</v>
      </c>
    </row>
    <row r="450" spans="1:4" x14ac:dyDescent="0.3">
      <c r="A450" t="s">
        <v>843</v>
      </c>
      <c r="B450" t="s">
        <v>837</v>
      </c>
      <c r="C450" t="s">
        <v>825</v>
      </c>
      <c r="D450">
        <v>0</v>
      </c>
    </row>
    <row r="451" spans="1:4" x14ac:dyDescent="0.3">
      <c r="A451" t="s">
        <v>843</v>
      </c>
      <c r="B451" t="s">
        <v>837</v>
      </c>
      <c r="C451" t="s">
        <v>826</v>
      </c>
      <c r="D451">
        <v>0</v>
      </c>
    </row>
    <row r="452" spans="1:4" x14ac:dyDescent="0.3">
      <c r="A452" t="s">
        <v>843</v>
      </c>
      <c r="B452" t="s">
        <v>837</v>
      </c>
      <c r="C452" t="s">
        <v>827</v>
      </c>
      <c r="D452">
        <v>0</v>
      </c>
    </row>
    <row r="453" spans="1:4" x14ac:dyDescent="0.3">
      <c r="A453" t="s">
        <v>843</v>
      </c>
      <c r="B453" t="s">
        <v>837</v>
      </c>
      <c r="C453" t="s">
        <v>828</v>
      </c>
      <c r="D453">
        <v>0</v>
      </c>
    </row>
    <row r="454" spans="1:4" x14ac:dyDescent="0.3">
      <c r="A454" t="s">
        <v>843</v>
      </c>
      <c r="B454" t="s">
        <v>837</v>
      </c>
      <c r="C454" t="s">
        <v>829</v>
      </c>
      <c r="D454" t="s">
        <v>59</v>
      </c>
    </row>
    <row r="455" spans="1:4" x14ac:dyDescent="0.3">
      <c r="A455" t="s">
        <v>843</v>
      </c>
      <c r="B455" t="s">
        <v>837</v>
      </c>
      <c r="C455" t="s">
        <v>830</v>
      </c>
      <c r="D455" t="s">
        <v>75</v>
      </c>
    </row>
    <row r="456" spans="1:4" x14ac:dyDescent="0.3">
      <c r="A456" t="s">
        <v>843</v>
      </c>
      <c r="B456" t="s">
        <v>837</v>
      </c>
      <c r="C456" t="s">
        <v>831</v>
      </c>
      <c r="D456">
        <v>0</v>
      </c>
    </row>
    <row r="457" spans="1:4" x14ac:dyDescent="0.3">
      <c r="A457" t="s">
        <v>843</v>
      </c>
      <c r="B457" t="s">
        <v>837</v>
      </c>
      <c r="C457" t="s">
        <v>832</v>
      </c>
      <c r="D457" t="s">
        <v>132</v>
      </c>
    </row>
    <row r="458" spans="1:4" x14ac:dyDescent="0.3">
      <c r="A458" t="s">
        <v>843</v>
      </c>
      <c r="B458" t="s">
        <v>837</v>
      </c>
      <c r="C458" t="s">
        <v>833</v>
      </c>
      <c r="D458">
        <v>0</v>
      </c>
    </row>
    <row r="459" spans="1:4" x14ac:dyDescent="0.3">
      <c r="A459" t="s">
        <v>843</v>
      </c>
      <c r="B459" t="s">
        <v>837</v>
      </c>
      <c r="C459" t="s">
        <v>834</v>
      </c>
      <c r="D459">
        <v>0</v>
      </c>
    </row>
    <row r="460" spans="1:4" x14ac:dyDescent="0.3">
      <c r="A460" t="s">
        <v>843</v>
      </c>
      <c r="B460" t="s">
        <v>837</v>
      </c>
      <c r="C460" t="s">
        <v>835</v>
      </c>
      <c r="D460">
        <v>0</v>
      </c>
    </row>
    <row r="461" spans="1:4" x14ac:dyDescent="0.3">
      <c r="A461" t="s">
        <v>843</v>
      </c>
      <c r="B461" t="s">
        <v>837</v>
      </c>
      <c r="C461" t="s">
        <v>836</v>
      </c>
      <c r="D461">
        <v>0</v>
      </c>
    </row>
    <row r="462" spans="1:4" x14ac:dyDescent="0.3">
      <c r="A462" t="s">
        <v>843</v>
      </c>
      <c r="B462" t="s">
        <v>837</v>
      </c>
      <c r="C462" t="s">
        <v>837</v>
      </c>
      <c r="D462" t="s">
        <v>206</v>
      </c>
    </row>
    <row r="463" spans="1:4" x14ac:dyDescent="0.3">
      <c r="A463" t="s">
        <v>843</v>
      </c>
      <c r="B463" t="s">
        <v>837</v>
      </c>
      <c r="C463" t="s">
        <v>838</v>
      </c>
      <c r="D463">
        <v>0</v>
      </c>
    </row>
    <row r="464" spans="1:4" x14ac:dyDescent="0.3">
      <c r="A464" t="s">
        <v>843</v>
      </c>
      <c r="B464" t="s">
        <v>838</v>
      </c>
      <c r="C464" t="s">
        <v>817</v>
      </c>
      <c r="D464">
        <v>0</v>
      </c>
    </row>
    <row r="465" spans="1:4" x14ac:dyDescent="0.3">
      <c r="A465" t="s">
        <v>843</v>
      </c>
      <c r="B465" t="s">
        <v>838</v>
      </c>
      <c r="C465" t="s">
        <v>818</v>
      </c>
      <c r="D465" t="s">
        <v>137</v>
      </c>
    </row>
    <row r="466" spans="1:4" x14ac:dyDescent="0.3">
      <c r="A466" t="s">
        <v>843</v>
      </c>
      <c r="B466" t="s">
        <v>838</v>
      </c>
      <c r="C466" t="s">
        <v>819</v>
      </c>
      <c r="D466">
        <v>0</v>
      </c>
    </row>
    <row r="467" spans="1:4" x14ac:dyDescent="0.3">
      <c r="A467" t="s">
        <v>843</v>
      </c>
      <c r="B467" t="s">
        <v>838</v>
      </c>
      <c r="C467" t="s">
        <v>820</v>
      </c>
      <c r="D467">
        <v>0</v>
      </c>
    </row>
    <row r="468" spans="1:4" x14ac:dyDescent="0.3">
      <c r="A468" t="s">
        <v>843</v>
      </c>
      <c r="B468" t="s">
        <v>838</v>
      </c>
      <c r="C468" t="s">
        <v>821</v>
      </c>
      <c r="D468">
        <v>0</v>
      </c>
    </row>
    <row r="469" spans="1:4" x14ac:dyDescent="0.3">
      <c r="A469" t="s">
        <v>843</v>
      </c>
      <c r="B469" t="s">
        <v>838</v>
      </c>
      <c r="C469" t="s">
        <v>822</v>
      </c>
      <c r="D469">
        <v>0</v>
      </c>
    </row>
    <row r="470" spans="1:4" x14ac:dyDescent="0.3">
      <c r="A470" t="s">
        <v>843</v>
      </c>
      <c r="B470" t="s">
        <v>838</v>
      </c>
      <c r="C470" t="s">
        <v>823</v>
      </c>
      <c r="D470" t="s">
        <v>162</v>
      </c>
    </row>
    <row r="471" spans="1:4" x14ac:dyDescent="0.3">
      <c r="A471" t="s">
        <v>843</v>
      </c>
      <c r="B471" t="s">
        <v>838</v>
      </c>
      <c r="C471" t="s">
        <v>824</v>
      </c>
      <c r="D471">
        <v>0</v>
      </c>
    </row>
    <row r="472" spans="1:4" x14ac:dyDescent="0.3">
      <c r="A472" t="s">
        <v>843</v>
      </c>
      <c r="B472" t="s">
        <v>838</v>
      </c>
      <c r="C472" t="s">
        <v>825</v>
      </c>
      <c r="D472">
        <v>0</v>
      </c>
    </row>
    <row r="473" spans="1:4" x14ac:dyDescent="0.3">
      <c r="A473" t="s">
        <v>843</v>
      </c>
      <c r="B473" t="s">
        <v>838</v>
      </c>
      <c r="C473" t="s">
        <v>826</v>
      </c>
      <c r="D473">
        <v>0</v>
      </c>
    </row>
    <row r="474" spans="1:4" x14ac:dyDescent="0.3">
      <c r="A474" t="s">
        <v>843</v>
      </c>
      <c r="B474" t="s">
        <v>838</v>
      </c>
      <c r="C474" t="s">
        <v>827</v>
      </c>
      <c r="D474">
        <v>0</v>
      </c>
    </row>
    <row r="475" spans="1:4" x14ac:dyDescent="0.3">
      <c r="A475" t="s">
        <v>843</v>
      </c>
      <c r="B475" t="s">
        <v>838</v>
      </c>
      <c r="C475" t="s">
        <v>828</v>
      </c>
      <c r="D475">
        <v>0</v>
      </c>
    </row>
    <row r="476" spans="1:4" x14ac:dyDescent="0.3">
      <c r="A476" t="s">
        <v>843</v>
      </c>
      <c r="B476" t="s">
        <v>838</v>
      </c>
      <c r="C476" t="s">
        <v>829</v>
      </c>
      <c r="D476" t="s">
        <v>59</v>
      </c>
    </row>
    <row r="477" spans="1:4" x14ac:dyDescent="0.3">
      <c r="A477" t="s">
        <v>843</v>
      </c>
      <c r="B477" t="s">
        <v>838</v>
      </c>
      <c r="C477" t="s">
        <v>830</v>
      </c>
      <c r="D477" t="s">
        <v>75</v>
      </c>
    </row>
    <row r="478" spans="1:4" x14ac:dyDescent="0.3">
      <c r="A478" t="s">
        <v>843</v>
      </c>
      <c r="B478" t="s">
        <v>838</v>
      </c>
      <c r="C478" t="s">
        <v>831</v>
      </c>
      <c r="D478">
        <v>0</v>
      </c>
    </row>
    <row r="479" spans="1:4" x14ac:dyDescent="0.3">
      <c r="A479" t="s">
        <v>843</v>
      </c>
      <c r="B479" t="s">
        <v>838</v>
      </c>
      <c r="C479" t="s">
        <v>832</v>
      </c>
      <c r="D479" t="s">
        <v>132</v>
      </c>
    </row>
    <row r="480" spans="1:4" x14ac:dyDescent="0.3">
      <c r="A480" t="s">
        <v>843</v>
      </c>
      <c r="B480" t="s">
        <v>838</v>
      </c>
      <c r="C480" t="s">
        <v>833</v>
      </c>
      <c r="D480">
        <v>0</v>
      </c>
    </row>
    <row r="481" spans="1:4" x14ac:dyDescent="0.3">
      <c r="A481" t="s">
        <v>843</v>
      </c>
      <c r="B481" t="s">
        <v>838</v>
      </c>
      <c r="C481" t="s">
        <v>834</v>
      </c>
      <c r="D481">
        <v>0</v>
      </c>
    </row>
    <row r="482" spans="1:4" x14ac:dyDescent="0.3">
      <c r="A482" t="s">
        <v>843</v>
      </c>
      <c r="B482" t="s">
        <v>838</v>
      </c>
      <c r="C482" t="s">
        <v>835</v>
      </c>
      <c r="D482">
        <v>0</v>
      </c>
    </row>
    <row r="483" spans="1:4" x14ac:dyDescent="0.3">
      <c r="A483" t="s">
        <v>843</v>
      </c>
      <c r="B483" t="s">
        <v>838</v>
      </c>
      <c r="C483" t="s">
        <v>836</v>
      </c>
      <c r="D483">
        <v>0</v>
      </c>
    </row>
    <row r="484" spans="1:4" x14ac:dyDescent="0.3">
      <c r="A484" t="s">
        <v>843</v>
      </c>
      <c r="B484" t="s">
        <v>838</v>
      </c>
      <c r="C484" t="s">
        <v>837</v>
      </c>
      <c r="D484">
        <v>0</v>
      </c>
    </row>
    <row r="485" spans="1:4" x14ac:dyDescent="0.3">
      <c r="A485" t="s">
        <v>843</v>
      </c>
      <c r="B485" t="s">
        <v>838</v>
      </c>
      <c r="C485" t="s">
        <v>838</v>
      </c>
      <c r="D485" t="s">
        <v>194</v>
      </c>
    </row>
    <row r="486" spans="1:4" x14ac:dyDescent="0.3">
      <c r="A486" t="s">
        <v>848</v>
      </c>
      <c r="B486" t="s">
        <v>817</v>
      </c>
      <c r="C486" t="s">
        <v>817</v>
      </c>
      <c r="D486" t="s">
        <v>535</v>
      </c>
    </row>
    <row r="487" spans="1:4" x14ac:dyDescent="0.3">
      <c r="A487" t="s">
        <v>848</v>
      </c>
      <c r="B487" t="s">
        <v>817</v>
      </c>
      <c r="C487" t="s">
        <v>830</v>
      </c>
      <c r="D487" t="s">
        <v>849</v>
      </c>
    </row>
    <row r="488" spans="1:4" x14ac:dyDescent="0.3">
      <c r="A488" t="s">
        <v>848</v>
      </c>
      <c r="B488" t="s">
        <v>818</v>
      </c>
      <c r="C488" t="s">
        <v>818</v>
      </c>
      <c r="D488" t="s">
        <v>536</v>
      </c>
    </row>
    <row r="489" spans="1:4" x14ac:dyDescent="0.3">
      <c r="A489" t="s">
        <v>848</v>
      </c>
      <c r="B489" t="s">
        <v>818</v>
      </c>
      <c r="C489" t="s">
        <v>830</v>
      </c>
      <c r="D489" t="s">
        <v>849</v>
      </c>
    </row>
    <row r="490" spans="1:4" x14ac:dyDescent="0.3">
      <c r="A490" t="s">
        <v>848</v>
      </c>
      <c r="B490" t="s">
        <v>819</v>
      </c>
      <c r="C490" t="s">
        <v>819</v>
      </c>
      <c r="D490" t="s">
        <v>533</v>
      </c>
    </row>
    <row r="491" spans="1:4" x14ac:dyDescent="0.3">
      <c r="A491" t="s">
        <v>848</v>
      </c>
      <c r="B491" t="s">
        <v>819</v>
      </c>
      <c r="C491" t="s">
        <v>830</v>
      </c>
      <c r="D491" t="s">
        <v>850</v>
      </c>
    </row>
    <row r="492" spans="1:4" x14ac:dyDescent="0.3">
      <c r="A492" t="s">
        <v>848</v>
      </c>
      <c r="B492" t="s">
        <v>820</v>
      </c>
      <c r="C492" t="s">
        <v>820</v>
      </c>
      <c r="D492" t="s">
        <v>540</v>
      </c>
    </row>
    <row r="493" spans="1:4" x14ac:dyDescent="0.3">
      <c r="A493" t="s">
        <v>848</v>
      </c>
      <c r="B493" t="s">
        <v>820</v>
      </c>
      <c r="C493" t="s">
        <v>830</v>
      </c>
      <c r="D493" t="s">
        <v>850</v>
      </c>
    </row>
    <row r="494" spans="1:4" x14ac:dyDescent="0.3">
      <c r="A494" t="s">
        <v>848</v>
      </c>
      <c r="B494" t="s">
        <v>821</v>
      </c>
      <c r="C494" t="s">
        <v>821</v>
      </c>
      <c r="D494" t="s">
        <v>534</v>
      </c>
    </row>
    <row r="495" spans="1:4" x14ac:dyDescent="0.3">
      <c r="A495" t="s">
        <v>848</v>
      </c>
      <c r="B495" t="s">
        <v>821</v>
      </c>
      <c r="C495" t="s">
        <v>830</v>
      </c>
      <c r="D495" t="s">
        <v>851</v>
      </c>
    </row>
    <row r="496" spans="1:4" x14ac:dyDescent="0.3">
      <c r="A496" t="s">
        <v>848</v>
      </c>
      <c r="B496" t="s">
        <v>822</v>
      </c>
      <c r="C496" t="s">
        <v>822</v>
      </c>
      <c r="D496" t="s">
        <v>542</v>
      </c>
    </row>
    <row r="497" spans="1:4" x14ac:dyDescent="0.3">
      <c r="A497" t="s">
        <v>848</v>
      </c>
      <c r="B497" t="s">
        <v>822</v>
      </c>
      <c r="C497" t="s">
        <v>830</v>
      </c>
      <c r="D497" t="s">
        <v>851</v>
      </c>
    </row>
    <row r="498" spans="1:4" x14ac:dyDescent="0.3">
      <c r="A498" t="s">
        <v>848</v>
      </c>
      <c r="B498" t="s">
        <v>823</v>
      </c>
      <c r="C498" t="s">
        <v>823</v>
      </c>
      <c r="D498" t="s">
        <v>529</v>
      </c>
    </row>
    <row r="499" spans="1:4" x14ac:dyDescent="0.3">
      <c r="A499" t="s">
        <v>848</v>
      </c>
      <c r="B499" t="s">
        <v>823</v>
      </c>
      <c r="C499" t="s">
        <v>830</v>
      </c>
      <c r="D499" t="s">
        <v>849</v>
      </c>
    </row>
    <row r="500" spans="1:4" x14ac:dyDescent="0.3">
      <c r="A500" t="s">
        <v>848</v>
      </c>
      <c r="B500" t="s">
        <v>824</v>
      </c>
      <c r="C500" t="s">
        <v>824</v>
      </c>
      <c r="D500" t="s">
        <v>521</v>
      </c>
    </row>
    <row r="501" spans="1:4" x14ac:dyDescent="0.3">
      <c r="A501" t="s">
        <v>848</v>
      </c>
      <c r="B501" t="s">
        <v>824</v>
      </c>
      <c r="C501" t="s">
        <v>830</v>
      </c>
      <c r="D501" t="s">
        <v>849</v>
      </c>
    </row>
    <row r="502" spans="1:4" x14ac:dyDescent="0.3">
      <c r="A502" t="s">
        <v>848</v>
      </c>
      <c r="B502" t="s">
        <v>825</v>
      </c>
      <c r="C502" t="s">
        <v>825</v>
      </c>
      <c r="D502" t="s">
        <v>525</v>
      </c>
    </row>
    <row r="503" spans="1:4" x14ac:dyDescent="0.3">
      <c r="A503" t="s">
        <v>848</v>
      </c>
      <c r="B503" t="s">
        <v>825</v>
      </c>
      <c r="C503" t="s">
        <v>830</v>
      </c>
      <c r="D503" t="s">
        <v>850</v>
      </c>
    </row>
    <row r="504" spans="1:4" x14ac:dyDescent="0.3">
      <c r="A504" t="s">
        <v>848</v>
      </c>
      <c r="B504" t="s">
        <v>826</v>
      </c>
      <c r="C504" t="s">
        <v>826</v>
      </c>
      <c r="D504" t="s">
        <v>513</v>
      </c>
    </row>
    <row r="505" spans="1:4" x14ac:dyDescent="0.3">
      <c r="A505" t="s">
        <v>848</v>
      </c>
      <c r="B505" t="s">
        <v>826</v>
      </c>
      <c r="C505" t="s">
        <v>830</v>
      </c>
      <c r="D505" t="s">
        <v>852</v>
      </c>
    </row>
    <row r="506" spans="1:4" x14ac:dyDescent="0.3">
      <c r="A506" t="s">
        <v>848</v>
      </c>
      <c r="B506" t="s">
        <v>827</v>
      </c>
      <c r="C506" t="s">
        <v>827</v>
      </c>
      <c r="D506" t="s">
        <v>511</v>
      </c>
    </row>
    <row r="507" spans="1:4" x14ac:dyDescent="0.3">
      <c r="A507" t="s">
        <v>848</v>
      </c>
      <c r="B507" t="s">
        <v>827</v>
      </c>
      <c r="C507" t="s">
        <v>830</v>
      </c>
      <c r="D507" t="s">
        <v>852</v>
      </c>
    </row>
    <row r="508" spans="1:4" x14ac:dyDescent="0.3">
      <c r="A508" t="s">
        <v>848</v>
      </c>
      <c r="B508" t="s">
        <v>828</v>
      </c>
      <c r="C508" t="s">
        <v>828</v>
      </c>
      <c r="D508" t="s">
        <v>515</v>
      </c>
    </row>
    <row r="509" spans="1:4" x14ac:dyDescent="0.3">
      <c r="A509" t="s">
        <v>848</v>
      </c>
      <c r="B509" t="s">
        <v>828</v>
      </c>
      <c r="C509" t="s">
        <v>830</v>
      </c>
      <c r="D509" t="s">
        <v>852</v>
      </c>
    </row>
    <row r="510" spans="1:4" x14ac:dyDescent="0.3">
      <c r="A510" t="s">
        <v>848</v>
      </c>
      <c r="B510" t="s">
        <v>831</v>
      </c>
      <c r="C510" t="s">
        <v>830</v>
      </c>
      <c r="D510" t="s">
        <v>851</v>
      </c>
    </row>
    <row r="511" spans="1:4" x14ac:dyDescent="0.3">
      <c r="A511" t="s">
        <v>848</v>
      </c>
      <c r="B511" t="s">
        <v>831</v>
      </c>
      <c r="C511" t="s">
        <v>831</v>
      </c>
      <c r="D511" t="s">
        <v>527</v>
      </c>
    </row>
    <row r="512" spans="1:4" x14ac:dyDescent="0.3">
      <c r="A512" t="s">
        <v>848</v>
      </c>
      <c r="B512" t="s">
        <v>832</v>
      </c>
      <c r="C512" t="s">
        <v>830</v>
      </c>
      <c r="D512" t="s">
        <v>851</v>
      </c>
    </row>
    <row r="513" spans="1:4" x14ac:dyDescent="0.3">
      <c r="A513" t="s">
        <v>848</v>
      </c>
      <c r="B513" t="s">
        <v>832</v>
      </c>
      <c r="C513" t="s">
        <v>832</v>
      </c>
      <c r="D513" t="s">
        <v>517</v>
      </c>
    </row>
    <row r="514" spans="1:4" x14ac:dyDescent="0.3">
      <c r="A514" t="s">
        <v>848</v>
      </c>
      <c r="B514" t="s">
        <v>833</v>
      </c>
      <c r="C514" t="s">
        <v>830</v>
      </c>
      <c r="D514" t="s">
        <v>344</v>
      </c>
    </row>
    <row r="515" spans="1:4" x14ac:dyDescent="0.3">
      <c r="A515" t="s">
        <v>848</v>
      </c>
      <c r="B515" t="s">
        <v>833</v>
      </c>
      <c r="C515" t="s">
        <v>833</v>
      </c>
      <c r="D515" t="s">
        <v>509</v>
      </c>
    </row>
    <row r="516" spans="1:4" x14ac:dyDescent="0.3">
      <c r="A516" t="s">
        <v>848</v>
      </c>
      <c r="B516" t="s">
        <v>834</v>
      </c>
      <c r="C516" t="s">
        <v>830</v>
      </c>
      <c r="D516" t="s">
        <v>344</v>
      </c>
    </row>
    <row r="517" spans="1:4" x14ac:dyDescent="0.3">
      <c r="A517" t="s">
        <v>848</v>
      </c>
      <c r="B517" t="s">
        <v>834</v>
      </c>
      <c r="C517" t="s">
        <v>834</v>
      </c>
      <c r="D517" t="s">
        <v>538</v>
      </c>
    </row>
    <row r="518" spans="1:4" x14ac:dyDescent="0.3">
      <c r="A518" t="s">
        <v>848</v>
      </c>
      <c r="B518" t="s">
        <v>835</v>
      </c>
      <c r="C518" t="s">
        <v>830</v>
      </c>
      <c r="D518" t="s">
        <v>344</v>
      </c>
    </row>
    <row r="519" spans="1:4" x14ac:dyDescent="0.3">
      <c r="A519" t="s">
        <v>848</v>
      </c>
      <c r="B519" t="s">
        <v>835</v>
      </c>
      <c r="C519" t="s">
        <v>835</v>
      </c>
      <c r="D519" t="s">
        <v>543</v>
      </c>
    </row>
    <row r="520" spans="1:4" x14ac:dyDescent="0.3">
      <c r="A520" t="s">
        <v>848</v>
      </c>
      <c r="B520" t="s">
        <v>836</v>
      </c>
      <c r="C520" t="s">
        <v>830</v>
      </c>
      <c r="D520" t="s">
        <v>344</v>
      </c>
    </row>
    <row r="521" spans="1:4" x14ac:dyDescent="0.3">
      <c r="A521" t="s">
        <v>848</v>
      </c>
      <c r="B521" t="s">
        <v>836</v>
      </c>
      <c r="C521" t="s">
        <v>836</v>
      </c>
      <c r="D521" t="s">
        <v>523</v>
      </c>
    </row>
    <row r="522" spans="1:4" x14ac:dyDescent="0.3">
      <c r="A522" t="s">
        <v>848</v>
      </c>
      <c r="B522" t="s">
        <v>837</v>
      </c>
      <c r="C522" t="s">
        <v>830</v>
      </c>
      <c r="D522" t="s">
        <v>344</v>
      </c>
    </row>
    <row r="523" spans="1:4" x14ac:dyDescent="0.3">
      <c r="A523" t="s">
        <v>848</v>
      </c>
      <c r="B523" t="s">
        <v>837</v>
      </c>
      <c r="C523" t="s">
        <v>837</v>
      </c>
      <c r="D523" t="s">
        <v>531</v>
      </c>
    </row>
    <row r="524" spans="1:4" x14ac:dyDescent="0.3">
      <c r="A524" t="s">
        <v>848</v>
      </c>
      <c r="B524" t="s">
        <v>838</v>
      </c>
      <c r="C524" t="s">
        <v>830</v>
      </c>
      <c r="D524" t="s">
        <v>344</v>
      </c>
    </row>
    <row r="525" spans="1:4" x14ac:dyDescent="0.3">
      <c r="A525" t="s">
        <v>848</v>
      </c>
      <c r="B525" t="s">
        <v>838</v>
      </c>
      <c r="C525" t="s">
        <v>838</v>
      </c>
      <c r="D525" t="s">
        <v>519</v>
      </c>
    </row>
    <row r="526" spans="1:4" x14ac:dyDescent="0.3">
      <c r="A526" t="s">
        <v>848</v>
      </c>
      <c r="B526" t="s">
        <v>833</v>
      </c>
      <c r="C526" t="s">
        <v>824</v>
      </c>
      <c r="D526" t="s">
        <v>418</v>
      </c>
    </row>
    <row r="527" spans="1:4" x14ac:dyDescent="0.3">
      <c r="A527" t="s">
        <v>848</v>
      </c>
      <c r="B527" t="s">
        <v>833</v>
      </c>
      <c r="C527" t="s">
        <v>832</v>
      </c>
      <c r="D527" t="s">
        <v>396</v>
      </c>
    </row>
    <row r="528" spans="1:4" x14ac:dyDescent="0.3">
      <c r="A528" t="s">
        <v>848</v>
      </c>
      <c r="B528" t="s">
        <v>833</v>
      </c>
      <c r="C528" t="s">
        <v>825</v>
      </c>
      <c r="D528" t="s">
        <v>416</v>
      </c>
    </row>
    <row r="529" spans="1:4" x14ac:dyDescent="0.3">
      <c r="A529" t="s">
        <v>848</v>
      </c>
      <c r="B529" t="s">
        <v>826</v>
      </c>
      <c r="C529" t="s">
        <v>827</v>
      </c>
      <c r="D529" t="s">
        <v>436</v>
      </c>
    </row>
    <row r="530" spans="1:4" x14ac:dyDescent="0.3">
      <c r="A530" t="s">
        <v>848</v>
      </c>
      <c r="B530" t="s">
        <v>824</v>
      </c>
      <c r="C530" t="s">
        <v>836</v>
      </c>
      <c r="D530" t="s">
        <v>471</v>
      </c>
    </row>
    <row r="531" spans="1:4" x14ac:dyDescent="0.3">
      <c r="A531" t="s">
        <v>848</v>
      </c>
      <c r="B531" t="s">
        <v>817</v>
      </c>
      <c r="C531" t="s">
        <v>834</v>
      </c>
      <c r="D531" t="s">
        <v>471</v>
      </c>
    </row>
    <row r="532" spans="1:4" x14ac:dyDescent="0.3">
      <c r="A532" t="s">
        <v>848</v>
      </c>
      <c r="B532" t="s">
        <v>818</v>
      </c>
      <c r="C532" t="s">
        <v>835</v>
      </c>
      <c r="D532" t="s">
        <v>471</v>
      </c>
    </row>
    <row r="533" spans="1:4" x14ac:dyDescent="0.3">
      <c r="A533" t="s">
        <v>848</v>
      </c>
      <c r="B533" t="s">
        <v>819</v>
      </c>
      <c r="C533" t="s">
        <v>821</v>
      </c>
      <c r="D533" t="s">
        <v>471</v>
      </c>
    </row>
    <row r="534" spans="1:4" x14ac:dyDescent="0.3">
      <c r="A534" t="s">
        <v>848</v>
      </c>
      <c r="B534" t="s">
        <v>820</v>
      </c>
      <c r="C534" t="s">
        <v>822</v>
      </c>
      <c r="D534" t="s">
        <v>471</v>
      </c>
    </row>
    <row r="535" spans="1:4" x14ac:dyDescent="0.3">
      <c r="A535" t="s">
        <v>848</v>
      </c>
      <c r="B535" t="s">
        <v>823</v>
      </c>
      <c r="C535" t="s">
        <v>837</v>
      </c>
      <c r="D535" t="s">
        <v>471</v>
      </c>
    </row>
    <row r="536" spans="1:4" x14ac:dyDescent="0.3">
      <c r="A536" t="s">
        <v>848</v>
      </c>
      <c r="B536" t="s">
        <v>825</v>
      </c>
      <c r="C536" t="s">
        <v>831</v>
      </c>
      <c r="D536" t="s">
        <v>471</v>
      </c>
    </row>
    <row r="537" spans="1:4" x14ac:dyDescent="0.3">
      <c r="A537" t="s">
        <v>848</v>
      </c>
      <c r="B537" t="s">
        <v>819</v>
      </c>
      <c r="C537" t="s">
        <v>817</v>
      </c>
      <c r="D537" t="s">
        <v>501</v>
      </c>
    </row>
    <row r="538" spans="1:4" x14ac:dyDescent="0.3">
      <c r="A538" t="s">
        <v>848</v>
      </c>
      <c r="B538" t="s">
        <v>820</v>
      </c>
      <c r="C538" t="s">
        <v>818</v>
      </c>
      <c r="D538" t="s">
        <v>501</v>
      </c>
    </row>
    <row r="539" spans="1:4" x14ac:dyDescent="0.3">
      <c r="A539" t="s">
        <v>848</v>
      </c>
      <c r="B539" t="s">
        <v>821</v>
      </c>
      <c r="C539" t="s">
        <v>834</v>
      </c>
      <c r="D539" t="s">
        <v>501</v>
      </c>
    </row>
    <row r="540" spans="1:4" x14ac:dyDescent="0.3">
      <c r="A540" t="s">
        <v>848</v>
      </c>
      <c r="B540" t="s">
        <v>822</v>
      </c>
      <c r="C540" t="s">
        <v>835</v>
      </c>
      <c r="D540" t="s">
        <v>501</v>
      </c>
    </row>
    <row r="541" spans="1:4" x14ac:dyDescent="0.3">
      <c r="A541" t="s">
        <v>848</v>
      </c>
      <c r="B541" t="s">
        <v>825</v>
      </c>
      <c r="C541" t="s">
        <v>823</v>
      </c>
      <c r="D541" t="s">
        <v>501</v>
      </c>
    </row>
    <row r="542" spans="1:4" x14ac:dyDescent="0.3">
      <c r="A542" t="s">
        <v>848</v>
      </c>
      <c r="B542" t="s">
        <v>831</v>
      </c>
      <c r="C542" t="s">
        <v>837</v>
      </c>
      <c r="D542" t="s">
        <v>501</v>
      </c>
    </row>
    <row r="543" spans="1:4" x14ac:dyDescent="0.3">
      <c r="A543" t="s">
        <v>848</v>
      </c>
      <c r="B543" t="s">
        <v>832</v>
      </c>
      <c r="C543" t="s">
        <v>838</v>
      </c>
      <c r="D543" t="s">
        <v>501</v>
      </c>
    </row>
    <row r="544" spans="1:4" x14ac:dyDescent="0.3">
      <c r="A544" t="s">
        <v>848</v>
      </c>
      <c r="B544" t="s">
        <v>838</v>
      </c>
      <c r="C544" t="s">
        <v>823</v>
      </c>
      <c r="D544" t="s">
        <v>418</v>
      </c>
    </row>
    <row r="545" spans="1:4" x14ac:dyDescent="0.3">
      <c r="A545" t="s">
        <v>848</v>
      </c>
      <c r="B545" t="s">
        <v>836</v>
      </c>
      <c r="C545" t="s">
        <v>831</v>
      </c>
      <c r="D545" t="s">
        <v>396</v>
      </c>
    </row>
    <row r="546" spans="1:4" x14ac:dyDescent="0.3">
      <c r="A546" t="s">
        <v>848</v>
      </c>
      <c r="B546" t="s">
        <v>836</v>
      </c>
      <c r="C546" t="s">
        <v>824</v>
      </c>
      <c r="D546" t="s">
        <v>362</v>
      </c>
    </row>
    <row r="547" spans="1:4" x14ac:dyDescent="0.3">
      <c r="A547" t="s">
        <v>848</v>
      </c>
      <c r="B547" t="s">
        <v>838</v>
      </c>
      <c r="C547" t="s">
        <v>832</v>
      </c>
      <c r="D547" t="s">
        <v>507</v>
      </c>
    </row>
    <row r="548" spans="1:4" x14ac:dyDescent="0.3">
      <c r="A548" t="s">
        <v>848</v>
      </c>
      <c r="B548" t="s">
        <v>837</v>
      </c>
      <c r="C548" t="s">
        <v>824</v>
      </c>
      <c r="D548" t="s">
        <v>362</v>
      </c>
    </row>
    <row r="549" spans="1:4" x14ac:dyDescent="0.3">
      <c r="A549" t="s">
        <v>848</v>
      </c>
      <c r="B549" t="s">
        <v>837</v>
      </c>
      <c r="C549" t="s">
        <v>832</v>
      </c>
      <c r="D549" t="s">
        <v>507</v>
      </c>
    </row>
  </sheetData>
  <autoFilter ref="A1:D549" xr:uid="{1DFE1071-9A45-45CA-89E4-1F5705DB7C4B}">
    <sortState xmlns:xlrd2="http://schemas.microsoft.com/office/spreadsheetml/2017/richdata2" ref="A2:D505">
      <sortCondition ref="C1:C8"/>
    </sortState>
  </autoFilter>
  <sortState xmlns:xlrd2="http://schemas.microsoft.com/office/spreadsheetml/2017/richdata2" ref="A2:D525">
    <sortCondition ref="A2:A525"/>
    <sortCondition ref="B2:B525"/>
    <sortCondition ref="C2:C525"/>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2109-FE05-4131-869D-12B1998DBDD6}">
  <dimension ref="A1:E35"/>
  <sheetViews>
    <sheetView workbookViewId="0">
      <pane xSplit="2" ySplit="1" topLeftCell="C2" activePane="bottomRight" state="frozen"/>
      <selection pane="topRight" activeCell="C1" sqref="C1"/>
      <selection pane="bottomLeft" activeCell="A2" sqref="A2"/>
      <selection pane="bottomRight" activeCell="C15" sqref="C15"/>
    </sheetView>
  </sheetViews>
  <sheetFormatPr defaultRowHeight="14.4" x14ac:dyDescent="0.3"/>
  <cols>
    <col min="2" max="2" width="25.6640625" customWidth="1"/>
    <col min="3" max="3" width="60.44140625" customWidth="1"/>
    <col min="4" max="4" width="28.88671875" customWidth="1"/>
    <col min="5" max="5" width="54.88671875" customWidth="1"/>
  </cols>
  <sheetData>
    <row r="1" spans="1:5" s="3" customFormat="1" x14ac:dyDescent="0.3">
      <c r="A1" s="3" t="s">
        <v>839</v>
      </c>
      <c r="B1" s="3" t="s">
        <v>814</v>
      </c>
      <c r="C1" s="3" t="s">
        <v>853</v>
      </c>
      <c r="D1" s="3" t="s">
        <v>854</v>
      </c>
      <c r="E1" s="3" t="s">
        <v>855</v>
      </c>
    </row>
    <row r="2" spans="1:5" x14ac:dyDescent="0.3">
      <c r="A2" t="s">
        <v>843</v>
      </c>
      <c r="B2" t="s">
        <v>817</v>
      </c>
      <c r="C2" t="s">
        <v>856</v>
      </c>
      <c r="D2" t="s">
        <v>280</v>
      </c>
      <c r="E2">
        <v>0</v>
      </c>
    </row>
    <row r="3" spans="1:5" x14ac:dyDescent="0.3">
      <c r="A3" t="s">
        <v>843</v>
      </c>
      <c r="B3" t="s">
        <v>818</v>
      </c>
      <c r="C3" t="s">
        <v>857</v>
      </c>
      <c r="D3" t="s">
        <v>280</v>
      </c>
      <c r="E3">
        <v>0</v>
      </c>
    </row>
    <row r="4" spans="1:5" x14ac:dyDescent="0.3">
      <c r="A4" t="s">
        <v>843</v>
      </c>
      <c r="B4" t="s">
        <v>819</v>
      </c>
      <c r="C4" t="s">
        <v>858</v>
      </c>
      <c r="D4" t="s">
        <v>282</v>
      </c>
      <c r="E4">
        <v>0</v>
      </c>
    </row>
    <row r="5" spans="1:5" x14ac:dyDescent="0.3">
      <c r="A5" t="s">
        <v>843</v>
      </c>
      <c r="B5" t="s">
        <v>820</v>
      </c>
      <c r="C5" t="s">
        <v>859</v>
      </c>
      <c r="D5" t="s">
        <v>282</v>
      </c>
      <c r="E5">
        <v>0</v>
      </c>
    </row>
    <row r="6" spans="1:5" x14ac:dyDescent="0.3">
      <c r="A6" t="s">
        <v>843</v>
      </c>
      <c r="B6" t="s">
        <v>821</v>
      </c>
      <c r="C6" t="s">
        <v>860</v>
      </c>
      <c r="D6" t="s">
        <v>255</v>
      </c>
      <c r="E6">
        <v>0</v>
      </c>
    </row>
    <row r="7" spans="1:5" x14ac:dyDescent="0.3">
      <c r="A7" t="s">
        <v>843</v>
      </c>
      <c r="B7" t="s">
        <v>822</v>
      </c>
      <c r="C7" t="s">
        <v>861</v>
      </c>
      <c r="D7" t="s">
        <v>255</v>
      </c>
      <c r="E7">
        <v>0</v>
      </c>
    </row>
    <row r="8" spans="1:5" x14ac:dyDescent="0.3">
      <c r="A8" t="s">
        <v>843</v>
      </c>
      <c r="B8" t="s">
        <v>823</v>
      </c>
      <c r="C8" t="s">
        <v>862</v>
      </c>
      <c r="D8" t="s">
        <v>280</v>
      </c>
      <c r="E8">
        <v>0</v>
      </c>
    </row>
    <row r="9" spans="1:5" x14ac:dyDescent="0.3">
      <c r="A9" t="s">
        <v>843</v>
      </c>
      <c r="B9" t="s">
        <v>824</v>
      </c>
      <c r="C9" t="s">
        <v>856</v>
      </c>
      <c r="D9" t="s">
        <v>280</v>
      </c>
      <c r="E9">
        <v>0</v>
      </c>
    </row>
    <row r="10" spans="1:5" x14ac:dyDescent="0.3">
      <c r="A10" t="s">
        <v>843</v>
      </c>
      <c r="B10" t="s">
        <v>825</v>
      </c>
      <c r="C10" t="s">
        <v>863</v>
      </c>
      <c r="D10" t="s">
        <v>282</v>
      </c>
      <c r="E10">
        <v>0</v>
      </c>
    </row>
    <row r="11" spans="1:5" x14ac:dyDescent="0.3">
      <c r="A11" t="s">
        <v>843</v>
      </c>
      <c r="B11" t="s">
        <v>826</v>
      </c>
      <c r="C11" t="s">
        <v>864</v>
      </c>
      <c r="D11" t="s">
        <v>227</v>
      </c>
      <c r="E11">
        <v>0</v>
      </c>
    </row>
    <row r="12" spans="1:5" x14ac:dyDescent="0.3">
      <c r="A12" t="s">
        <v>843</v>
      </c>
      <c r="B12" t="s">
        <v>827</v>
      </c>
      <c r="C12" t="s">
        <v>865</v>
      </c>
      <c r="D12" t="s">
        <v>224</v>
      </c>
      <c r="E12">
        <v>0</v>
      </c>
    </row>
    <row r="13" spans="1:5" x14ac:dyDescent="0.3">
      <c r="A13" t="s">
        <v>843</v>
      </c>
      <c r="B13" t="s">
        <v>828</v>
      </c>
      <c r="C13" t="s">
        <v>866</v>
      </c>
      <c r="D13" t="s">
        <v>229</v>
      </c>
      <c r="E13">
        <v>0</v>
      </c>
    </row>
    <row r="14" spans="1:5" x14ac:dyDescent="0.3">
      <c r="A14" t="s">
        <v>843</v>
      </c>
      <c r="B14" t="s">
        <v>829</v>
      </c>
      <c r="C14" t="s">
        <v>867</v>
      </c>
      <c r="D14">
        <v>1</v>
      </c>
      <c r="E14">
        <v>0</v>
      </c>
    </row>
    <row r="15" spans="1:5" x14ac:dyDescent="0.3">
      <c r="A15" t="s">
        <v>843</v>
      </c>
      <c r="B15" t="s">
        <v>830</v>
      </c>
      <c r="C15" t="s">
        <v>867</v>
      </c>
      <c r="D15">
        <v>1</v>
      </c>
      <c r="E15">
        <v>0</v>
      </c>
    </row>
    <row r="16" spans="1:5" x14ac:dyDescent="0.3">
      <c r="A16" t="s">
        <v>843</v>
      </c>
      <c r="B16" t="s">
        <v>831</v>
      </c>
      <c r="C16" t="s">
        <v>868</v>
      </c>
      <c r="D16" t="s">
        <v>255</v>
      </c>
      <c r="E16">
        <v>0</v>
      </c>
    </row>
    <row r="17" spans="1:5" x14ac:dyDescent="0.3">
      <c r="A17" t="s">
        <v>843</v>
      </c>
      <c r="B17" t="s">
        <v>832</v>
      </c>
      <c r="C17" t="s">
        <v>861</v>
      </c>
      <c r="D17" t="s">
        <v>255</v>
      </c>
      <c r="E17">
        <v>0</v>
      </c>
    </row>
    <row r="18" spans="1:5" x14ac:dyDescent="0.3">
      <c r="A18" t="s">
        <v>843</v>
      </c>
      <c r="B18" t="s">
        <v>833</v>
      </c>
      <c r="C18" t="s">
        <v>869</v>
      </c>
      <c r="D18" t="s">
        <v>52</v>
      </c>
      <c r="E18">
        <v>0</v>
      </c>
    </row>
    <row r="19" spans="1:5" x14ac:dyDescent="0.3">
      <c r="A19" t="s">
        <v>843</v>
      </c>
      <c r="B19" t="s">
        <v>834</v>
      </c>
      <c r="C19" t="s">
        <v>870</v>
      </c>
      <c r="D19" t="s">
        <v>52</v>
      </c>
      <c r="E19">
        <v>0</v>
      </c>
    </row>
    <row r="20" spans="1:5" x14ac:dyDescent="0.3">
      <c r="A20" t="s">
        <v>843</v>
      </c>
      <c r="B20" t="s">
        <v>835</v>
      </c>
      <c r="C20" t="s">
        <v>871</v>
      </c>
      <c r="D20" t="s">
        <v>52</v>
      </c>
      <c r="E20">
        <v>0</v>
      </c>
    </row>
    <row r="21" spans="1:5" x14ac:dyDescent="0.3">
      <c r="A21" t="s">
        <v>843</v>
      </c>
      <c r="B21" t="s">
        <v>836</v>
      </c>
      <c r="C21" t="s">
        <v>870</v>
      </c>
      <c r="D21" t="s">
        <v>52</v>
      </c>
      <c r="E21">
        <v>0</v>
      </c>
    </row>
    <row r="22" spans="1:5" x14ac:dyDescent="0.3">
      <c r="A22" t="s">
        <v>843</v>
      </c>
      <c r="B22" t="s">
        <v>837</v>
      </c>
      <c r="C22" t="s">
        <v>872</v>
      </c>
      <c r="D22" t="s">
        <v>52</v>
      </c>
      <c r="E22">
        <v>0</v>
      </c>
    </row>
    <row r="23" spans="1:5" x14ac:dyDescent="0.3">
      <c r="A23" t="s">
        <v>843</v>
      </c>
      <c r="B23" t="s">
        <v>838</v>
      </c>
      <c r="C23" t="s">
        <v>871</v>
      </c>
      <c r="D23" t="s">
        <v>52</v>
      </c>
      <c r="E23">
        <v>0</v>
      </c>
    </row>
    <row r="24" spans="1:5" x14ac:dyDescent="0.3">
      <c r="A24" t="s">
        <v>848</v>
      </c>
      <c r="B24" t="s">
        <v>823</v>
      </c>
      <c r="C24" t="s">
        <v>862</v>
      </c>
      <c r="D24" t="s">
        <v>280</v>
      </c>
      <c r="E24" t="s">
        <v>873</v>
      </c>
    </row>
    <row r="25" spans="1:5" x14ac:dyDescent="0.3">
      <c r="A25" t="s">
        <v>848</v>
      </c>
      <c r="B25" t="s">
        <v>824</v>
      </c>
      <c r="C25" t="s">
        <v>856</v>
      </c>
      <c r="D25" t="s">
        <v>280</v>
      </c>
      <c r="E25" t="s">
        <v>873</v>
      </c>
    </row>
    <row r="26" spans="1:5" x14ac:dyDescent="0.3">
      <c r="A26" t="s">
        <v>848</v>
      </c>
      <c r="B26" t="s">
        <v>825</v>
      </c>
      <c r="C26" t="s">
        <v>863</v>
      </c>
      <c r="D26" t="s">
        <v>282</v>
      </c>
      <c r="E26" t="s">
        <v>874</v>
      </c>
    </row>
    <row r="27" spans="1:5" x14ac:dyDescent="0.3">
      <c r="A27" t="s">
        <v>848</v>
      </c>
      <c r="B27" t="s">
        <v>826</v>
      </c>
      <c r="C27" t="s">
        <v>864</v>
      </c>
      <c r="D27" t="s">
        <v>227</v>
      </c>
      <c r="E27" t="s">
        <v>875</v>
      </c>
    </row>
    <row r="28" spans="1:5" x14ac:dyDescent="0.3">
      <c r="A28" t="s">
        <v>848</v>
      </c>
      <c r="B28" t="s">
        <v>827</v>
      </c>
      <c r="C28" t="s">
        <v>865</v>
      </c>
      <c r="D28" t="s">
        <v>224</v>
      </c>
      <c r="E28" t="s">
        <v>876</v>
      </c>
    </row>
    <row r="29" spans="1:5" x14ac:dyDescent="0.3">
      <c r="A29" t="s">
        <v>848</v>
      </c>
      <c r="B29" t="s">
        <v>828</v>
      </c>
      <c r="C29" t="s">
        <v>866</v>
      </c>
      <c r="D29" t="s">
        <v>229</v>
      </c>
      <c r="E29" t="s">
        <v>877</v>
      </c>
    </row>
    <row r="30" spans="1:5" x14ac:dyDescent="0.3">
      <c r="A30" t="s">
        <v>848</v>
      </c>
      <c r="B30" t="s">
        <v>831</v>
      </c>
      <c r="C30" t="s">
        <v>868</v>
      </c>
      <c r="D30" t="s">
        <v>255</v>
      </c>
      <c r="E30" t="s">
        <v>878</v>
      </c>
    </row>
    <row r="31" spans="1:5" x14ac:dyDescent="0.3">
      <c r="A31" t="s">
        <v>848</v>
      </c>
      <c r="B31" t="s">
        <v>832</v>
      </c>
      <c r="C31" t="s">
        <v>861</v>
      </c>
      <c r="D31" t="s">
        <v>255</v>
      </c>
      <c r="E31" t="s">
        <v>878</v>
      </c>
    </row>
    <row r="32" spans="1:5" x14ac:dyDescent="0.3">
      <c r="A32" t="s">
        <v>848</v>
      </c>
      <c r="B32" t="s">
        <v>833</v>
      </c>
      <c r="C32" t="s">
        <v>879</v>
      </c>
      <c r="D32" t="s">
        <v>52</v>
      </c>
      <c r="E32" t="s">
        <v>880</v>
      </c>
    </row>
    <row r="33" spans="1:5" x14ac:dyDescent="0.3">
      <c r="A33" t="s">
        <v>848</v>
      </c>
      <c r="B33" t="s">
        <v>836</v>
      </c>
      <c r="C33" t="s">
        <v>870</v>
      </c>
      <c r="D33" t="s">
        <v>52</v>
      </c>
      <c r="E33" t="s">
        <v>881</v>
      </c>
    </row>
    <row r="34" spans="1:5" x14ac:dyDescent="0.3">
      <c r="A34" t="s">
        <v>848</v>
      </c>
      <c r="B34" t="s">
        <v>837</v>
      </c>
      <c r="C34" t="s">
        <v>872</v>
      </c>
      <c r="D34" t="s">
        <v>52</v>
      </c>
      <c r="E34" t="s">
        <v>882</v>
      </c>
    </row>
    <row r="35" spans="1:5" x14ac:dyDescent="0.3">
      <c r="A35" t="s">
        <v>848</v>
      </c>
      <c r="B35" t="s">
        <v>838</v>
      </c>
      <c r="C35" t="s">
        <v>871</v>
      </c>
      <c r="D35" t="s">
        <v>52</v>
      </c>
      <c r="E35" t="s">
        <v>882</v>
      </c>
    </row>
  </sheetData>
  <autoFilter ref="A1:B13" xr:uid="{DB060E6B-2A12-49CD-8256-FDF3444AACD3}">
    <sortState xmlns:xlrd2="http://schemas.microsoft.com/office/spreadsheetml/2017/richdata2" ref="A2:B23">
      <sortCondition ref="B1:B13"/>
    </sortState>
  </autoFilter>
  <sortState xmlns:xlrd2="http://schemas.microsoft.com/office/spreadsheetml/2017/richdata2" ref="A2:B35">
    <sortCondition ref="A2:A35"/>
    <sortCondition ref="B2:B35"/>
  </sortState>
  <phoneticPr fontId="2" type="noConversion"/>
  <conditionalFormatting sqref="A1:E1 A14:E15 A32:E35 A18:E23 A16:C17 E16:E17 A2:C13 A24:C31 E2:E13 E24:E31">
    <cfRule type="expression" dxfId="15" priority="16">
      <formula>A1&lt;&gt;#REF!</formula>
    </cfRule>
  </conditionalFormatting>
  <conditionalFormatting sqref="D11">
    <cfRule type="expression" dxfId="14" priority="15">
      <formula>D11&lt;&gt;#REF!</formula>
    </cfRule>
  </conditionalFormatting>
  <conditionalFormatting sqref="D12">
    <cfRule type="expression" dxfId="13" priority="14">
      <formula>D12&lt;&gt;#REF!</formula>
    </cfRule>
  </conditionalFormatting>
  <conditionalFormatting sqref="D13">
    <cfRule type="expression" dxfId="12" priority="13">
      <formula>D13&lt;&gt;#REF!</formula>
    </cfRule>
  </conditionalFormatting>
  <conditionalFormatting sqref="D27">
    <cfRule type="expression" dxfId="11" priority="12">
      <formula>D27&lt;&gt;#REF!</formula>
    </cfRule>
  </conditionalFormatting>
  <conditionalFormatting sqref="D28">
    <cfRule type="expression" dxfId="10" priority="11">
      <formula>D28&lt;&gt;#REF!</formula>
    </cfRule>
  </conditionalFormatting>
  <conditionalFormatting sqref="D29">
    <cfRule type="expression" dxfId="9" priority="10">
      <formula>D29&lt;&gt;#REF!</formula>
    </cfRule>
  </conditionalFormatting>
  <conditionalFormatting sqref="D6:D7">
    <cfRule type="expression" dxfId="8" priority="9">
      <formula>D6&lt;&gt;#REF!</formula>
    </cfRule>
  </conditionalFormatting>
  <conditionalFormatting sqref="D30:D31">
    <cfRule type="expression" dxfId="7" priority="8">
      <formula>D30&lt;&gt;#REF!</formula>
    </cfRule>
  </conditionalFormatting>
  <conditionalFormatting sqref="D16:D17">
    <cfRule type="expression" dxfId="6" priority="7">
      <formula>D16&lt;&gt;#REF!</formula>
    </cfRule>
  </conditionalFormatting>
  <conditionalFormatting sqref="D2:D3">
    <cfRule type="expression" dxfId="5" priority="6">
      <formula>D2&lt;&gt;#REF!</formula>
    </cfRule>
  </conditionalFormatting>
  <conditionalFormatting sqref="D8:D9">
    <cfRule type="expression" dxfId="4" priority="5">
      <formula>D8&lt;&gt;#REF!</formula>
    </cfRule>
  </conditionalFormatting>
  <conditionalFormatting sqref="D24:D25">
    <cfRule type="expression" dxfId="3" priority="4">
      <formula>D24&lt;&gt;#REF!</formula>
    </cfRule>
  </conditionalFormatting>
  <conditionalFormatting sqref="D4:D5">
    <cfRule type="expression" dxfId="2" priority="3">
      <formula>D4&lt;&gt;#REF!</formula>
    </cfRule>
  </conditionalFormatting>
  <conditionalFormatting sqref="D10">
    <cfRule type="expression" dxfId="1" priority="2">
      <formula>D10&lt;&gt;#REF!</formula>
    </cfRule>
  </conditionalFormatting>
  <conditionalFormatting sqref="D26">
    <cfRule type="expression" dxfId="0" priority="1">
      <formula>D26&lt;&gt;#REF!</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7CDAFF657C86439E92B77E14A31F0A" ma:contentTypeVersion="12" ma:contentTypeDescription="Create a new document." ma:contentTypeScope="" ma:versionID="1c4ae12d7cf95e0a96f771005222d1ae">
  <xsd:schema xmlns:xsd="http://www.w3.org/2001/XMLSchema" xmlns:xs="http://www.w3.org/2001/XMLSchema" xmlns:p="http://schemas.microsoft.com/office/2006/metadata/properties" xmlns:ns2="71ffa1c4-7894-4364-a990-eab4f9440748" xmlns:ns3="637908da-82ae-4acc-9154-33f184278deb" targetNamespace="http://schemas.microsoft.com/office/2006/metadata/properties" ma:root="true" ma:fieldsID="a6f5e4513ac44bd7e83c35f9e3bf7115" ns2:_="" ns3:_="">
    <xsd:import namespace="71ffa1c4-7894-4364-a990-eab4f9440748"/>
    <xsd:import namespace="637908da-82ae-4acc-9154-33f184278d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ffa1c4-7894-4364-a990-eab4f94407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908da-82ae-4acc-9154-33f184278d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A9A832-0474-450B-905F-B5A439607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ffa1c4-7894-4364-a990-eab4f9440748"/>
    <ds:schemaRef ds:uri="637908da-82ae-4acc-9154-33f184278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25D0BE-37D2-4E04-82F0-3F426D4955CD}">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1ffa1c4-7894-4364-a990-eab4f9440748"/>
    <ds:schemaRef ds:uri="http://purl.org/dc/terms/"/>
    <ds:schemaRef ds:uri="http://schemas.openxmlformats.org/package/2006/metadata/core-properties"/>
    <ds:schemaRef ds:uri="637908da-82ae-4acc-9154-33f184278deb"/>
    <ds:schemaRef ds:uri="http://www.w3.org/XML/1998/namespace"/>
  </ds:schemaRefs>
</ds:datastoreItem>
</file>

<file path=customXml/itemProps3.xml><?xml version="1.0" encoding="utf-8"?>
<ds:datastoreItem xmlns:ds="http://schemas.openxmlformats.org/officeDocument/2006/customXml" ds:itemID="{2B7AEA49-9F96-4B94-8782-8074CC2EAA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Starting states</vt:lpstr>
      <vt:lpstr>Transition probabilities</vt:lpstr>
      <vt:lpstr>State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Stelmach, Rachel</dc:creator>
  <cp:keywords/>
  <dc:description/>
  <cp:lastModifiedBy>Jamison, Leah (Contractor)</cp:lastModifiedBy>
  <cp:revision/>
  <dcterms:created xsi:type="dcterms:W3CDTF">2020-04-23T15:26:46Z</dcterms:created>
  <dcterms:modified xsi:type="dcterms:W3CDTF">2022-04-08T22:55:28Z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0x010100067CDAFF657C86439E92B77E14A31F0A</vt:lpwstr>
  </property>
</Properties>
</file>