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yansoley/Documents/PSU_SP17/CMPSC450/CMPSC450_HW4/sheets/"/>
    </mc:Choice>
  </mc:AlternateContent>
  <bookViews>
    <workbookView xWindow="0" yWindow="460" windowWidth="16800" windowHeight="18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2" i="1"/>
</calcChain>
</file>

<file path=xl/sharedStrings.xml><?xml version="1.0" encoding="utf-8"?>
<sst xmlns="http://schemas.openxmlformats.org/spreadsheetml/2006/main" count="5" uniqueCount="5">
  <si>
    <t>Processors</t>
  </si>
  <si>
    <t>Words/Processor</t>
  </si>
  <si>
    <t>Array Size</t>
  </si>
  <si>
    <t>MPI_Allgather Time (s)</t>
  </si>
  <si>
    <t>my_Allgather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</si>
</sst>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(1 processor)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Sheet1!$D$2:$D$6</c:f>
              <c:numCache>
                <c:formatCode>0.0000000</c:formatCode>
                <c:ptCount val="5"/>
                <c:pt idx="0">
                  <c:v>3.75E-5</c:v>
                </c:pt>
                <c:pt idx="1">
                  <c:v>3.75E-5</c:v>
                </c:pt>
                <c:pt idx="2">
                  <c:v>3.75E-5</c:v>
                </c:pt>
                <c:pt idx="3">
                  <c:v>3.75E-5</c:v>
                </c:pt>
                <c:pt idx="4">
                  <c:v>5.75E-5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Sheet1!$E$2:$E$6</c:f>
              <c:numCache>
                <c:formatCode>0.0000000</c:formatCode>
                <c:ptCount val="5"/>
                <c:pt idx="0">
                  <c:v>1.75E-5</c:v>
                </c:pt>
                <c:pt idx="1">
                  <c:v>2.0E-5</c:v>
                </c:pt>
                <c:pt idx="2">
                  <c:v>1.75E-5</c:v>
                </c:pt>
                <c:pt idx="3">
                  <c:v>2.0E-5</c:v>
                </c:pt>
                <c:pt idx="4">
                  <c:v>2.0E-5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79440"/>
        <c:axId val="863783536"/>
      </c:scatterChart>
      <c:valAx>
        <c:axId val="8637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3536"/>
        <c:crosses val="autoZero"/>
        <c:crossBetween val="midCat"/>
      </c:valAx>
      <c:valAx>
        <c:axId val="863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(2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Sheet1!$D$7:$D$11</c:f>
              <c:numCache>
                <c:formatCode>0.0000000</c:formatCode>
                <c:ptCount val="5"/>
                <c:pt idx="0">
                  <c:v>6.5E-5</c:v>
                </c:pt>
                <c:pt idx="1">
                  <c:v>7E-5</c:v>
                </c:pt>
                <c:pt idx="2">
                  <c:v>7E-5</c:v>
                </c:pt>
                <c:pt idx="3">
                  <c:v>7.25E-5</c:v>
                </c:pt>
                <c:pt idx="4">
                  <c:v>0.0001575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Sheet1!$E$7:$E$11</c:f>
              <c:numCache>
                <c:formatCode>0.0000000</c:formatCode>
                <c:ptCount val="5"/>
                <c:pt idx="0">
                  <c:v>3.25E-5</c:v>
                </c:pt>
                <c:pt idx="1">
                  <c:v>3.0E-5</c:v>
                </c:pt>
                <c:pt idx="2">
                  <c:v>3.0E-5</c:v>
                </c:pt>
                <c:pt idx="3">
                  <c:v>3.5E-5</c:v>
                </c:pt>
                <c:pt idx="4">
                  <c:v>8.25E-5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12288"/>
        <c:axId val="863816048"/>
      </c:scatterChart>
      <c:valAx>
        <c:axId val="8638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16048"/>
        <c:crosses val="autoZero"/>
        <c:crossBetween val="midCat"/>
      </c:valAx>
      <c:valAx>
        <c:axId val="863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(4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Sheet1!$D$12:$D$16</c:f>
              <c:numCache>
                <c:formatCode>0.0000000</c:formatCode>
                <c:ptCount val="5"/>
                <c:pt idx="0">
                  <c:v>9.75E-5</c:v>
                </c:pt>
                <c:pt idx="1">
                  <c:v>0.0001</c:v>
                </c:pt>
                <c:pt idx="2">
                  <c:v>0.0001225</c:v>
                </c:pt>
                <c:pt idx="3">
                  <c:v>0.0001275</c:v>
                </c:pt>
                <c:pt idx="4">
                  <c:v>0.0002125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Sheet1!$E$12:$E$16</c:f>
              <c:numCache>
                <c:formatCode>0.0000000</c:formatCode>
                <c:ptCount val="5"/>
                <c:pt idx="0">
                  <c:v>3.75E-5</c:v>
                </c:pt>
                <c:pt idx="1">
                  <c:v>3.75E-5</c:v>
                </c:pt>
                <c:pt idx="2">
                  <c:v>3.5E-5</c:v>
                </c:pt>
                <c:pt idx="3">
                  <c:v>0.0002425</c:v>
                </c:pt>
                <c:pt idx="4">
                  <c:v>0.000215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41856"/>
        <c:axId val="863845616"/>
      </c:scatterChart>
      <c:valAx>
        <c:axId val="8638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45616"/>
        <c:crosses val="autoZero"/>
        <c:crossBetween val="midCat"/>
      </c:valAx>
      <c:valAx>
        <c:axId val="8638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4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(8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Sheet1!$D$17:$D$21</c:f>
              <c:numCache>
                <c:formatCode>0.0000000</c:formatCode>
                <c:ptCount val="5"/>
                <c:pt idx="0">
                  <c:v>0.0001075</c:v>
                </c:pt>
                <c:pt idx="1">
                  <c:v>0.0001625</c:v>
                </c:pt>
                <c:pt idx="2">
                  <c:v>0.00011</c:v>
                </c:pt>
                <c:pt idx="3">
                  <c:v>0.000265</c:v>
                </c:pt>
                <c:pt idx="4">
                  <c:v>0.0004125</c:v>
                </c:pt>
              </c:numCache>
            </c:numRef>
          </c:yVal>
          <c:smooth val="0"/>
        </c:ser>
        <c:ser>
          <c:idx val="1"/>
          <c:order val="1"/>
          <c:tx>
            <c:v>MPI_Allgather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Sheet1!$E$17:$E$21</c:f>
              <c:numCache>
                <c:formatCode>0.0000000</c:formatCode>
                <c:ptCount val="5"/>
                <c:pt idx="0">
                  <c:v>3.5E-5</c:v>
                </c:pt>
                <c:pt idx="1">
                  <c:v>3.25E-5</c:v>
                </c:pt>
                <c:pt idx="2">
                  <c:v>7.25E-5</c:v>
                </c:pt>
                <c:pt idx="3">
                  <c:v>0.0001325</c:v>
                </c:pt>
                <c:pt idx="4">
                  <c:v>0.0004525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71424"/>
        <c:axId val="863875184"/>
      </c:scatterChart>
      <c:valAx>
        <c:axId val="8638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75184"/>
        <c:crosses val="autoZero"/>
        <c:crossBetween val="midCat"/>
      </c:valAx>
      <c:valAx>
        <c:axId val="8638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(16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Sheet1!$D$22:$D$26</c:f>
              <c:numCache>
                <c:formatCode>0.0000000</c:formatCode>
                <c:ptCount val="5"/>
                <c:pt idx="0">
                  <c:v>7.75E-5</c:v>
                </c:pt>
                <c:pt idx="1">
                  <c:v>6.25E-5</c:v>
                </c:pt>
                <c:pt idx="2">
                  <c:v>7E-5</c:v>
                </c:pt>
                <c:pt idx="3">
                  <c:v>0.0002425</c:v>
                </c:pt>
                <c:pt idx="4">
                  <c:v>0.00078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Sheet1!$E$22:$E$26</c:f>
              <c:numCache>
                <c:formatCode>0.0000000</c:formatCode>
                <c:ptCount val="5"/>
                <c:pt idx="0">
                  <c:v>8.5E-5</c:v>
                </c:pt>
                <c:pt idx="1">
                  <c:v>8.0E-5</c:v>
                </c:pt>
                <c:pt idx="2">
                  <c:v>8.25E-5</c:v>
                </c:pt>
                <c:pt idx="3">
                  <c:v>0.0002125</c:v>
                </c:pt>
                <c:pt idx="4">
                  <c:v>0.0012975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04032"/>
        <c:axId val="863907792"/>
      </c:scatterChart>
      <c:valAx>
        <c:axId val="8639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07792"/>
        <c:crosses val="autoZero"/>
        <c:crossBetween val="midCat"/>
      </c:valAx>
      <c:valAx>
        <c:axId val="8639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(32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Sheet1!$D$27:$D$31</c:f>
              <c:numCache>
                <c:formatCode>0.0000000</c:formatCode>
                <c:ptCount val="5"/>
                <c:pt idx="0">
                  <c:v>0.0686575</c:v>
                </c:pt>
                <c:pt idx="1">
                  <c:v>0.0514325</c:v>
                </c:pt>
                <c:pt idx="2">
                  <c:v>0.0270175</c:v>
                </c:pt>
                <c:pt idx="3">
                  <c:v>0.0399225</c:v>
                </c:pt>
                <c:pt idx="4">
                  <c:v>0.03564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Sheet1!$E$27:$E$31</c:f>
              <c:numCache>
                <c:formatCode>0.0000000</c:formatCode>
                <c:ptCount val="5"/>
                <c:pt idx="0">
                  <c:v>7.75E-5</c:v>
                </c:pt>
                <c:pt idx="1">
                  <c:v>7.75E-5</c:v>
                </c:pt>
                <c:pt idx="2">
                  <c:v>0.0002425</c:v>
                </c:pt>
                <c:pt idx="3">
                  <c:v>0.0004675</c:v>
                </c:pt>
                <c:pt idx="4">
                  <c:v>0.003695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37168"/>
        <c:axId val="863940928"/>
      </c:scatterChart>
      <c:valAx>
        <c:axId val="8639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40928"/>
        <c:crosses val="autoZero"/>
        <c:crossBetween val="midCat"/>
      </c:valAx>
      <c:valAx>
        <c:axId val="8639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(64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Sheet1!$D$32:$D$36</c:f>
              <c:numCache>
                <c:formatCode>0.0000000</c:formatCode>
                <c:ptCount val="5"/>
                <c:pt idx="0">
                  <c:v>0.0974275</c:v>
                </c:pt>
                <c:pt idx="1">
                  <c:v>0.0325775</c:v>
                </c:pt>
                <c:pt idx="2">
                  <c:v>0.0512025</c:v>
                </c:pt>
                <c:pt idx="3">
                  <c:v>0.0506375</c:v>
                </c:pt>
                <c:pt idx="4">
                  <c:v>0.062285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Sheet1!$E$32:$E$36</c:f>
              <c:numCache>
                <c:formatCode>0.0000000</c:formatCode>
                <c:ptCount val="5"/>
                <c:pt idx="0">
                  <c:v>0.000145</c:v>
                </c:pt>
                <c:pt idx="1">
                  <c:v>0.00013</c:v>
                </c:pt>
                <c:pt idx="2">
                  <c:v>0.0002625</c:v>
                </c:pt>
                <c:pt idx="3">
                  <c:v>0.00074</c:v>
                </c:pt>
                <c:pt idx="4">
                  <c:v>0.0076575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66736"/>
        <c:axId val="863970496"/>
      </c:scatterChart>
      <c:valAx>
        <c:axId val="863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70496"/>
        <c:crosses val="autoZero"/>
        <c:crossBetween val="midCat"/>
      </c:valAx>
      <c:valAx>
        <c:axId val="8639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165100</xdr:rowOff>
    </xdr:from>
    <xdr:to>
      <xdr:col>10</xdr:col>
      <xdr:colOff>762000</xdr:colOff>
      <xdr:row>14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736600</xdr:colOff>
      <xdr:row>0</xdr:row>
      <xdr:rowOff>165100</xdr:rowOff>
    </xdr:from>
    <xdr:to>
      <xdr:col>16</xdr:col>
      <xdr:colOff>355600</xdr:colOff>
      <xdr:row>14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317500</xdr:colOff>
      <xdr:row>13</xdr:row>
      <xdr:rowOff>190500</xdr:rowOff>
    </xdr:from>
    <xdr:to>
      <xdr:col>10</xdr:col>
      <xdr:colOff>762000</xdr:colOff>
      <xdr:row>27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736600</xdr:colOff>
      <xdr:row>13</xdr:row>
      <xdr:rowOff>190500</xdr:rowOff>
    </xdr:from>
    <xdr:to>
      <xdr:col>16</xdr:col>
      <xdr:colOff>355600</xdr:colOff>
      <xdr:row>27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330200</xdr:colOff>
      <xdr:row>28</xdr:row>
      <xdr:rowOff>88900</xdr:rowOff>
    </xdr:from>
    <xdr:to>
      <xdr:col>10</xdr:col>
      <xdr:colOff>774700</xdr:colOff>
      <xdr:row>41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63500</xdr:colOff>
      <xdr:row>28</xdr:row>
      <xdr:rowOff>127000</xdr:rowOff>
    </xdr:from>
    <xdr:to>
      <xdr:col>16</xdr:col>
      <xdr:colOff>508000</xdr:colOff>
      <xdr:row>42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317500</xdr:colOff>
      <xdr:row>42</xdr:row>
      <xdr:rowOff>88900</xdr:rowOff>
    </xdr:from>
    <xdr:to>
      <xdr:col>10</xdr:col>
      <xdr:colOff>762000</xdr:colOff>
      <xdr:row>55</xdr:row>
      <xdr:rowOff>190500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tabSelected="1" topLeftCell="F1" workbookViewId="0">
      <selection activeCell="O61" sqref="O61"/>
    </sheetView>
  </sheetViews>
  <sheetFormatPr baseColWidth="10" defaultRowHeight="16" x14ac:dyDescent="0.2"/>
  <cols>
    <col min="1" max="5" width="20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1</v>
      </c>
      <c r="C2">
        <f>A2*B2</f>
        <v>1</v>
      </c>
      <c r="D2" s="2">
        <f>0.00015/4</f>
        <v>3.7499999999999997E-5</v>
      </c>
      <c r="E2" s="2">
        <f>0.00007/4</f>
        <v>1.7499999999999998E-5</v>
      </c>
    </row>
    <row r="3" spans="1:5" x14ac:dyDescent="0.2">
      <c r="A3">
        <v>1</v>
      </c>
      <c r="B3">
        <v>10</v>
      </c>
      <c r="C3">
        <f>A3*B3</f>
        <v>10</v>
      </c>
      <c r="D3" s="2">
        <f>0.00015/4</f>
        <v>3.7499999999999997E-5</v>
      </c>
      <c r="E3" s="2">
        <f>0.00008/4</f>
        <v>2.0000000000000002E-5</v>
      </c>
    </row>
    <row r="4" spans="1:5" x14ac:dyDescent="0.2">
      <c r="A4">
        <v>1</v>
      </c>
      <c r="B4">
        <v>100</v>
      </c>
      <c r="C4">
        <f t="shared" ref="C4:C36" si="0">A4*B4</f>
        <v>100</v>
      </c>
      <c r="D4" s="2">
        <f>0.00015/4</f>
        <v>3.7499999999999997E-5</v>
      </c>
      <c r="E4" s="2">
        <f>0.00007/4</f>
        <v>1.7499999999999998E-5</v>
      </c>
    </row>
    <row r="5" spans="1:5" x14ac:dyDescent="0.2">
      <c r="A5">
        <v>1</v>
      </c>
      <c r="B5">
        <v>1000</v>
      </c>
      <c r="C5">
        <f t="shared" si="0"/>
        <v>1000</v>
      </c>
      <c r="D5" s="2">
        <f>0.00015/4</f>
        <v>3.7499999999999997E-5</v>
      </c>
      <c r="E5" s="2">
        <f>0.00008/4</f>
        <v>2.0000000000000002E-5</v>
      </c>
    </row>
    <row r="6" spans="1:5" x14ac:dyDescent="0.2">
      <c r="A6">
        <v>1</v>
      </c>
      <c r="B6">
        <v>10000</v>
      </c>
      <c r="C6">
        <f t="shared" si="0"/>
        <v>10000</v>
      </c>
      <c r="D6" s="2">
        <f>0.00023/4</f>
        <v>5.7500000000000002E-5</v>
      </c>
      <c r="E6" s="2">
        <f>0.00008/4</f>
        <v>2.0000000000000002E-5</v>
      </c>
    </row>
    <row r="7" spans="1:5" x14ac:dyDescent="0.2">
      <c r="A7">
        <v>2</v>
      </c>
      <c r="B7">
        <v>1</v>
      </c>
      <c r="C7">
        <f t="shared" si="0"/>
        <v>2</v>
      </c>
      <c r="D7" s="2">
        <f>0.00026/4</f>
        <v>6.4999999999999994E-5</v>
      </c>
      <c r="E7" s="2">
        <f>0.00013/4</f>
        <v>3.2499999999999997E-5</v>
      </c>
    </row>
    <row r="8" spans="1:5" x14ac:dyDescent="0.2">
      <c r="A8">
        <v>2</v>
      </c>
      <c r="B8">
        <v>10</v>
      </c>
      <c r="C8">
        <f t="shared" si="0"/>
        <v>20</v>
      </c>
      <c r="D8" s="2">
        <f>0.00028/4</f>
        <v>6.9999999999999994E-5</v>
      </c>
      <c r="E8" s="2">
        <f>0.00012/4</f>
        <v>3.0000000000000001E-5</v>
      </c>
    </row>
    <row r="9" spans="1:5" x14ac:dyDescent="0.2">
      <c r="A9">
        <v>2</v>
      </c>
      <c r="B9">
        <v>100</v>
      </c>
      <c r="C9">
        <f t="shared" si="0"/>
        <v>200</v>
      </c>
      <c r="D9" s="2">
        <f>0.00028/4</f>
        <v>6.9999999999999994E-5</v>
      </c>
      <c r="E9" s="2">
        <f>0.00012/4</f>
        <v>3.0000000000000001E-5</v>
      </c>
    </row>
    <row r="10" spans="1:5" x14ac:dyDescent="0.2">
      <c r="A10">
        <v>2</v>
      </c>
      <c r="B10">
        <v>1000</v>
      </c>
      <c r="C10">
        <f t="shared" si="0"/>
        <v>2000</v>
      </c>
      <c r="D10" s="2">
        <f>0.00029/4</f>
        <v>7.25E-5</v>
      </c>
      <c r="E10" s="2">
        <f>0.00014/4</f>
        <v>3.4999999999999997E-5</v>
      </c>
    </row>
    <row r="11" spans="1:5" x14ac:dyDescent="0.2">
      <c r="A11">
        <v>2</v>
      </c>
      <c r="B11">
        <v>10000</v>
      </c>
      <c r="C11">
        <f t="shared" si="0"/>
        <v>20000</v>
      </c>
      <c r="D11" s="2">
        <f>0.00063/4</f>
        <v>1.5750000000000001E-4</v>
      </c>
      <c r="E11" s="2">
        <f>0.00033/4</f>
        <v>8.25E-5</v>
      </c>
    </row>
    <row r="12" spans="1:5" x14ac:dyDescent="0.2">
      <c r="A12">
        <v>4</v>
      </c>
      <c r="B12">
        <v>1</v>
      </c>
      <c r="C12">
        <f t="shared" si="0"/>
        <v>4</v>
      </c>
      <c r="D12" s="2">
        <f>0.00039/4</f>
        <v>9.7499999999999998E-5</v>
      </c>
      <c r="E12" s="2">
        <f>0.00015/4</f>
        <v>3.7499999999999997E-5</v>
      </c>
    </row>
    <row r="13" spans="1:5" x14ac:dyDescent="0.2">
      <c r="A13">
        <v>4</v>
      </c>
      <c r="B13">
        <v>10</v>
      </c>
      <c r="C13">
        <f t="shared" si="0"/>
        <v>40</v>
      </c>
      <c r="D13" s="2">
        <f>0.0004/4</f>
        <v>1E-4</v>
      </c>
      <c r="E13" s="2">
        <f>0.00015/4</f>
        <v>3.7499999999999997E-5</v>
      </c>
    </row>
    <row r="14" spans="1:5" x14ac:dyDescent="0.2">
      <c r="A14">
        <v>4</v>
      </c>
      <c r="B14">
        <v>100</v>
      </c>
      <c r="C14">
        <f t="shared" si="0"/>
        <v>400</v>
      </c>
      <c r="D14" s="2">
        <f>0.00049/4</f>
        <v>1.225E-4</v>
      </c>
      <c r="E14" s="2">
        <f>0.00014/4</f>
        <v>3.4999999999999997E-5</v>
      </c>
    </row>
    <row r="15" spans="1:5" x14ac:dyDescent="0.2">
      <c r="A15">
        <v>4</v>
      </c>
      <c r="B15">
        <v>1000</v>
      </c>
      <c r="C15">
        <f t="shared" si="0"/>
        <v>4000</v>
      </c>
      <c r="D15" s="2">
        <f>0.00051/4</f>
        <v>1.2750000000000001E-4</v>
      </c>
      <c r="E15" s="2">
        <f>0.00097/4</f>
        <v>2.4250000000000001E-4</v>
      </c>
    </row>
    <row r="16" spans="1:5" x14ac:dyDescent="0.2">
      <c r="A16">
        <v>4</v>
      </c>
      <c r="B16">
        <v>10000</v>
      </c>
      <c r="C16">
        <f t="shared" si="0"/>
        <v>40000</v>
      </c>
      <c r="D16" s="2">
        <f>0.00085/4</f>
        <v>2.1249999999999999E-4</v>
      </c>
      <c r="E16" s="2">
        <f>0.00086/4</f>
        <v>2.1499999999999999E-4</v>
      </c>
    </row>
    <row r="17" spans="1:5" x14ac:dyDescent="0.2">
      <c r="A17">
        <v>8</v>
      </c>
      <c r="B17">
        <v>1</v>
      </c>
      <c r="C17">
        <f t="shared" si="0"/>
        <v>8</v>
      </c>
      <c r="D17" s="2">
        <f>0.00043/4</f>
        <v>1.075E-4</v>
      </c>
      <c r="E17" s="2">
        <f>0.00014/4</f>
        <v>3.4999999999999997E-5</v>
      </c>
    </row>
    <row r="18" spans="1:5" x14ac:dyDescent="0.2">
      <c r="A18">
        <v>8</v>
      </c>
      <c r="B18">
        <v>10</v>
      </c>
      <c r="C18">
        <f t="shared" si="0"/>
        <v>80</v>
      </c>
      <c r="D18" s="2">
        <f>0.00065/4</f>
        <v>1.6249999999999999E-4</v>
      </c>
      <c r="E18" s="2">
        <f>0.00013/4</f>
        <v>3.2499999999999997E-5</v>
      </c>
    </row>
    <row r="19" spans="1:5" x14ac:dyDescent="0.2">
      <c r="A19">
        <v>8</v>
      </c>
      <c r="B19">
        <v>100</v>
      </c>
      <c r="C19">
        <f t="shared" si="0"/>
        <v>800</v>
      </c>
      <c r="D19" s="2">
        <f>0.00044/4</f>
        <v>1.1E-4</v>
      </c>
      <c r="E19" s="2">
        <f>0.00029/4</f>
        <v>7.25E-5</v>
      </c>
    </row>
    <row r="20" spans="1:5" x14ac:dyDescent="0.2">
      <c r="A20">
        <v>8</v>
      </c>
      <c r="B20">
        <v>1000</v>
      </c>
      <c r="C20">
        <f t="shared" si="0"/>
        <v>8000</v>
      </c>
      <c r="D20" s="2">
        <f>0.00106/4</f>
        <v>2.6499999999999999E-4</v>
      </c>
      <c r="E20" s="2">
        <f>0.00053/4</f>
        <v>1.325E-4</v>
      </c>
    </row>
    <row r="21" spans="1:5" x14ac:dyDescent="0.2">
      <c r="A21">
        <v>8</v>
      </c>
      <c r="B21">
        <v>10000</v>
      </c>
      <c r="C21">
        <f t="shared" si="0"/>
        <v>80000</v>
      </c>
      <c r="D21" s="2">
        <f>0.00165/4</f>
        <v>4.125E-4</v>
      </c>
      <c r="E21" s="2">
        <f>0.00181/4</f>
        <v>4.5249999999999999E-4</v>
      </c>
    </row>
    <row r="22" spans="1:5" x14ac:dyDescent="0.2">
      <c r="A22">
        <v>16</v>
      </c>
      <c r="B22">
        <v>1</v>
      </c>
      <c r="C22">
        <f t="shared" si="0"/>
        <v>16</v>
      </c>
      <c r="D22" s="2">
        <f>0.00031/4</f>
        <v>7.75E-5</v>
      </c>
      <c r="E22" s="2">
        <f>0.00034/4</f>
        <v>8.5000000000000006E-5</v>
      </c>
    </row>
    <row r="23" spans="1:5" x14ac:dyDescent="0.2">
      <c r="A23">
        <v>16</v>
      </c>
      <c r="B23">
        <v>10</v>
      </c>
      <c r="C23">
        <f t="shared" si="0"/>
        <v>160</v>
      </c>
      <c r="D23" s="2">
        <f>0.00025/4</f>
        <v>6.2500000000000001E-5</v>
      </c>
      <c r="E23" s="2">
        <f>0.00032/4</f>
        <v>8.0000000000000007E-5</v>
      </c>
    </row>
    <row r="24" spans="1:5" x14ac:dyDescent="0.2">
      <c r="A24">
        <v>16</v>
      </c>
      <c r="B24">
        <v>100</v>
      </c>
      <c r="C24">
        <f t="shared" si="0"/>
        <v>1600</v>
      </c>
      <c r="D24" s="2">
        <f>0.00028/4</f>
        <v>6.9999999999999994E-5</v>
      </c>
      <c r="E24" s="2">
        <f>0.00033/4</f>
        <v>8.25E-5</v>
      </c>
    </row>
    <row r="25" spans="1:5" x14ac:dyDescent="0.2">
      <c r="A25">
        <v>16</v>
      </c>
      <c r="B25">
        <v>1000</v>
      </c>
      <c r="C25">
        <f t="shared" si="0"/>
        <v>16000</v>
      </c>
      <c r="D25" s="2">
        <f>0.00097/4</f>
        <v>2.4250000000000001E-4</v>
      </c>
      <c r="E25" s="2">
        <f>0.00085/4</f>
        <v>2.1249999999999999E-4</v>
      </c>
    </row>
    <row r="26" spans="1:5" x14ac:dyDescent="0.2">
      <c r="A26">
        <v>16</v>
      </c>
      <c r="B26">
        <v>10000</v>
      </c>
      <c r="C26">
        <f t="shared" si="0"/>
        <v>160000</v>
      </c>
      <c r="D26" s="2">
        <f>0.00312/4</f>
        <v>7.7999999999999999E-4</v>
      </c>
      <c r="E26" s="2">
        <f>0.00519/4</f>
        <v>1.2975E-3</v>
      </c>
    </row>
    <row r="27" spans="1:5" x14ac:dyDescent="0.2">
      <c r="A27">
        <v>32</v>
      </c>
      <c r="B27">
        <v>1</v>
      </c>
      <c r="C27">
        <f t="shared" si="0"/>
        <v>32</v>
      </c>
      <c r="D27" s="2">
        <f>0.27463/4</f>
        <v>6.8657499999999996E-2</v>
      </c>
      <c r="E27" s="2">
        <f>0.00031/4</f>
        <v>7.75E-5</v>
      </c>
    </row>
    <row r="28" spans="1:5" x14ac:dyDescent="0.2">
      <c r="A28">
        <v>32</v>
      </c>
      <c r="B28">
        <v>10</v>
      </c>
      <c r="C28">
        <f t="shared" si="0"/>
        <v>320</v>
      </c>
      <c r="D28" s="2">
        <f>0.20573/4</f>
        <v>5.1432499999999999E-2</v>
      </c>
      <c r="E28" s="2">
        <f>0.00031/4</f>
        <v>7.75E-5</v>
      </c>
    </row>
    <row r="29" spans="1:5" x14ac:dyDescent="0.2">
      <c r="A29">
        <v>32</v>
      </c>
      <c r="B29">
        <v>100</v>
      </c>
      <c r="C29">
        <f t="shared" si="0"/>
        <v>3200</v>
      </c>
      <c r="D29" s="2">
        <f>0.10807/4</f>
        <v>2.70175E-2</v>
      </c>
      <c r="E29" s="2">
        <f>0.00097/4</f>
        <v>2.4250000000000001E-4</v>
      </c>
    </row>
    <row r="30" spans="1:5" x14ac:dyDescent="0.2">
      <c r="A30">
        <v>32</v>
      </c>
      <c r="B30">
        <v>1000</v>
      </c>
      <c r="C30">
        <f t="shared" si="0"/>
        <v>32000</v>
      </c>
      <c r="D30" s="2">
        <f>0.15969/4</f>
        <v>3.99225E-2</v>
      </c>
      <c r="E30" s="2">
        <f>0.00187/4</f>
        <v>4.6749999999999998E-4</v>
      </c>
    </row>
    <row r="31" spans="1:5" x14ac:dyDescent="0.2">
      <c r="A31">
        <v>32</v>
      </c>
      <c r="B31">
        <v>10000</v>
      </c>
      <c r="C31">
        <f t="shared" si="0"/>
        <v>320000</v>
      </c>
      <c r="D31" s="2">
        <f>0.14256/4</f>
        <v>3.5639999999999998E-2</v>
      </c>
      <c r="E31" s="2">
        <f>0.01478/4</f>
        <v>3.6949999999999999E-3</v>
      </c>
    </row>
    <row r="32" spans="1:5" x14ac:dyDescent="0.2">
      <c r="A32">
        <v>64</v>
      </c>
      <c r="B32">
        <v>1</v>
      </c>
      <c r="C32">
        <f t="shared" si="0"/>
        <v>64</v>
      </c>
      <c r="D32" s="2">
        <f>0.38971/4</f>
        <v>9.74275E-2</v>
      </c>
      <c r="E32" s="2">
        <f>0.00058/4</f>
        <v>1.45E-4</v>
      </c>
    </row>
    <row r="33" spans="1:5" x14ac:dyDescent="0.2">
      <c r="A33">
        <v>64</v>
      </c>
      <c r="B33">
        <v>10</v>
      </c>
      <c r="C33">
        <f t="shared" si="0"/>
        <v>640</v>
      </c>
      <c r="D33" s="2">
        <f>0.13031/4</f>
        <v>3.2577500000000002E-2</v>
      </c>
      <c r="E33" s="2">
        <f>0.00052/4</f>
        <v>1.2999999999999999E-4</v>
      </c>
    </row>
    <row r="34" spans="1:5" x14ac:dyDescent="0.2">
      <c r="A34">
        <v>64</v>
      </c>
      <c r="B34">
        <v>100</v>
      </c>
      <c r="C34">
        <f t="shared" si="0"/>
        <v>6400</v>
      </c>
      <c r="D34" s="2">
        <f>0.20481/4</f>
        <v>5.1202499999999998E-2</v>
      </c>
      <c r="E34" s="2">
        <f>0.00105/4</f>
        <v>2.6249999999999998E-4</v>
      </c>
    </row>
    <row r="35" spans="1:5" x14ac:dyDescent="0.2">
      <c r="A35">
        <v>64</v>
      </c>
      <c r="B35">
        <v>1000</v>
      </c>
      <c r="C35">
        <f t="shared" si="0"/>
        <v>64000</v>
      </c>
      <c r="D35" s="2">
        <f>0.20255/4</f>
        <v>5.0637500000000002E-2</v>
      </c>
      <c r="E35" s="2">
        <f>0.00296/4</f>
        <v>7.3999999999999999E-4</v>
      </c>
    </row>
    <row r="36" spans="1:5" x14ac:dyDescent="0.2">
      <c r="A36">
        <v>64</v>
      </c>
      <c r="B36">
        <v>10000</v>
      </c>
      <c r="C36">
        <f t="shared" si="0"/>
        <v>640000</v>
      </c>
      <c r="D36" s="2">
        <f>0.24914/4</f>
        <v>6.2285E-2</v>
      </c>
      <c r="E36" s="2">
        <f>0.03063/4</f>
        <v>7.6575000000000002E-3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2017-04-13T13:03:15Z</dcterms:created>
  <dcterms:modified xsi:type="dcterms:W3CDTF">2017-04-13T21:00:04Z</dcterms:modified>
</cp:coreProperties>
</file>