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  <c r="E16" i="1"/>
  <c r="G69" i="1"/>
  <c r="M69" i="1"/>
  <c r="G70" i="1"/>
  <c r="M70" i="1"/>
  <c r="G71" i="1"/>
  <c r="M71" i="1"/>
  <c r="G72" i="1"/>
  <c r="M72" i="1"/>
  <c r="G73" i="1"/>
  <c r="M73" i="1"/>
  <c r="G16" i="1"/>
  <c r="N16" i="1"/>
  <c r="G7" i="1"/>
  <c r="N7" i="1"/>
  <c r="M7" i="1"/>
  <c r="O7" i="1"/>
  <c r="G8" i="1"/>
  <c r="N8" i="1"/>
  <c r="M8" i="1"/>
  <c r="O8" i="1"/>
  <c r="G9" i="1"/>
  <c r="N9" i="1"/>
  <c r="M9" i="1"/>
  <c r="O9" i="1"/>
  <c r="G10" i="1"/>
  <c r="N10" i="1"/>
  <c r="M10" i="1"/>
  <c r="O10" i="1"/>
  <c r="G11" i="1"/>
  <c r="N11" i="1"/>
  <c r="M11" i="1"/>
  <c r="O11" i="1"/>
  <c r="G12" i="1"/>
  <c r="N12" i="1"/>
  <c r="M12" i="1"/>
  <c r="O12" i="1"/>
  <c r="G13" i="1"/>
  <c r="N13" i="1"/>
  <c r="M13" i="1"/>
  <c r="O13" i="1"/>
  <c r="G14" i="1"/>
  <c r="N14" i="1"/>
  <c r="M14" i="1"/>
  <c r="O14" i="1"/>
  <c r="G15" i="1"/>
  <c r="N15" i="1"/>
  <c r="M15" i="1"/>
  <c r="O15" i="1"/>
  <c r="M16" i="1"/>
  <c r="O16" i="1"/>
  <c r="G17" i="1"/>
  <c r="M17" i="1"/>
  <c r="N17" i="1"/>
  <c r="O17" i="1"/>
  <c r="G18" i="1"/>
  <c r="M18" i="1"/>
  <c r="N18" i="1"/>
  <c r="O18" i="1"/>
  <c r="G19" i="1"/>
  <c r="M19" i="1"/>
  <c r="N19" i="1"/>
  <c r="O19" i="1"/>
  <c r="G20" i="1"/>
  <c r="M20" i="1"/>
  <c r="N20" i="1"/>
  <c r="O20" i="1"/>
  <c r="G21" i="1"/>
  <c r="M21" i="1"/>
  <c r="N21" i="1"/>
  <c r="O21" i="1"/>
  <c r="G22" i="1"/>
  <c r="M22" i="1"/>
  <c r="N22" i="1"/>
  <c r="O22" i="1"/>
  <c r="G23" i="1"/>
  <c r="M23" i="1"/>
  <c r="N23" i="1"/>
  <c r="O23" i="1"/>
  <c r="G24" i="1"/>
  <c r="M24" i="1"/>
  <c r="K24" i="1"/>
  <c r="N24" i="1"/>
  <c r="O24" i="1"/>
  <c r="G25" i="1"/>
  <c r="M25" i="1"/>
  <c r="K25" i="1"/>
  <c r="N25" i="1"/>
  <c r="O25" i="1"/>
  <c r="G26" i="1"/>
  <c r="M26" i="1"/>
  <c r="N26" i="1"/>
  <c r="O26" i="1"/>
  <c r="G27" i="1"/>
  <c r="M27" i="1"/>
  <c r="K27" i="1"/>
  <c r="N27" i="1"/>
  <c r="O27" i="1"/>
  <c r="G28" i="1"/>
  <c r="M28" i="1"/>
  <c r="N28" i="1"/>
  <c r="O28" i="1"/>
  <c r="G29" i="1"/>
  <c r="M29" i="1"/>
  <c r="N29" i="1"/>
  <c r="O29" i="1"/>
  <c r="G30" i="1"/>
  <c r="M30" i="1"/>
  <c r="N30" i="1"/>
  <c r="O30" i="1"/>
  <c r="G31" i="1"/>
  <c r="M31" i="1"/>
  <c r="N31" i="1"/>
  <c r="O31" i="1"/>
  <c r="G32" i="1"/>
  <c r="M32" i="1"/>
  <c r="N32" i="1"/>
  <c r="O32" i="1"/>
  <c r="G33" i="1"/>
  <c r="M33" i="1"/>
  <c r="K33" i="1"/>
  <c r="N33" i="1"/>
  <c r="O33" i="1"/>
  <c r="G34" i="1"/>
  <c r="M34" i="1"/>
  <c r="N34" i="1"/>
  <c r="O34" i="1"/>
  <c r="G35" i="1"/>
  <c r="M35" i="1"/>
  <c r="N35" i="1"/>
  <c r="O35" i="1"/>
  <c r="G36" i="1"/>
  <c r="M36" i="1"/>
  <c r="N36" i="1"/>
  <c r="O36" i="1"/>
  <c r="G37" i="1"/>
  <c r="M37" i="1"/>
  <c r="N37" i="1"/>
  <c r="O37" i="1"/>
  <c r="G38" i="1"/>
  <c r="M38" i="1"/>
  <c r="N38" i="1"/>
  <c r="O38" i="1"/>
  <c r="G39" i="1"/>
  <c r="M39" i="1"/>
  <c r="N39" i="1"/>
  <c r="O39" i="1"/>
  <c r="G40" i="1"/>
  <c r="M40" i="1"/>
  <c r="N40" i="1"/>
  <c r="O40" i="1"/>
  <c r="G41" i="1"/>
  <c r="M41" i="1"/>
  <c r="N41" i="1"/>
  <c r="O41" i="1"/>
  <c r="G42" i="1"/>
  <c r="M42" i="1"/>
  <c r="N42" i="1"/>
  <c r="O42" i="1"/>
  <c r="G43" i="1"/>
  <c r="M43" i="1"/>
  <c r="N43" i="1"/>
  <c r="O43" i="1"/>
  <c r="G44" i="1"/>
  <c r="M44" i="1"/>
  <c r="K44" i="1"/>
  <c r="N44" i="1"/>
  <c r="O44" i="1"/>
  <c r="G45" i="1"/>
  <c r="M45" i="1"/>
  <c r="N45" i="1"/>
  <c r="O45" i="1"/>
  <c r="G46" i="1"/>
  <c r="M46" i="1"/>
  <c r="N46" i="1"/>
  <c r="O46" i="1"/>
  <c r="G47" i="1"/>
  <c r="M47" i="1"/>
  <c r="N47" i="1"/>
  <c r="O47" i="1"/>
  <c r="G48" i="1"/>
  <c r="M48" i="1"/>
  <c r="N48" i="1"/>
  <c r="O48" i="1"/>
  <c r="G49" i="1"/>
  <c r="M49" i="1"/>
  <c r="N49" i="1"/>
  <c r="O49" i="1"/>
  <c r="G50" i="1"/>
  <c r="M50" i="1"/>
  <c r="N50" i="1"/>
  <c r="O50" i="1"/>
  <c r="G51" i="1"/>
  <c r="M51" i="1"/>
  <c r="N51" i="1"/>
  <c r="O51" i="1"/>
  <c r="G52" i="1"/>
  <c r="M52" i="1"/>
  <c r="N52" i="1"/>
  <c r="O52" i="1"/>
  <c r="G53" i="1"/>
  <c r="M53" i="1"/>
  <c r="N53" i="1"/>
  <c r="O53" i="1"/>
  <c r="G54" i="1"/>
  <c r="M54" i="1"/>
  <c r="K54" i="1"/>
  <c r="N54" i="1"/>
  <c r="O54" i="1"/>
  <c r="G55" i="1"/>
  <c r="M55" i="1"/>
  <c r="N55" i="1"/>
  <c r="O55" i="1"/>
  <c r="G56" i="1"/>
  <c r="M56" i="1"/>
  <c r="N56" i="1"/>
  <c r="O56" i="1"/>
  <c r="G57" i="1"/>
  <c r="M57" i="1"/>
  <c r="N57" i="1"/>
  <c r="O57" i="1"/>
  <c r="G58" i="1"/>
  <c r="M58" i="1"/>
  <c r="N58" i="1"/>
  <c r="O58" i="1"/>
  <c r="G59" i="1"/>
  <c r="M59" i="1"/>
  <c r="N59" i="1"/>
  <c r="O59" i="1"/>
  <c r="G60" i="1"/>
  <c r="M60" i="1"/>
  <c r="N60" i="1"/>
  <c r="O60" i="1"/>
  <c r="G61" i="1"/>
  <c r="M61" i="1"/>
  <c r="K61" i="1"/>
  <c r="N61" i="1"/>
  <c r="O61" i="1"/>
  <c r="G62" i="1"/>
  <c r="M62" i="1"/>
  <c r="K62" i="1"/>
  <c r="N62" i="1"/>
  <c r="O62" i="1"/>
  <c r="G63" i="1"/>
  <c r="M63" i="1"/>
  <c r="K63" i="1"/>
  <c r="N63" i="1"/>
  <c r="O63" i="1"/>
  <c r="G64" i="1"/>
  <c r="M64" i="1"/>
  <c r="K64" i="1"/>
  <c r="N64" i="1"/>
  <c r="O64" i="1"/>
  <c r="G65" i="1"/>
  <c r="M65" i="1"/>
  <c r="K65" i="1"/>
  <c r="N65" i="1"/>
  <c r="O65" i="1"/>
  <c r="G66" i="1"/>
  <c r="M66" i="1"/>
  <c r="K66" i="1"/>
  <c r="N66" i="1"/>
  <c r="O66" i="1"/>
  <c r="G67" i="1"/>
  <c r="M67" i="1"/>
  <c r="K67" i="1"/>
  <c r="N67" i="1"/>
  <c r="O67" i="1"/>
  <c r="G68" i="1"/>
  <c r="M68" i="1"/>
  <c r="K68" i="1"/>
  <c r="N68" i="1"/>
  <c r="O68" i="1"/>
  <c r="K69" i="1"/>
  <c r="N69" i="1"/>
  <c r="O69" i="1"/>
  <c r="K70" i="1"/>
  <c r="N70" i="1"/>
  <c r="O70" i="1"/>
  <c r="K71" i="1"/>
  <c r="N71" i="1"/>
  <c r="O71" i="1"/>
  <c r="K72" i="1"/>
  <c r="N72" i="1"/>
  <c r="O72" i="1"/>
  <c r="K73" i="1"/>
  <c r="N73" i="1"/>
  <c r="O73" i="1"/>
  <c r="G74" i="1"/>
  <c r="M74" i="1"/>
  <c r="G75" i="1"/>
  <c r="M75" i="1"/>
  <c r="G76" i="1"/>
  <c r="M76" i="1"/>
  <c r="N74" i="1"/>
  <c r="O74" i="1"/>
  <c r="K75" i="1"/>
  <c r="N75" i="1"/>
  <c r="O75" i="1"/>
  <c r="K76" i="1"/>
  <c r="N76" i="1"/>
  <c r="O76" i="1"/>
  <c r="G77" i="1"/>
  <c r="M77" i="1"/>
  <c r="G78" i="1"/>
  <c r="M78" i="1"/>
  <c r="N77" i="1"/>
  <c r="O77" i="1"/>
  <c r="K78" i="1"/>
  <c r="N78" i="1"/>
  <c r="O78" i="1"/>
  <c r="G79" i="1"/>
  <c r="M79" i="1"/>
  <c r="G80" i="1"/>
  <c r="M80" i="1"/>
  <c r="G81" i="1"/>
  <c r="M81" i="1"/>
  <c r="G82" i="1"/>
  <c r="M82" i="1"/>
  <c r="G83" i="1"/>
  <c r="M83" i="1"/>
  <c r="G84" i="1"/>
  <c r="M84" i="1"/>
  <c r="G85" i="1"/>
  <c r="M85" i="1"/>
  <c r="N79" i="1"/>
  <c r="O79" i="1"/>
  <c r="K80" i="1"/>
  <c r="N80" i="1"/>
  <c r="O80" i="1"/>
  <c r="K81" i="1"/>
  <c r="N81" i="1"/>
  <c r="O81" i="1"/>
  <c r="K82" i="1"/>
  <c r="N82" i="1"/>
  <c r="O82" i="1"/>
  <c r="K83" i="1"/>
  <c r="N83" i="1"/>
  <c r="O83" i="1"/>
  <c r="K84" i="1"/>
  <c r="N84" i="1"/>
  <c r="O84" i="1"/>
  <c r="K85" i="1"/>
  <c r="N85" i="1"/>
  <c r="O85" i="1"/>
  <c r="G86" i="1"/>
  <c r="M86" i="1"/>
  <c r="N86" i="1"/>
  <c r="O86" i="1"/>
  <c r="G87" i="1"/>
  <c r="M87" i="1"/>
  <c r="N87" i="1"/>
  <c r="O87" i="1"/>
  <c r="G88" i="1"/>
  <c r="M88" i="1"/>
  <c r="G89" i="1"/>
  <c r="M89" i="1"/>
  <c r="G90" i="1"/>
  <c r="M90" i="1"/>
  <c r="N88" i="1"/>
  <c r="O88" i="1"/>
  <c r="K89" i="1"/>
  <c r="N89" i="1"/>
  <c r="O89" i="1"/>
  <c r="K90" i="1"/>
  <c r="N90" i="1"/>
  <c r="O90" i="1"/>
  <c r="G91" i="1"/>
  <c r="M91" i="1"/>
  <c r="N91" i="1"/>
  <c r="O91" i="1"/>
  <c r="G92" i="1"/>
  <c r="M92" i="1"/>
  <c r="N92" i="1"/>
  <c r="O92" i="1"/>
  <c r="G93" i="1"/>
  <c r="M93" i="1"/>
  <c r="N93" i="1"/>
  <c r="O93" i="1"/>
  <c r="G94" i="1"/>
  <c r="M94" i="1"/>
  <c r="N94" i="1"/>
  <c r="O94" i="1"/>
  <c r="G95" i="1"/>
  <c r="M95" i="1"/>
  <c r="N95" i="1"/>
  <c r="O95" i="1"/>
  <c r="G96" i="1"/>
  <c r="M96" i="1"/>
  <c r="N96" i="1"/>
  <c r="O96" i="1"/>
  <c r="G97" i="1"/>
  <c r="M97" i="1"/>
  <c r="N97" i="1"/>
  <c r="O97" i="1"/>
  <c r="L68" i="1"/>
  <c r="L69" i="1"/>
  <c r="L70" i="1"/>
  <c r="L71" i="1"/>
  <c r="L72" i="1"/>
  <c r="L73" i="1"/>
  <c r="K74" i="1"/>
  <c r="L74" i="1"/>
  <c r="L75" i="1"/>
  <c r="L76" i="1"/>
  <c r="K77" i="1"/>
  <c r="L77" i="1"/>
  <c r="L78" i="1"/>
  <c r="K79" i="1"/>
  <c r="L79" i="1"/>
  <c r="L80" i="1"/>
  <c r="L81" i="1"/>
  <c r="L82" i="1"/>
  <c r="L83" i="1"/>
  <c r="L84" i="1"/>
  <c r="L85" i="1"/>
  <c r="K86" i="1"/>
  <c r="L86" i="1"/>
  <c r="K87" i="1"/>
  <c r="L87" i="1"/>
  <c r="K88" i="1"/>
  <c r="L88" i="1"/>
  <c r="L89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L67" i="1"/>
  <c r="F2" i="1"/>
  <c r="R6" i="1"/>
  <c r="S6" i="1"/>
  <c r="T6" i="1"/>
  <c r="G6" i="1"/>
  <c r="K6" i="1"/>
  <c r="L6" i="1"/>
  <c r="P6" i="1"/>
  <c r="U6" i="1"/>
  <c r="V6" i="1"/>
  <c r="I6" i="1"/>
  <c r="J6" i="1"/>
  <c r="W6" i="1"/>
  <c r="X6" i="1"/>
  <c r="AA6" i="1"/>
  <c r="Z6" i="1"/>
  <c r="AA7" i="1"/>
  <c r="K7" i="1"/>
  <c r="L7" i="1"/>
  <c r="P7" i="1"/>
  <c r="Q7" i="1"/>
  <c r="R7" i="1"/>
  <c r="S7" i="1"/>
  <c r="T7" i="1"/>
  <c r="U7" i="1"/>
  <c r="AB7" i="1"/>
  <c r="AC7" i="1"/>
  <c r="Y6" i="1"/>
  <c r="V7" i="1"/>
  <c r="I7" i="1"/>
  <c r="J7" i="1"/>
  <c r="W7" i="1"/>
  <c r="X7" i="1"/>
  <c r="Z7" i="1"/>
  <c r="AA8" i="1"/>
  <c r="K8" i="1"/>
  <c r="L8" i="1"/>
  <c r="P8" i="1"/>
  <c r="Q8" i="1"/>
  <c r="R8" i="1"/>
  <c r="S8" i="1"/>
  <c r="T8" i="1"/>
  <c r="U8" i="1"/>
  <c r="AB8" i="1"/>
  <c r="AC8" i="1"/>
  <c r="Y7" i="1"/>
  <c r="V8" i="1"/>
  <c r="I8" i="1"/>
  <c r="J8" i="1"/>
  <c r="W8" i="1"/>
  <c r="X8" i="1"/>
  <c r="Z8" i="1"/>
  <c r="AA9" i="1"/>
  <c r="K9" i="1"/>
  <c r="L9" i="1"/>
  <c r="P9" i="1"/>
  <c r="Q9" i="1"/>
  <c r="R9" i="1"/>
  <c r="S9" i="1"/>
  <c r="T9" i="1"/>
  <c r="U9" i="1"/>
  <c r="AB9" i="1"/>
  <c r="AC9" i="1"/>
  <c r="Y8" i="1"/>
  <c r="V9" i="1"/>
  <c r="I9" i="1"/>
  <c r="J9" i="1"/>
  <c r="W9" i="1"/>
  <c r="X9" i="1"/>
  <c r="Z9" i="1"/>
  <c r="AA10" i="1"/>
  <c r="K10" i="1"/>
  <c r="L10" i="1"/>
  <c r="P10" i="1"/>
  <c r="Q10" i="1"/>
  <c r="R10" i="1"/>
  <c r="S10" i="1"/>
  <c r="T10" i="1"/>
  <c r="U10" i="1"/>
  <c r="AB10" i="1"/>
  <c r="AC10" i="1"/>
  <c r="Y9" i="1"/>
  <c r="V10" i="1"/>
  <c r="I10" i="1"/>
  <c r="J10" i="1"/>
  <c r="W10" i="1"/>
  <c r="X10" i="1"/>
  <c r="Z10" i="1"/>
  <c r="AA11" i="1"/>
  <c r="K11" i="1"/>
  <c r="L11" i="1"/>
  <c r="P11" i="1"/>
  <c r="Q11" i="1"/>
  <c r="R11" i="1"/>
  <c r="S11" i="1"/>
  <c r="T11" i="1"/>
  <c r="U11" i="1"/>
  <c r="AB11" i="1"/>
  <c r="AC11" i="1"/>
  <c r="Y10" i="1"/>
  <c r="V11" i="1"/>
  <c r="I11" i="1"/>
  <c r="J11" i="1"/>
  <c r="W11" i="1"/>
  <c r="X11" i="1"/>
  <c r="Z11" i="1"/>
  <c r="AA12" i="1"/>
  <c r="K12" i="1"/>
  <c r="L12" i="1"/>
  <c r="P12" i="1"/>
  <c r="Q12" i="1"/>
  <c r="R12" i="1"/>
  <c r="S12" i="1"/>
  <c r="T12" i="1"/>
  <c r="U12" i="1"/>
  <c r="AB12" i="1"/>
  <c r="AC12" i="1"/>
  <c r="Y11" i="1"/>
  <c r="V12" i="1"/>
  <c r="I12" i="1"/>
  <c r="J12" i="1"/>
  <c r="W12" i="1"/>
  <c r="X12" i="1"/>
  <c r="Z12" i="1"/>
  <c r="AA13" i="1"/>
  <c r="K13" i="1"/>
  <c r="L13" i="1"/>
  <c r="P13" i="1"/>
  <c r="Q13" i="1"/>
  <c r="R13" i="1"/>
  <c r="S13" i="1"/>
  <c r="T13" i="1"/>
  <c r="U13" i="1"/>
  <c r="AB13" i="1"/>
  <c r="AC13" i="1"/>
  <c r="Y12" i="1"/>
  <c r="V13" i="1"/>
  <c r="I13" i="1"/>
  <c r="J13" i="1"/>
  <c r="W13" i="1"/>
  <c r="X13" i="1"/>
  <c r="Z13" i="1"/>
  <c r="AA14" i="1"/>
  <c r="K14" i="1"/>
  <c r="L14" i="1"/>
  <c r="P14" i="1"/>
  <c r="Q14" i="1"/>
  <c r="R14" i="1"/>
  <c r="S14" i="1"/>
  <c r="T14" i="1"/>
  <c r="U14" i="1"/>
  <c r="AB14" i="1"/>
  <c r="AC14" i="1"/>
  <c r="Y13" i="1"/>
  <c r="V14" i="1"/>
  <c r="I14" i="1"/>
  <c r="J14" i="1"/>
  <c r="W14" i="1"/>
  <c r="X14" i="1"/>
  <c r="Z14" i="1"/>
  <c r="AA15" i="1"/>
  <c r="K15" i="1"/>
  <c r="L15" i="1"/>
  <c r="P15" i="1"/>
  <c r="Q15" i="1"/>
  <c r="R15" i="1"/>
  <c r="S15" i="1"/>
  <c r="T15" i="1"/>
  <c r="U15" i="1"/>
  <c r="AB15" i="1"/>
  <c r="AC15" i="1"/>
  <c r="Y14" i="1"/>
  <c r="V15" i="1"/>
  <c r="I15" i="1"/>
  <c r="J15" i="1"/>
  <c r="W15" i="1"/>
  <c r="X15" i="1"/>
  <c r="Z15" i="1"/>
  <c r="AA16" i="1"/>
  <c r="K16" i="1"/>
  <c r="L16" i="1"/>
  <c r="P16" i="1"/>
  <c r="Q16" i="1"/>
  <c r="R16" i="1"/>
  <c r="S16" i="1"/>
  <c r="T16" i="1"/>
  <c r="U16" i="1"/>
  <c r="AB16" i="1"/>
  <c r="AC16" i="1"/>
  <c r="Y15" i="1"/>
  <c r="V16" i="1"/>
  <c r="I16" i="1"/>
  <c r="J16" i="1"/>
  <c r="W16" i="1"/>
  <c r="X16" i="1"/>
  <c r="Z16" i="1"/>
  <c r="AA17" i="1"/>
  <c r="K17" i="1"/>
  <c r="L17" i="1"/>
  <c r="P17" i="1"/>
  <c r="Q17" i="1"/>
  <c r="R17" i="1"/>
  <c r="S17" i="1"/>
  <c r="T17" i="1"/>
  <c r="U17" i="1"/>
  <c r="AB17" i="1"/>
  <c r="AC17" i="1"/>
  <c r="Y16" i="1"/>
  <c r="V17" i="1"/>
  <c r="I17" i="1"/>
  <c r="J17" i="1"/>
  <c r="W17" i="1"/>
  <c r="X17" i="1"/>
  <c r="Z17" i="1"/>
  <c r="AA18" i="1"/>
  <c r="K18" i="1"/>
  <c r="L18" i="1"/>
  <c r="P18" i="1"/>
  <c r="Q18" i="1"/>
  <c r="R18" i="1"/>
  <c r="S18" i="1"/>
  <c r="T18" i="1"/>
  <c r="U18" i="1"/>
  <c r="AB18" i="1"/>
  <c r="AC18" i="1"/>
  <c r="Y17" i="1"/>
  <c r="V18" i="1"/>
  <c r="I18" i="1"/>
  <c r="J18" i="1"/>
  <c r="W18" i="1"/>
  <c r="X18" i="1"/>
  <c r="Z18" i="1"/>
  <c r="AA19" i="1"/>
  <c r="K19" i="1"/>
  <c r="L19" i="1"/>
  <c r="P19" i="1"/>
  <c r="Q19" i="1"/>
  <c r="R19" i="1"/>
  <c r="S19" i="1"/>
  <c r="T19" i="1"/>
  <c r="U19" i="1"/>
  <c r="AB19" i="1"/>
  <c r="AC19" i="1"/>
  <c r="Y18" i="1"/>
  <c r="V19" i="1"/>
  <c r="I19" i="1"/>
  <c r="J19" i="1"/>
  <c r="W19" i="1"/>
  <c r="X19" i="1"/>
  <c r="Z19" i="1"/>
  <c r="AA20" i="1"/>
  <c r="K20" i="1"/>
  <c r="L20" i="1"/>
  <c r="P20" i="1"/>
  <c r="Q20" i="1"/>
  <c r="R20" i="1"/>
  <c r="S20" i="1"/>
  <c r="T20" i="1"/>
  <c r="U20" i="1"/>
  <c r="AB20" i="1"/>
  <c r="AC20" i="1"/>
  <c r="Y19" i="1"/>
  <c r="V20" i="1"/>
  <c r="I20" i="1"/>
  <c r="J20" i="1"/>
  <c r="W20" i="1"/>
  <c r="X20" i="1"/>
  <c r="Z20" i="1"/>
  <c r="AA21" i="1"/>
  <c r="K21" i="1"/>
  <c r="L21" i="1"/>
  <c r="P21" i="1"/>
  <c r="Q21" i="1"/>
  <c r="R21" i="1"/>
  <c r="S21" i="1"/>
  <c r="T21" i="1"/>
  <c r="U21" i="1"/>
  <c r="AB21" i="1"/>
  <c r="AC21" i="1"/>
  <c r="Y20" i="1"/>
  <c r="V21" i="1"/>
  <c r="I21" i="1"/>
  <c r="J21" i="1"/>
  <c r="W21" i="1"/>
  <c r="X21" i="1"/>
  <c r="Z21" i="1"/>
  <c r="AA22" i="1"/>
  <c r="K22" i="1"/>
  <c r="L22" i="1"/>
  <c r="P22" i="1"/>
  <c r="Q22" i="1"/>
  <c r="R22" i="1"/>
  <c r="S22" i="1"/>
  <c r="T22" i="1"/>
  <c r="U22" i="1"/>
  <c r="AB22" i="1"/>
  <c r="AC22" i="1"/>
  <c r="Y21" i="1"/>
  <c r="V22" i="1"/>
  <c r="I22" i="1"/>
  <c r="J22" i="1"/>
  <c r="W22" i="1"/>
  <c r="X22" i="1"/>
  <c r="Z22" i="1"/>
  <c r="AA23" i="1"/>
  <c r="K23" i="1"/>
  <c r="L23" i="1"/>
  <c r="P23" i="1"/>
  <c r="Q23" i="1"/>
  <c r="R23" i="1"/>
  <c r="S23" i="1"/>
  <c r="T23" i="1"/>
  <c r="U23" i="1"/>
  <c r="AB23" i="1"/>
  <c r="AC23" i="1"/>
  <c r="Y22" i="1"/>
  <c r="V23" i="1"/>
  <c r="I23" i="1"/>
  <c r="J23" i="1"/>
  <c r="W23" i="1"/>
  <c r="X23" i="1"/>
  <c r="Z23" i="1"/>
  <c r="AA24" i="1"/>
  <c r="L24" i="1"/>
  <c r="P24" i="1"/>
  <c r="Q24" i="1"/>
  <c r="R24" i="1"/>
  <c r="S24" i="1"/>
  <c r="T24" i="1"/>
  <c r="U24" i="1"/>
  <c r="AB24" i="1"/>
  <c r="AC24" i="1"/>
  <c r="Y23" i="1"/>
  <c r="V24" i="1"/>
  <c r="J24" i="1"/>
  <c r="W24" i="1"/>
  <c r="X24" i="1"/>
  <c r="Z24" i="1"/>
  <c r="AA25" i="1"/>
  <c r="L25" i="1"/>
  <c r="P25" i="1"/>
  <c r="Q25" i="1"/>
  <c r="R25" i="1"/>
  <c r="S25" i="1"/>
  <c r="T25" i="1"/>
  <c r="U25" i="1"/>
  <c r="AB25" i="1"/>
  <c r="AC25" i="1"/>
  <c r="Y24" i="1"/>
  <c r="V25" i="1"/>
  <c r="J25" i="1"/>
  <c r="W25" i="1"/>
  <c r="X25" i="1"/>
  <c r="Z25" i="1"/>
  <c r="AA26" i="1"/>
  <c r="K26" i="1"/>
  <c r="L26" i="1"/>
  <c r="P26" i="1"/>
  <c r="Q26" i="1"/>
  <c r="R26" i="1"/>
  <c r="S26" i="1"/>
  <c r="T26" i="1"/>
  <c r="U26" i="1"/>
  <c r="AB26" i="1"/>
  <c r="AC26" i="1"/>
  <c r="Y25" i="1"/>
  <c r="V26" i="1"/>
  <c r="I26" i="1"/>
  <c r="J26" i="1"/>
  <c r="W26" i="1"/>
  <c r="X26" i="1"/>
  <c r="Z26" i="1"/>
  <c r="AA27" i="1"/>
  <c r="L27" i="1"/>
  <c r="P27" i="1"/>
  <c r="Q27" i="1"/>
  <c r="R27" i="1"/>
  <c r="S27" i="1"/>
  <c r="T27" i="1"/>
  <c r="U27" i="1"/>
  <c r="AB27" i="1"/>
  <c r="AC27" i="1"/>
  <c r="Y26" i="1"/>
  <c r="V27" i="1"/>
  <c r="J27" i="1"/>
  <c r="W27" i="1"/>
  <c r="X27" i="1"/>
  <c r="Z27" i="1"/>
  <c r="AA28" i="1"/>
  <c r="K28" i="1"/>
  <c r="L28" i="1"/>
  <c r="P28" i="1"/>
  <c r="Q28" i="1"/>
  <c r="R28" i="1"/>
  <c r="S28" i="1"/>
  <c r="T28" i="1"/>
  <c r="U28" i="1"/>
  <c r="AB28" i="1"/>
  <c r="AC28" i="1"/>
  <c r="Y27" i="1"/>
  <c r="V28" i="1"/>
  <c r="I28" i="1"/>
  <c r="J28" i="1"/>
  <c r="W28" i="1"/>
  <c r="X28" i="1"/>
  <c r="Z28" i="1"/>
  <c r="AA29" i="1"/>
  <c r="K29" i="1"/>
  <c r="L29" i="1"/>
  <c r="P29" i="1"/>
  <c r="Q29" i="1"/>
  <c r="R29" i="1"/>
  <c r="S29" i="1"/>
  <c r="T29" i="1"/>
  <c r="U29" i="1"/>
  <c r="AB29" i="1"/>
  <c r="AC29" i="1"/>
  <c r="Y28" i="1"/>
  <c r="V29" i="1"/>
  <c r="I29" i="1"/>
  <c r="J29" i="1"/>
  <c r="W29" i="1"/>
  <c r="X29" i="1"/>
  <c r="Z29" i="1"/>
  <c r="AA30" i="1"/>
  <c r="K30" i="1"/>
  <c r="L30" i="1"/>
  <c r="P30" i="1"/>
  <c r="Q30" i="1"/>
  <c r="R30" i="1"/>
  <c r="S30" i="1"/>
  <c r="T30" i="1"/>
  <c r="U30" i="1"/>
  <c r="AB30" i="1"/>
  <c r="AC30" i="1"/>
  <c r="Y29" i="1"/>
  <c r="V30" i="1"/>
  <c r="I30" i="1"/>
  <c r="J30" i="1"/>
  <c r="W30" i="1"/>
  <c r="X30" i="1"/>
  <c r="Z30" i="1"/>
  <c r="AA31" i="1"/>
  <c r="K31" i="1"/>
  <c r="L31" i="1"/>
  <c r="P31" i="1"/>
  <c r="Q31" i="1"/>
  <c r="R31" i="1"/>
  <c r="S31" i="1"/>
  <c r="T31" i="1"/>
  <c r="U31" i="1"/>
  <c r="AB31" i="1"/>
  <c r="AC31" i="1"/>
  <c r="Y30" i="1"/>
  <c r="V31" i="1"/>
  <c r="I31" i="1"/>
  <c r="J31" i="1"/>
  <c r="W31" i="1"/>
  <c r="X31" i="1"/>
  <c r="Z31" i="1"/>
  <c r="AA32" i="1"/>
  <c r="K32" i="1"/>
  <c r="L32" i="1"/>
  <c r="P32" i="1"/>
  <c r="Q32" i="1"/>
  <c r="R32" i="1"/>
  <c r="S32" i="1"/>
  <c r="T32" i="1"/>
  <c r="U32" i="1"/>
  <c r="AB32" i="1"/>
  <c r="AC32" i="1"/>
  <c r="Y31" i="1"/>
  <c r="V32" i="1"/>
  <c r="I32" i="1"/>
  <c r="J32" i="1"/>
  <c r="W32" i="1"/>
  <c r="X32" i="1"/>
  <c r="Z32" i="1"/>
  <c r="AA33" i="1"/>
  <c r="L33" i="1"/>
  <c r="P33" i="1"/>
  <c r="Q33" i="1"/>
  <c r="R33" i="1"/>
  <c r="S33" i="1"/>
  <c r="T33" i="1"/>
  <c r="U33" i="1"/>
  <c r="AB33" i="1"/>
  <c r="AC33" i="1"/>
  <c r="Y32" i="1"/>
  <c r="V33" i="1"/>
  <c r="J33" i="1"/>
  <c r="W33" i="1"/>
  <c r="X33" i="1"/>
  <c r="Z33" i="1"/>
  <c r="AA34" i="1"/>
  <c r="K34" i="1"/>
  <c r="L34" i="1"/>
  <c r="P34" i="1"/>
  <c r="Q34" i="1"/>
  <c r="R34" i="1"/>
  <c r="S34" i="1"/>
  <c r="T34" i="1"/>
  <c r="U34" i="1"/>
  <c r="AB34" i="1"/>
  <c r="AC34" i="1"/>
  <c r="Y33" i="1"/>
  <c r="V34" i="1"/>
  <c r="I34" i="1"/>
  <c r="J34" i="1"/>
  <c r="W34" i="1"/>
  <c r="X34" i="1"/>
  <c r="Z34" i="1"/>
  <c r="AA35" i="1"/>
  <c r="K35" i="1"/>
  <c r="L35" i="1"/>
  <c r="P35" i="1"/>
  <c r="Q35" i="1"/>
  <c r="R35" i="1"/>
  <c r="S35" i="1"/>
  <c r="T35" i="1"/>
  <c r="U35" i="1"/>
  <c r="AB35" i="1"/>
  <c r="AC35" i="1"/>
  <c r="Y34" i="1"/>
  <c r="V35" i="1"/>
  <c r="I35" i="1"/>
  <c r="J35" i="1"/>
  <c r="W35" i="1"/>
  <c r="X35" i="1"/>
  <c r="Z35" i="1"/>
  <c r="AA36" i="1"/>
  <c r="K36" i="1"/>
  <c r="L36" i="1"/>
  <c r="P36" i="1"/>
  <c r="Q36" i="1"/>
  <c r="R36" i="1"/>
  <c r="S36" i="1"/>
  <c r="T36" i="1"/>
  <c r="U36" i="1"/>
  <c r="AB36" i="1"/>
  <c r="AC36" i="1"/>
  <c r="Y35" i="1"/>
  <c r="V36" i="1"/>
  <c r="I36" i="1"/>
  <c r="J36" i="1"/>
  <c r="W36" i="1"/>
  <c r="X36" i="1"/>
  <c r="Z36" i="1"/>
  <c r="AA37" i="1"/>
  <c r="K37" i="1"/>
  <c r="L37" i="1"/>
  <c r="P37" i="1"/>
  <c r="Q37" i="1"/>
  <c r="R37" i="1"/>
  <c r="S37" i="1"/>
  <c r="T37" i="1"/>
  <c r="U37" i="1"/>
  <c r="AB37" i="1"/>
  <c r="AC37" i="1"/>
  <c r="Y36" i="1"/>
  <c r="V37" i="1"/>
  <c r="I37" i="1"/>
  <c r="J37" i="1"/>
  <c r="W37" i="1"/>
  <c r="X37" i="1"/>
  <c r="Z37" i="1"/>
  <c r="AA38" i="1"/>
  <c r="K38" i="1"/>
  <c r="L38" i="1"/>
  <c r="P38" i="1"/>
  <c r="Q38" i="1"/>
  <c r="R38" i="1"/>
  <c r="S38" i="1"/>
  <c r="T38" i="1"/>
  <c r="U38" i="1"/>
  <c r="AB38" i="1"/>
  <c r="AC38" i="1"/>
  <c r="Y37" i="1"/>
  <c r="V38" i="1"/>
  <c r="I38" i="1"/>
  <c r="J38" i="1"/>
  <c r="W38" i="1"/>
  <c r="X38" i="1"/>
  <c r="Z38" i="1"/>
  <c r="AA39" i="1"/>
  <c r="K39" i="1"/>
  <c r="L39" i="1"/>
  <c r="P39" i="1"/>
  <c r="Q39" i="1"/>
  <c r="F3" i="1"/>
  <c r="R39" i="1"/>
  <c r="S39" i="1"/>
  <c r="T39" i="1"/>
  <c r="U39" i="1"/>
  <c r="AB39" i="1"/>
  <c r="AC39" i="1"/>
  <c r="Y38" i="1"/>
  <c r="V39" i="1"/>
  <c r="I39" i="1"/>
  <c r="J39" i="1"/>
  <c r="W39" i="1"/>
  <c r="X39" i="1"/>
  <c r="Z39" i="1"/>
  <c r="AA40" i="1"/>
  <c r="K40" i="1"/>
  <c r="L40" i="1"/>
  <c r="P40" i="1"/>
  <c r="Q40" i="1"/>
  <c r="R40" i="1"/>
  <c r="S40" i="1"/>
  <c r="T40" i="1"/>
  <c r="U40" i="1"/>
  <c r="AB40" i="1"/>
  <c r="AC40" i="1"/>
  <c r="Y39" i="1"/>
  <c r="V40" i="1"/>
  <c r="I40" i="1"/>
  <c r="J40" i="1"/>
  <c r="W40" i="1"/>
  <c r="X40" i="1"/>
  <c r="Z40" i="1"/>
  <c r="AA41" i="1"/>
  <c r="K41" i="1"/>
  <c r="L41" i="1"/>
  <c r="P41" i="1"/>
  <c r="Q41" i="1"/>
  <c r="R41" i="1"/>
  <c r="S41" i="1"/>
  <c r="T41" i="1"/>
  <c r="U41" i="1"/>
  <c r="AB41" i="1"/>
  <c r="AC41" i="1"/>
  <c r="Y40" i="1"/>
  <c r="V41" i="1"/>
  <c r="I41" i="1"/>
  <c r="J41" i="1"/>
  <c r="W41" i="1"/>
  <c r="X41" i="1"/>
  <c r="Z41" i="1"/>
  <c r="AA42" i="1"/>
  <c r="K42" i="1"/>
  <c r="L42" i="1"/>
  <c r="P42" i="1"/>
  <c r="Q42" i="1"/>
  <c r="R42" i="1"/>
  <c r="S42" i="1"/>
  <c r="T42" i="1"/>
  <c r="U42" i="1"/>
  <c r="AB42" i="1"/>
  <c r="AC42" i="1"/>
  <c r="Y41" i="1"/>
  <c r="V42" i="1"/>
  <c r="I42" i="1"/>
  <c r="J42" i="1"/>
  <c r="W42" i="1"/>
  <c r="X42" i="1"/>
  <c r="Z42" i="1"/>
  <c r="AA43" i="1"/>
  <c r="K43" i="1"/>
  <c r="L43" i="1"/>
  <c r="P43" i="1"/>
  <c r="Q43" i="1"/>
  <c r="R43" i="1"/>
  <c r="S43" i="1"/>
  <c r="T43" i="1"/>
  <c r="U43" i="1"/>
  <c r="AB43" i="1"/>
  <c r="AC43" i="1"/>
  <c r="Y42" i="1"/>
  <c r="V43" i="1"/>
  <c r="I43" i="1"/>
  <c r="J43" i="1"/>
  <c r="W43" i="1"/>
  <c r="X43" i="1"/>
  <c r="Z43" i="1"/>
  <c r="AA44" i="1"/>
  <c r="L44" i="1"/>
  <c r="P44" i="1"/>
  <c r="Q44" i="1"/>
  <c r="R44" i="1"/>
  <c r="S44" i="1"/>
  <c r="T44" i="1"/>
  <c r="U44" i="1"/>
  <c r="AB44" i="1"/>
  <c r="AC44" i="1"/>
  <c r="Y43" i="1"/>
  <c r="V44" i="1"/>
  <c r="J44" i="1"/>
  <c r="W44" i="1"/>
  <c r="X44" i="1"/>
  <c r="Z44" i="1"/>
  <c r="AA45" i="1"/>
  <c r="K45" i="1"/>
  <c r="L45" i="1"/>
  <c r="P45" i="1"/>
  <c r="Q45" i="1"/>
  <c r="R45" i="1"/>
  <c r="S45" i="1"/>
  <c r="T45" i="1"/>
  <c r="U45" i="1"/>
  <c r="AB45" i="1"/>
  <c r="AC45" i="1"/>
  <c r="Y44" i="1"/>
  <c r="V45" i="1"/>
  <c r="I45" i="1"/>
  <c r="J45" i="1"/>
  <c r="W45" i="1"/>
  <c r="X45" i="1"/>
  <c r="Z45" i="1"/>
  <c r="AA46" i="1"/>
  <c r="K46" i="1"/>
  <c r="L46" i="1"/>
  <c r="P46" i="1"/>
  <c r="Q46" i="1"/>
  <c r="R46" i="1"/>
  <c r="S46" i="1"/>
  <c r="T46" i="1"/>
  <c r="U46" i="1"/>
  <c r="AB46" i="1"/>
  <c r="AC46" i="1"/>
  <c r="Y45" i="1"/>
  <c r="V46" i="1"/>
  <c r="I46" i="1"/>
  <c r="J46" i="1"/>
  <c r="W46" i="1"/>
  <c r="X46" i="1"/>
  <c r="Z46" i="1"/>
  <c r="AA47" i="1"/>
  <c r="K47" i="1"/>
  <c r="L47" i="1"/>
  <c r="P47" i="1"/>
  <c r="Q47" i="1"/>
  <c r="R47" i="1"/>
  <c r="S47" i="1"/>
  <c r="T47" i="1"/>
  <c r="U47" i="1"/>
  <c r="AB47" i="1"/>
  <c r="AC47" i="1"/>
  <c r="Y46" i="1"/>
  <c r="V47" i="1"/>
  <c r="I47" i="1"/>
  <c r="J47" i="1"/>
  <c r="W47" i="1"/>
  <c r="X47" i="1"/>
  <c r="Z47" i="1"/>
  <c r="AA48" i="1"/>
  <c r="K48" i="1"/>
  <c r="L48" i="1"/>
  <c r="P48" i="1"/>
  <c r="Q48" i="1"/>
  <c r="R48" i="1"/>
  <c r="S48" i="1"/>
  <c r="T48" i="1"/>
  <c r="U48" i="1"/>
  <c r="AB48" i="1"/>
  <c r="AC48" i="1"/>
  <c r="Y47" i="1"/>
  <c r="V48" i="1"/>
  <c r="I48" i="1"/>
  <c r="J48" i="1"/>
  <c r="W48" i="1"/>
  <c r="X48" i="1"/>
  <c r="Z48" i="1"/>
  <c r="AA49" i="1"/>
  <c r="K49" i="1"/>
  <c r="L49" i="1"/>
  <c r="P49" i="1"/>
  <c r="Q49" i="1"/>
  <c r="R49" i="1"/>
  <c r="S49" i="1"/>
  <c r="T49" i="1"/>
  <c r="U49" i="1"/>
  <c r="AB49" i="1"/>
  <c r="AC49" i="1"/>
  <c r="Y48" i="1"/>
  <c r="V49" i="1"/>
  <c r="I49" i="1"/>
  <c r="J49" i="1"/>
  <c r="W49" i="1"/>
  <c r="X49" i="1"/>
  <c r="Z49" i="1"/>
  <c r="AA50" i="1"/>
  <c r="K50" i="1"/>
  <c r="L50" i="1"/>
  <c r="P50" i="1"/>
  <c r="Q50" i="1"/>
  <c r="R50" i="1"/>
  <c r="S50" i="1"/>
  <c r="T50" i="1"/>
  <c r="U50" i="1"/>
  <c r="AB50" i="1"/>
  <c r="AC50" i="1"/>
  <c r="Y49" i="1"/>
  <c r="V50" i="1"/>
  <c r="I50" i="1"/>
  <c r="J50" i="1"/>
  <c r="W50" i="1"/>
  <c r="X50" i="1"/>
  <c r="Z50" i="1"/>
  <c r="AA51" i="1"/>
  <c r="K51" i="1"/>
  <c r="L51" i="1"/>
  <c r="P51" i="1"/>
  <c r="Q51" i="1"/>
  <c r="R51" i="1"/>
  <c r="S51" i="1"/>
  <c r="T51" i="1"/>
  <c r="U51" i="1"/>
  <c r="AB51" i="1"/>
  <c r="AC51" i="1"/>
  <c r="Y50" i="1"/>
  <c r="V51" i="1"/>
  <c r="I51" i="1"/>
  <c r="J51" i="1"/>
  <c r="W51" i="1"/>
  <c r="X51" i="1"/>
  <c r="Z51" i="1"/>
  <c r="AA52" i="1"/>
  <c r="K52" i="1"/>
  <c r="L52" i="1"/>
  <c r="P52" i="1"/>
  <c r="Q52" i="1"/>
  <c r="R52" i="1"/>
  <c r="S52" i="1"/>
  <c r="T52" i="1"/>
  <c r="U52" i="1"/>
  <c r="AB52" i="1"/>
  <c r="AC52" i="1"/>
  <c r="Y51" i="1"/>
  <c r="V52" i="1"/>
  <c r="I52" i="1"/>
  <c r="J52" i="1"/>
  <c r="W52" i="1"/>
  <c r="X52" i="1"/>
  <c r="Z52" i="1"/>
  <c r="AA53" i="1"/>
  <c r="K53" i="1"/>
  <c r="L53" i="1"/>
  <c r="P53" i="1"/>
  <c r="Q53" i="1"/>
  <c r="R53" i="1"/>
  <c r="S53" i="1"/>
  <c r="T53" i="1"/>
  <c r="U53" i="1"/>
  <c r="AB53" i="1"/>
  <c r="AC53" i="1"/>
  <c r="Y52" i="1"/>
  <c r="V53" i="1"/>
  <c r="I53" i="1"/>
  <c r="J53" i="1"/>
  <c r="W53" i="1"/>
  <c r="X53" i="1"/>
  <c r="Z53" i="1"/>
  <c r="AA54" i="1"/>
  <c r="L54" i="1"/>
  <c r="P54" i="1"/>
  <c r="Q54" i="1"/>
  <c r="R54" i="1"/>
  <c r="S54" i="1"/>
  <c r="T54" i="1"/>
  <c r="U54" i="1"/>
  <c r="AB54" i="1"/>
  <c r="AC54" i="1"/>
  <c r="Y53" i="1"/>
  <c r="V54" i="1"/>
  <c r="J54" i="1"/>
  <c r="W54" i="1"/>
  <c r="X54" i="1"/>
  <c r="Z54" i="1"/>
  <c r="AA55" i="1"/>
  <c r="K55" i="1"/>
  <c r="L55" i="1"/>
  <c r="P55" i="1"/>
  <c r="R55" i="1"/>
  <c r="S55" i="1"/>
  <c r="T55" i="1"/>
  <c r="U55" i="1"/>
  <c r="AB55" i="1"/>
  <c r="AC55" i="1"/>
  <c r="Y54" i="1"/>
  <c r="V55" i="1"/>
  <c r="I55" i="1"/>
  <c r="J55" i="1"/>
  <c r="W55" i="1"/>
  <c r="X55" i="1"/>
  <c r="Z55" i="1"/>
  <c r="AA56" i="1"/>
  <c r="K56" i="1"/>
  <c r="L56" i="1"/>
  <c r="P56" i="1"/>
  <c r="Q56" i="1"/>
  <c r="R56" i="1"/>
  <c r="S56" i="1"/>
  <c r="T56" i="1"/>
  <c r="U56" i="1"/>
  <c r="AB56" i="1"/>
  <c r="AC56" i="1"/>
  <c r="Y55" i="1"/>
  <c r="V56" i="1"/>
  <c r="I56" i="1"/>
  <c r="J56" i="1"/>
  <c r="W56" i="1"/>
  <c r="X56" i="1"/>
  <c r="Z56" i="1"/>
  <c r="AA57" i="1"/>
  <c r="K57" i="1"/>
  <c r="L57" i="1"/>
  <c r="P57" i="1"/>
  <c r="Q57" i="1"/>
  <c r="R57" i="1"/>
  <c r="S57" i="1"/>
  <c r="T57" i="1"/>
  <c r="U57" i="1"/>
  <c r="AB57" i="1"/>
  <c r="AC57" i="1"/>
  <c r="Y56" i="1"/>
  <c r="V57" i="1"/>
  <c r="I57" i="1"/>
  <c r="J57" i="1"/>
  <c r="W57" i="1"/>
  <c r="X57" i="1"/>
  <c r="Z57" i="1"/>
  <c r="AA58" i="1"/>
  <c r="K58" i="1"/>
  <c r="L58" i="1"/>
  <c r="P58" i="1"/>
  <c r="Q58" i="1"/>
  <c r="R58" i="1"/>
  <c r="S58" i="1"/>
  <c r="T58" i="1"/>
  <c r="U58" i="1"/>
  <c r="AB58" i="1"/>
  <c r="AC58" i="1"/>
  <c r="Y57" i="1"/>
  <c r="V58" i="1"/>
  <c r="I58" i="1"/>
  <c r="J58" i="1"/>
  <c r="W58" i="1"/>
  <c r="X58" i="1"/>
  <c r="Z58" i="1"/>
  <c r="AA59" i="1"/>
  <c r="K59" i="1"/>
  <c r="L59" i="1"/>
  <c r="P59" i="1"/>
  <c r="Q59" i="1"/>
  <c r="R59" i="1"/>
  <c r="S59" i="1"/>
  <c r="T59" i="1"/>
  <c r="U59" i="1"/>
  <c r="AB59" i="1"/>
  <c r="AC59" i="1"/>
  <c r="Y58" i="1"/>
  <c r="V59" i="1"/>
  <c r="I59" i="1"/>
  <c r="J59" i="1"/>
  <c r="W59" i="1"/>
  <c r="X59" i="1"/>
  <c r="Z59" i="1"/>
  <c r="AA60" i="1"/>
  <c r="K60" i="1"/>
  <c r="L60" i="1"/>
  <c r="P60" i="1"/>
  <c r="Q60" i="1"/>
  <c r="R60" i="1"/>
  <c r="S60" i="1"/>
  <c r="T60" i="1"/>
  <c r="U60" i="1"/>
  <c r="AB60" i="1"/>
  <c r="AC60" i="1"/>
  <c r="Y59" i="1"/>
  <c r="V60" i="1"/>
  <c r="I60" i="1"/>
  <c r="J60" i="1"/>
  <c r="W60" i="1"/>
  <c r="X60" i="1"/>
  <c r="Z60" i="1"/>
  <c r="AA61" i="1"/>
  <c r="L61" i="1"/>
  <c r="P61" i="1"/>
  <c r="Q61" i="1"/>
  <c r="R61" i="1"/>
  <c r="S61" i="1"/>
  <c r="T61" i="1"/>
  <c r="U61" i="1"/>
  <c r="AB61" i="1"/>
  <c r="AC61" i="1"/>
  <c r="Y60" i="1"/>
  <c r="V61" i="1"/>
  <c r="J61" i="1"/>
  <c r="W61" i="1"/>
  <c r="X61" i="1"/>
  <c r="Z61" i="1"/>
  <c r="AA62" i="1"/>
  <c r="L62" i="1"/>
  <c r="P62" i="1"/>
  <c r="Q62" i="1"/>
  <c r="R62" i="1"/>
  <c r="S62" i="1"/>
  <c r="T62" i="1"/>
  <c r="U62" i="1"/>
  <c r="AB62" i="1"/>
  <c r="AC62" i="1"/>
  <c r="Y61" i="1"/>
  <c r="V62" i="1"/>
  <c r="J62" i="1"/>
  <c r="W62" i="1"/>
  <c r="X62" i="1"/>
  <c r="Z62" i="1"/>
  <c r="AA63" i="1"/>
  <c r="L63" i="1"/>
  <c r="P63" i="1"/>
  <c r="Q63" i="1"/>
  <c r="R63" i="1"/>
  <c r="S63" i="1"/>
  <c r="T63" i="1"/>
  <c r="U63" i="1"/>
  <c r="AB63" i="1"/>
  <c r="AC63" i="1"/>
  <c r="Y62" i="1"/>
  <c r="V63" i="1"/>
  <c r="J63" i="1"/>
  <c r="W63" i="1"/>
  <c r="X63" i="1"/>
  <c r="Z63" i="1"/>
  <c r="AA64" i="1"/>
  <c r="L64" i="1"/>
  <c r="P64" i="1"/>
  <c r="Q64" i="1"/>
  <c r="R64" i="1"/>
  <c r="S64" i="1"/>
  <c r="T64" i="1"/>
  <c r="U64" i="1"/>
  <c r="AB64" i="1"/>
  <c r="AC64" i="1"/>
  <c r="Y63" i="1"/>
  <c r="V64" i="1"/>
  <c r="J64" i="1"/>
  <c r="W64" i="1"/>
  <c r="X64" i="1"/>
  <c r="Z64" i="1"/>
  <c r="AA65" i="1"/>
  <c r="L65" i="1"/>
  <c r="P65" i="1"/>
  <c r="Q65" i="1"/>
  <c r="R65" i="1"/>
  <c r="S65" i="1"/>
  <c r="T65" i="1"/>
  <c r="U65" i="1"/>
  <c r="AB65" i="1"/>
  <c r="AC65" i="1"/>
  <c r="Y64" i="1"/>
  <c r="V65" i="1"/>
  <c r="J65" i="1"/>
  <c r="W65" i="1"/>
  <c r="X65" i="1"/>
  <c r="Z65" i="1"/>
  <c r="AA66" i="1"/>
  <c r="L66" i="1"/>
  <c r="P66" i="1"/>
  <c r="Q66" i="1"/>
  <c r="R66" i="1"/>
  <c r="S66" i="1"/>
  <c r="T66" i="1"/>
  <c r="U66" i="1"/>
  <c r="AB66" i="1"/>
  <c r="AC66" i="1"/>
  <c r="Y65" i="1"/>
  <c r="V66" i="1"/>
  <c r="J66" i="1"/>
  <c r="W66" i="1"/>
  <c r="X66" i="1"/>
  <c r="Z66" i="1"/>
  <c r="AA67" i="1"/>
  <c r="P67" i="1"/>
  <c r="Q67" i="1"/>
  <c r="R67" i="1"/>
  <c r="S67" i="1"/>
  <c r="T67" i="1"/>
  <c r="U67" i="1"/>
  <c r="AB67" i="1"/>
  <c r="AC67" i="1"/>
  <c r="Y66" i="1"/>
  <c r="V67" i="1"/>
  <c r="J67" i="1"/>
  <c r="W67" i="1"/>
  <c r="X67" i="1"/>
  <c r="Z67" i="1"/>
  <c r="AA68" i="1"/>
  <c r="P68" i="1"/>
  <c r="Q68" i="1"/>
  <c r="R68" i="1"/>
  <c r="S68" i="1"/>
  <c r="T68" i="1"/>
  <c r="U68" i="1"/>
  <c r="AB68" i="1"/>
  <c r="AC68" i="1"/>
  <c r="Y67" i="1"/>
  <c r="V68" i="1"/>
  <c r="J68" i="1"/>
  <c r="W68" i="1"/>
  <c r="X68" i="1"/>
  <c r="Z68" i="1"/>
  <c r="AA69" i="1"/>
  <c r="P69" i="1"/>
  <c r="Q69" i="1"/>
  <c r="R69" i="1"/>
  <c r="S69" i="1"/>
  <c r="T69" i="1"/>
  <c r="U69" i="1"/>
  <c r="AB69" i="1"/>
  <c r="AC69" i="1"/>
  <c r="Y68" i="1"/>
  <c r="V69" i="1"/>
  <c r="J69" i="1"/>
  <c r="W69" i="1"/>
  <c r="X69" i="1"/>
  <c r="Z69" i="1"/>
  <c r="AA70" i="1"/>
  <c r="P70" i="1"/>
  <c r="Q70" i="1"/>
  <c r="R70" i="1"/>
  <c r="S70" i="1"/>
  <c r="T70" i="1"/>
  <c r="U70" i="1"/>
  <c r="AB70" i="1"/>
  <c r="AC70" i="1"/>
  <c r="Y69" i="1"/>
  <c r="V70" i="1"/>
  <c r="J70" i="1"/>
  <c r="W70" i="1"/>
  <c r="X70" i="1"/>
  <c r="Z70" i="1"/>
  <c r="AA71" i="1"/>
  <c r="P71" i="1"/>
  <c r="Q71" i="1"/>
  <c r="R71" i="1"/>
  <c r="S71" i="1"/>
  <c r="T71" i="1"/>
  <c r="U71" i="1"/>
  <c r="AB71" i="1"/>
  <c r="AC71" i="1"/>
  <c r="Y70" i="1"/>
  <c r="V71" i="1"/>
  <c r="J71" i="1"/>
  <c r="W71" i="1"/>
  <c r="X71" i="1"/>
  <c r="Z71" i="1"/>
  <c r="AA72" i="1"/>
  <c r="P72" i="1"/>
  <c r="Q72" i="1"/>
  <c r="R72" i="1"/>
  <c r="S72" i="1"/>
  <c r="T72" i="1"/>
  <c r="U72" i="1"/>
  <c r="AB72" i="1"/>
  <c r="AC72" i="1"/>
  <c r="Y71" i="1"/>
  <c r="V72" i="1"/>
  <c r="J72" i="1"/>
  <c r="W72" i="1"/>
  <c r="X72" i="1"/>
  <c r="Z72" i="1"/>
  <c r="AA73" i="1"/>
  <c r="P73" i="1"/>
  <c r="Q73" i="1"/>
  <c r="R73" i="1"/>
  <c r="S73" i="1"/>
  <c r="T73" i="1"/>
  <c r="U73" i="1"/>
  <c r="AB73" i="1"/>
  <c r="AC73" i="1"/>
  <c r="Y72" i="1"/>
  <c r="V73" i="1"/>
  <c r="J73" i="1"/>
  <c r="W73" i="1"/>
  <c r="X73" i="1"/>
  <c r="Z73" i="1"/>
  <c r="AA74" i="1"/>
  <c r="P74" i="1"/>
  <c r="R74" i="1"/>
  <c r="S74" i="1"/>
  <c r="T74" i="1"/>
  <c r="U74" i="1"/>
  <c r="AB74" i="1"/>
  <c r="AC74" i="1"/>
  <c r="Y73" i="1"/>
  <c r="V74" i="1"/>
  <c r="I74" i="1"/>
  <c r="J74" i="1"/>
  <c r="W74" i="1"/>
  <c r="X74" i="1"/>
  <c r="Z74" i="1"/>
  <c r="AA75" i="1"/>
  <c r="P75" i="1"/>
  <c r="Q75" i="1"/>
  <c r="R75" i="1"/>
  <c r="S75" i="1"/>
  <c r="T75" i="1"/>
  <c r="U75" i="1"/>
  <c r="AB75" i="1"/>
  <c r="AC75" i="1"/>
  <c r="Y74" i="1"/>
  <c r="V75" i="1"/>
  <c r="J75" i="1"/>
  <c r="W75" i="1"/>
  <c r="X75" i="1"/>
  <c r="Z75" i="1"/>
  <c r="AA76" i="1"/>
  <c r="P76" i="1"/>
  <c r="Q76" i="1"/>
  <c r="R76" i="1"/>
  <c r="S76" i="1"/>
  <c r="T76" i="1"/>
  <c r="U76" i="1"/>
  <c r="AB76" i="1"/>
  <c r="AC76" i="1"/>
  <c r="Y75" i="1"/>
  <c r="V76" i="1"/>
  <c r="J76" i="1"/>
  <c r="W76" i="1"/>
  <c r="X76" i="1"/>
  <c r="Z76" i="1"/>
  <c r="AA77" i="1"/>
  <c r="P77" i="1"/>
  <c r="R77" i="1"/>
  <c r="S77" i="1"/>
  <c r="T77" i="1"/>
  <c r="U77" i="1"/>
  <c r="AB77" i="1"/>
  <c r="AC77" i="1"/>
  <c r="Y76" i="1"/>
  <c r="V77" i="1"/>
  <c r="I77" i="1"/>
  <c r="J77" i="1"/>
  <c r="W77" i="1"/>
  <c r="X77" i="1"/>
  <c r="Z77" i="1"/>
  <c r="AA78" i="1"/>
  <c r="P78" i="1"/>
  <c r="Q78" i="1"/>
  <c r="R78" i="1"/>
  <c r="S78" i="1"/>
  <c r="T78" i="1"/>
  <c r="U78" i="1"/>
  <c r="AB78" i="1"/>
  <c r="AC78" i="1"/>
  <c r="Y77" i="1"/>
  <c r="V78" i="1"/>
  <c r="J78" i="1"/>
  <c r="W78" i="1"/>
  <c r="X78" i="1"/>
  <c r="Z78" i="1"/>
  <c r="AA79" i="1"/>
  <c r="P79" i="1"/>
  <c r="R79" i="1"/>
  <c r="S79" i="1"/>
  <c r="T79" i="1"/>
  <c r="U79" i="1"/>
  <c r="AB79" i="1"/>
  <c r="AC79" i="1"/>
  <c r="Y78" i="1"/>
  <c r="V79" i="1"/>
  <c r="I79" i="1"/>
  <c r="J79" i="1"/>
  <c r="W79" i="1"/>
  <c r="X79" i="1"/>
  <c r="Z79" i="1"/>
  <c r="AA80" i="1"/>
  <c r="P80" i="1"/>
  <c r="Q80" i="1"/>
  <c r="R80" i="1"/>
  <c r="S80" i="1"/>
  <c r="T80" i="1"/>
  <c r="U80" i="1"/>
  <c r="AB80" i="1"/>
  <c r="AC80" i="1"/>
  <c r="Y79" i="1"/>
  <c r="V80" i="1"/>
  <c r="J80" i="1"/>
  <c r="W80" i="1"/>
  <c r="X80" i="1"/>
  <c r="Z80" i="1"/>
  <c r="AA81" i="1"/>
  <c r="P81" i="1"/>
  <c r="Q81" i="1"/>
  <c r="R81" i="1"/>
  <c r="S81" i="1"/>
  <c r="T81" i="1"/>
  <c r="U81" i="1"/>
  <c r="AB81" i="1"/>
  <c r="AC81" i="1"/>
  <c r="Y80" i="1"/>
  <c r="V81" i="1"/>
  <c r="J81" i="1"/>
  <c r="W81" i="1"/>
  <c r="X81" i="1"/>
  <c r="Z81" i="1"/>
  <c r="AA82" i="1"/>
  <c r="P82" i="1"/>
  <c r="Q82" i="1"/>
  <c r="R82" i="1"/>
  <c r="S82" i="1"/>
  <c r="T82" i="1"/>
  <c r="U82" i="1"/>
  <c r="AB82" i="1"/>
  <c r="AC82" i="1"/>
  <c r="Y81" i="1"/>
  <c r="V82" i="1"/>
  <c r="J82" i="1"/>
  <c r="W82" i="1"/>
  <c r="X82" i="1"/>
  <c r="Z82" i="1"/>
  <c r="AA83" i="1"/>
  <c r="P83" i="1"/>
  <c r="Q83" i="1"/>
  <c r="R83" i="1"/>
  <c r="S83" i="1"/>
  <c r="T83" i="1"/>
  <c r="U83" i="1"/>
  <c r="AB83" i="1"/>
  <c r="AC83" i="1"/>
  <c r="Y82" i="1"/>
  <c r="V83" i="1"/>
  <c r="J83" i="1"/>
  <c r="W83" i="1"/>
  <c r="X83" i="1"/>
  <c r="Z83" i="1"/>
  <c r="AA84" i="1"/>
  <c r="P84" i="1"/>
  <c r="Q84" i="1"/>
  <c r="R84" i="1"/>
  <c r="S84" i="1"/>
  <c r="T84" i="1"/>
  <c r="U84" i="1"/>
  <c r="AB84" i="1"/>
  <c r="AC84" i="1"/>
  <c r="Y83" i="1"/>
  <c r="V84" i="1"/>
  <c r="J84" i="1"/>
  <c r="W84" i="1"/>
  <c r="X84" i="1"/>
  <c r="Z84" i="1"/>
  <c r="AA85" i="1"/>
  <c r="P85" i="1"/>
  <c r="Q85" i="1"/>
  <c r="R85" i="1"/>
  <c r="S85" i="1"/>
  <c r="T85" i="1"/>
  <c r="U85" i="1"/>
  <c r="AB85" i="1"/>
  <c r="AC85" i="1"/>
  <c r="Y84" i="1"/>
  <c r="V85" i="1"/>
  <c r="J85" i="1"/>
  <c r="W85" i="1"/>
  <c r="X85" i="1"/>
  <c r="Z85" i="1"/>
  <c r="AA86" i="1"/>
  <c r="P86" i="1"/>
  <c r="R86" i="1"/>
  <c r="S86" i="1"/>
  <c r="T86" i="1"/>
  <c r="U86" i="1"/>
  <c r="AB86" i="1"/>
  <c r="AC86" i="1"/>
  <c r="Y85" i="1"/>
  <c r="V86" i="1"/>
  <c r="I86" i="1"/>
  <c r="J86" i="1"/>
  <c r="W86" i="1"/>
  <c r="X86" i="1"/>
  <c r="Z86" i="1"/>
  <c r="AA87" i="1"/>
  <c r="P87" i="1"/>
  <c r="R87" i="1"/>
  <c r="S87" i="1"/>
  <c r="T87" i="1"/>
  <c r="U87" i="1"/>
  <c r="AB87" i="1"/>
  <c r="AC87" i="1"/>
  <c r="Y86" i="1"/>
  <c r="V87" i="1"/>
  <c r="I87" i="1"/>
  <c r="J87" i="1"/>
  <c r="W87" i="1"/>
  <c r="X87" i="1"/>
  <c r="Z87" i="1"/>
  <c r="AA88" i="1"/>
  <c r="P88" i="1"/>
  <c r="Q88" i="1"/>
  <c r="R88" i="1"/>
  <c r="S88" i="1"/>
  <c r="T88" i="1"/>
  <c r="U88" i="1"/>
  <c r="AB88" i="1"/>
  <c r="AC88" i="1"/>
  <c r="Y87" i="1"/>
  <c r="V88" i="1"/>
  <c r="I88" i="1"/>
  <c r="J88" i="1"/>
  <c r="W88" i="1"/>
  <c r="X88" i="1"/>
  <c r="Z88" i="1"/>
  <c r="AA89" i="1"/>
  <c r="P89" i="1"/>
  <c r="Q89" i="1"/>
  <c r="R89" i="1"/>
  <c r="S89" i="1"/>
  <c r="T89" i="1"/>
  <c r="U89" i="1"/>
  <c r="AB89" i="1"/>
  <c r="AC89" i="1"/>
  <c r="Y88" i="1"/>
  <c r="V89" i="1"/>
  <c r="J89" i="1"/>
  <c r="W89" i="1"/>
  <c r="X89" i="1"/>
  <c r="Z89" i="1"/>
  <c r="AA90" i="1"/>
  <c r="P90" i="1"/>
  <c r="Q90" i="1"/>
  <c r="R90" i="1"/>
  <c r="S90" i="1"/>
  <c r="T90" i="1"/>
  <c r="U90" i="1"/>
  <c r="AB90" i="1"/>
  <c r="AC90" i="1"/>
  <c r="Y89" i="1"/>
  <c r="V90" i="1"/>
  <c r="J90" i="1"/>
  <c r="W90" i="1"/>
  <c r="X90" i="1"/>
  <c r="Z90" i="1"/>
  <c r="AA91" i="1"/>
  <c r="P91" i="1"/>
  <c r="Q91" i="1"/>
  <c r="R91" i="1"/>
  <c r="S91" i="1"/>
  <c r="T91" i="1"/>
  <c r="U91" i="1"/>
  <c r="AB91" i="1"/>
  <c r="AC91" i="1"/>
  <c r="Y90" i="1"/>
  <c r="V91" i="1"/>
  <c r="I91" i="1"/>
  <c r="J91" i="1"/>
  <c r="W91" i="1"/>
  <c r="X91" i="1"/>
  <c r="Z91" i="1"/>
  <c r="AA92" i="1"/>
  <c r="P92" i="1"/>
  <c r="Q92" i="1"/>
  <c r="R92" i="1"/>
  <c r="S92" i="1"/>
  <c r="T92" i="1"/>
  <c r="U92" i="1"/>
  <c r="AB92" i="1"/>
  <c r="AC92" i="1"/>
  <c r="Y91" i="1"/>
  <c r="V92" i="1"/>
  <c r="I92" i="1"/>
  <c r="J92" i="1"/>
  <c r="W92" i="1"/>
  <c r="X92" i="1"/>
  <c r="Z92" i="1"/>
  <c r="AA93" i="1"/>
  <c r="P93" i="1"/>
  <c r="Q93" i="1"/>
  <c r="R93" i="1"/>
  <c r="S93" i="1"/>
  <c r="T93" i="1"/>
  <c r="U93" i="1"/>
  <c r="AB93" i="1"/>
  <c r="AC93" i="1"/>
  <c r="Y92" i="1"/>
  <c r="V93" i="1"/>
  <c r="I93" i="1"/>
  <c r="J93" i="1"/>
  <c r="W93" i="1"/>
  <c r="X93" i="1"/>
  <c r="Z93" i="1"/>
  <c r="AA94" i="1"/>
  <c r="P94" i="1"/>
  <c r="Q94" i="1"/>
  <c r="R94" i="1"/>
  <c r="S94" i="1"/>
  <c r="T94" i="1"/>
  <c r="U94" i="1"/>
  <c r="AB94" i="1"/>
  <c r="AC94" i="1"/>
  <c r="Y93" i="1"/>
  <c r="V94" i="1"/>
  <c r="I94" i="1"/>
  <c r="J94" i="1"/>
  <c r="W94" i="1"/>
  <c r="X94" i="1"/>
  <c r="Z94" i="1"/>
  <c r="AA95" i="1"/>
  <c r="P95" i="1"/>
  <c r="Q95" i="1"/>
  <c r="R95" i="1"/>
  <c r="S95" i="1"/>
  <c r="T95" i="1"/>
  <c r="U95" i="1"/>
  <c r="AB95" i="1"/>
  <c r="AC95" i="1"/>
  <c r="Y94" i="1"/>
  <c r="V95" i="1"/>
  <c r="I95" i="1"/>
  <c r="J95" i="1"/>
  <c r="W95" i="1"/>
  <c r="X95" i="1"/>
  <c r="Z95" i="1"/>
  <c r="AA96" i="1"/>
  <c r="P96" i="1"/>
  <c r="Q96" i="1"/>
  <c r="R96" i="1"/>
  <c r="S96" i="1"/>
  <c r="T96" i="1"/>
  <c r="U96" i="1"/>
  <c r="AB96" i="1"/>
  <c r="AC96" i="1"/>
  <c r="Y95" i="1"/>
  <c r="V96" i="1"/>
  <c r="I96" i="1"/>
  <c r="J96" i="1"/>
  <c r="W96" i="1"/>
  <c r="X96" i="1"/>
  <c r="Z96" i="1"/>
  <c r="AA97" i="1"/>
  <c r="P97" i="1"/>
  <c r="Q97" i="1"/>
  <c r="R97" i="1"/>
  <c r="S97" i="1"/>
  <c r="T97" i="1"/>
  <c r="U97" i="1"/>
  <c r="AB97" i="1"/>
  <c r="AC97" i="1"/>
  <c r="AB6" i="1"/>
  <c r="AC6" i="1"/>
  <c r="I97" i="1"/>
  <c r="J97" i="1"/>
  <c r="I67" i="1"/>
  <c r="Q55" i="1"/>
  <c r="I68" i="1"/>
  <c r="I69" i="1"/>
  <c r="I70" i="1"/>
  <c r="I71" i="1"/>
  <c r="I72" i="1"/>
  <c r="I73" i="1"/>
  <c r="Q74" i="1"/>
  <c r="I75" i="1"/>
  <c r="I76" i="1"/>
  <c r="Q77" i="1"/>
  <c r="I78" i="1"/>
  <c r="Q79" i="1"/>
  <c r="I80" i="1"/>
  <c r="I81" i="1"/>
  <c r="I82" i="1"/>
  <c r="I83" i="1"/>
  <c r="I84" i="1"/>
  <c r="I85" i="1"/>
  <c r="Q86" i="1"/>
  <c r="Q87" i="1"/>
  <c r="I89" i="1"/>
  <c r="I90" i="1"/>
  <c r="Y96" i="1"/>
  <c r="V97" i="1"/>
  <c r="W97" i="1"/>
  <c r="X97" i="1"/>
  <c r="Y97" i="1"/>
  <c r="Z97" i="1"/>
  <c r="I24" i="1"/>
  <c r="I25" i="1"/>
  <c r="I27" i="1"/>
  <c r="I33" i="1"/>
  <c r="I61" i="1"/>
  <c r="I62" i="1"/>
  <c r="I63" i="1"/>
  <c r="I64" i="1"/>
  <c r="I65" i="1"/>
  <c r="I66" i="1"/>
  <c r="N6" i="1"/>
  <c r="I44" i="1"/>
  <c r="I54" i="1"/>
</calcChain>
</file>

<file path=xl/sharedStrings.xml><?xml version="1.0" encoding="utf-8"?>
<sst xmlns="http://schemas.openxmlformats.org/spreadsheetml/2006/main" count="37" uniqueCount="37">
  <si>
    <t>CN2=</t>
  </si>
  <si>
    <t>AM1,1</t>
  </si>
  <si>
    <t>AM1,2</t>
  </si>
  <si>
    <t>Kb</t>
  </si>
  <si>
    <t>CN1=</t>
  </si>
  <si>
    <t>AM2,1</t>
  </si>
  <si>
    <t>AM2,2</t>
  </si>
  <si>
    <t>CN3=</t>
  </si>
  <si>
    <t>S</t>
  </si>
  <si>
    <t>TAVG ©</t>
  </si>
  <si>
    <t>N</t>
  </si>
  <si>
    <t>est</t>
  </si>
  <si>
    <t>Eto</t>
  </si>
  <si>
    <t>Pr (cm)</t>
  </si>
  <si>
    <t>AM5</t>
  </si>
  <si>
    <t>CN</t>
  </si>
  <si>
    <t>0.2*S</t>
  </si>
  <si>
    <t>SR</t>
  </si>
  <si>
    <t>Infil</t>
  </si>
  <si>
    <t>ET</t>
  </si>
  <si>
    <t>SD</t>
  </si>
  <si>
    <t>Stream (cm)</t>
  </si>
  <si>
    <t>Rain (cm)</t>
  </si>
  <si>
    <t>SM (cm)</t>
  </si>
  <si>
    <t>SP (cm)</t>
  </si>
  <si>
    <t>R+SM (cm)</t>
  </si>
  <si>
    <t>S Accum</t>
  </si>
  <si>
    <t>UNSAT</t>
  </si>
  <si>
    <t>Perc</t>
  </si>
  <si>
    <t>Sat</t>
  </si>
  <si>
    <t>Year</t>
  </si>
  <si>
    <t>Month</t>
  </si>
  <si>
    <t>Day</t>
  </si>
  <si>
    <t>Prec (10th mm)</t>
  </si>
  <si>
    <t>Tmax (10th C)</t>
  </si>
  <si>
    <t>Tmin (10th C)</t>
  </si>
  <si>
    <t>Stream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</si>
</sst>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tabSelected="1" topLeftCell="Q87" workbookViewId="0">
      <selection activeCell="AD71" sqref="AD71:AD92"/>
    </sheetView>
  </sheetViews>
  <sheetFormatPr baseColWidth="10" defaultRowHeight="15" x14ac:dyDescent="0"/>
  <cols>
    <col min="14" max="18" width="10.83203125" customWidth="1"/>
    <col min="30" max="30" width="12.1640625" bestFit="1" customWidth="1"/>
  </cols>
  <sheetData>
    <row r="1" spans="1:30">
      <c r="E1" t="s">
        <v>0</v>
      </c>
      <c r="F1">
        <v>65</v>
      </c>
      <c r="H1" t="s">
        <v>1</v>
      </c>
      <c r="I1">
        <v>1.3</v>
      </c>
      <c r="J1" t="s">
        <v>2</v>
      </c>
      <c r="K1">
        <v>3.6</v>
      </c>
      <c r="W1" t="s">
        <v>3</v>
      </c>
      <c r="X1">
        <v>0.92400000000000004</v>
      </c>
    </row>
    <row r="2" spans="1:30">
      <c r="E2" t="s">
        <v>4</v>
      </c>
      <c r="F2">
        <f>F1/(2.334-0.01334*F1)</f>
        <v>44.311132319858203</v>
      </c>
      <c r="H2" t="s">
        <v>5</v>
      </c>
      <c r="I2">
        <v>2.8</v>
      </c>
      <c r="J2" t="s">
        <v>6</v>
      </c>
      <c r="K2">
        <v>5.3</v>
      </c>
    </row>
    <row r="3" spans="1:30">
      <c r="E3" t="s">
        <v>7</v>
      </c>
      <c r="F3">
        <f>F1/(0.4036+0.0059*F1)</f>
        <v>82.581628763816539</v>
      </c>
    </row>
    <row r="4" spans="1:30">
      <c r="Y4" t="s">
        <v>27</v>
      </c>
      <c r="Z4" t="s">
        <v>29</v>
      </c>
    </row>
    <row r="5" spans="1:3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22</v>
      </c>
      <c r="M5" t="s">
        <v>23</v>
      </c>
      <c r="N5" t="s">
        <v>26</v>
      </c>
      <c r="O5" t="s">
        <v>24</v>
      </c>
      <c r="P5" t="s">
        <v>25</v>
      </c>
      <c r="Q5" t="s">
        <v>14</v>
      </c>
      <c r="R5" t="s">
        <v>15</v>
      </c>
      <c r="S5" t="s">
        <v>8</v>
      </c>
      <c r="T5" t="s">
        <v>16</v>
      </c>
      <c r="U5" t="s">
        <v>17</v>
      </c>
      <c r="V5" t="s">
        <v>18</v>
      </c>
      <c r="W5" t="s">
        <v>19</v>
      </c>
      <c r="X5" t="s">
        <v>28</v>
      </c>
      <c r="Y5">
        <v>10</v>
      </c>
      <c r="Z5">
        <v>0.26500000000000001</v>
      </c>
      <c r="AA5" t="s">
        <v>20</v>
      </c>
      <c r="AB5" t="s">
        <v>21</v>
      </c>
      <c r="AC5" t="s">
        <v>36</v>
      </c>
    </row>
    <row r="6" spans="1:30">
      <c r="A6">
        <v>1940</v>
      </c>
      <c r="B6">
        <v>10</v>
      </c>
      <c r="C6">
        <v>1</v>
      </c>
      <c r="D6">
        <v>0</v>
      </c>
      <c r="E6">
        <v>172</v>
      </c>
      <c r="F6">
        <v>39</v>
      </c>
      <c r="G6">
        <f>(E6+F6)/(2*10)</f>
        <v>10.55</v>
      </c>
      <c r="H6">
        <v>10.9</v>
      </c>
      <c r="I6">
        <f>6.108*EXP(17.27*G6/(237.3+G6))</f>
        <v>12.739601687471035</v>
      </c>
      <c r="J6">
        <f>IF(G6&gt;0,0.97*0.021*H6*H6*I6/(G6+273),0)</f>
        <v>0.10873521635714828</v>
      </c>
      <c r="K6">
        <f>D6/100</f>
        <v>0</v>
      </c>
      <c r="L6">
        <f>IF(G6&lt;0,0,K6)</f>
        <v>0</v>
      </c>
      <c r="M6">
        <v>0</v>
      </c>
      <c r="N6">
        <f>IF(G6&lt;0,K6,0)</f>
        <v>0</v>
      </c>
      <c r="O6">
        <v>0</v>
      </c>
      <c r="P6">
        <f>L6+M6</f>
        <v>0</v>
      </c>
      <c r="Q6">
        <v>0</v>
      </c>
      <c r="R6">
        <f>IF(M6&gt;0,F$3,IF(Q6&lt;K$1,F$2+(Q6*(F$1-F$2)/(K$1)),IF(Q6&lt;K$2,F$1+(Q6-K$1)*(F$3-F$1)/(K$2-K$1),F$3)))</f>
        <v>44.311132319858203</v>
      </c>
      <c r="S6">
        <f t="shared" ref="S6:S37" si="0">2540/R6-25.4</f>
        <v>31.921938461538467</v>
      </c>
      <c r="T6">
        <f>S6*0.2</f>
        <v>6.3843876923076941</v>
      </c>
      <c r="U6">
        <f t="shared" ref="U6:U37" si="1">IF(P6&gt;T6,((P6-0.2*S6)^2)/(P6+0.8*S6),0)</f>
        <v>0</v>
      </c>
      <c r="V6">
        <f t="shared" ref="V6:V37" si="2">P6-U6</f>
        <v>0</v>
      </c>
      <c r="W6">
        <f t="shared" ref="W6:W37" si="3">IF(J6&gt;Y5,Y5,J6)</f>
        <v>0.10873521635714828</v>
      </c>
      <c r="X6">
        <f>MAX(0,Y5+V6-W6-10)</f>
        <v>0</v>
      </c>
      <c r="Y6">
        <f>Y5+V6-W6-X6</f>
        <v>9.8912647836428516</v>
      </c>
      <c r="Z6">
        <f>Z5-AA6+X6</f>
        <v>0.24486000000000002</v>
      </c>
      <c r="AA6">
        <f>Z5*(1-X$1)</f>
        <v>2.0139999999999988E-2</v>
      </c>
      <c r="AB6">
        <f>AA6+U6</f>
        <v>2.0139999999999988E-2</v>
      </c>
      <c r="AC6" s="1">
        <f>AB6*595*5280*5280/(2.54*12*24*60*60)</f>
        <v>126.85733158355198</v>
      </c>
      <c r="AD6">
        <v>1</v>
      </c>
    </row>
    <row r="7" spans="1:30">
      <c r="A7">
        <v>1940</v>
      </c>
      <c r="B7">
        <v>10</v>
      </c>
      <c r="C7">
        <v>2</v>
      </c>
      <c r="D7">
        <v>5</v>
      </c>
      <c r="E7">
        <v>150</v>
      </c>
      <c r="F7">
        <v>11</v>
      </c>
      <c r="G7">
        <f t="shared" ref="G7:G70" si="4">(E7+F7)/(2*10)</f>
        <v>8.0500000000000007</v>
      </c>
      <c r="H7">
        <v>10.9</v>
      </c>
      <c r="I7">
        <f t="shared" ref="I7:I66" si="5">6.108*EXP(17.27*G7/(237.3+G7))</f>
        <v>10.764274866298566</v>
      </c>
      <c r="J7">
        <f t="shared" ref="J7:J36" si="6">IF(G7&gt;0,0.97*0.021*H7*H7*I7/(G7+273),0)</f>
        <v>9.2692632026823263E-2</v>
      </c>
      <c r="K7">
        <f t="shared" ref="K7:K70" si="7">D7/100</f>
        <v>0.05</v>
      </c>
      <c r="L7">
        <f t="shared" ref="L7:L66" si="8">IF(G7&lt;0,0,K7)</f>
        <v>0.05</v>
      </c>
      <c r="M7">
        <f>IF(G7&lt;0,0,MIN(0.45*G7,O6))</f>
        <v>0</v>
      </c>
      <c r="N7">
        <f t="shared" ref="N7:N66" si="9">IF(G7&lt;0,K7,0)</f>
        <v>0</v>
      </c>
      <c r="O7">
        <f>O6+N7-M7</f>
        <v>0</v>
      </c>
      <c r="P7">
        <f t="shared" ref="P7:P66" si="10">L7+M7</f>
        <v>0.05</v>
      </c>
      <c r="Q7">
        <f>SUM(P6)</f>
        <v>0</v>
      </c>
      <c r="R7">
        <f t="shared" ref="R7:R36" si="11">IF(M7&gt;0,F$3,IF(Q7&lt;K$1,F$2+(Q7*(F$1-F$2)/(K$1)),IF(Q7&lt;K$2,F$1+(Q7-K$1)*(F$3-F$1)/(K$2-K$1),F$3)))</f>
        <v>44.311132319858203</v>
      </c>
      <c r="S7">
        <f t="shared" si="0"/>
        <v>31.921938461538467</v>
      </c>
      <c r="T7">
        <f t="shared" ref="T7:T66" si="12">S7*0.2</f>
        <v>6.3843876923076941</v>
      </c>
      <c r="U7">
        <f t="shared" si="1"/>
        <v>0</v>
      </c>
      <c r="V7">
        <f t="shared" si="2"/>
        <v>0.05</v>
      </c>
      <c r="W7">
        <f t="shared" si="3"/>
        <v>9.2692632026823263E-2</v>
      </c>
      <c r="X7">
        <f t="shared" ref="X7:X66" si="13">MAX(0,Y6+V7-W7-10)</f>
        <v>0</v>
      </c>
      <c r="Y7">
        <f t="shared" ref="Y7:Y66" si="14">Y6+V7-W7-X7</f>
        <v>9.8485721516160289</v>
      </c>
      <c r="Z7">
        <f t="shared" ref="Z7:Z66" si="15">Z6-AA7+X7</f>
        <v>0.22625064000000003</v>
      </c>
      <c r="AA7">
        <f t="shared" ref="AA7:AA66" si="16">Z6*(1-X$1)</f>
        <v>1.8609359999999991E-2</v>
      </c>
      <c r="AB7">
        <f t="shared" ref="AB7:AB66" si="17">AA7+U7</f>
        <v>1.8609359999999991E-2</v>
      </c>
      <c r="AC7" s="1">
        <f t="shared" ref="AC7:AC70" si="18">AB7*595*5280*5280/(2.54*12*24*60*60)</f>
        <v>117.21617438320204</v>
      </c>
      <c r="AD7">
        <v>2</v>
      </c>
    </row>
    <row r="8" spans="1:30">
      <c r="A8">
        <v>1940</v>
      </c>
      <c r="B8">
        <v>10</v>
      </c>
      <c r="C8">
        <v>3</v>
      </c>
      <c r="D8">
        <v>8</v>
      </c>
      <c r="E8">
        <v>194</v>
      </c>
      <c r="F8">
        <v>50</v>
      </c>
      <c r="G8">
        <f t="shared" si="4"/>
        <v>12.2</v>
      </c>
      <c r="H8">
        <v>10.9</v>
      </c>
      <c r="I8">
        <f t="shared" si="5"/>
        <v>14.211682209835756</v>
      </c>
      <c r="J8">
        <f t="shared" si="6"/>
        <v>0.12059796827998402</v>
      </c>
      <c r="K8">
        <f t="shared" si="7"/>
        <v>0.08</v>
      </c>
      <c r="L8">
        <f t="shared" si="8"/>
        <v>0.08</v>
      </c>
      <c r="M8">
        <f t="shared" ref="M8:M66" si="19">IF(G8&lt;0,0,MIN(0.45*G8,O7))</f>
        <v>0</v>
      </c>
      <c r="N8">
        <f t="shared" si="9"/>
        <v>0</v>
      </c>
      <c r="O8">
        <f t="shared" ref="O8:O66" si="20">O7+N8-M8</f>
        <v>0</v>
      </c>
      <c r="P8">
        <f t="shared" si="10"/>
        <v>0.08</v>
      </c>
      <c r="Q8">
        <f>SUM(P6:P7)</f>
        <v>0.05</v>
      </c>
      <c r="R8">
        <f t="shared" si="11"/>
        <v>44.598477704304614</v>
      </c>
      <c r="S8">
        <f t="shared" si="0"/>
        <v>31.552616563296759</v>
      </c>
      <c r="T8">
        <f t="shared" si="12"/>
        <v>6.3105233126593525</v>
      </c>
      <c r="U8">
        <f t="shared" si="1"/>
        <v>0</v>
      </c>
      <c r="V8">
        <f t="shared" si="2"/>
        <v>0.08</v>
      </c>
      <c r="W8">
        <f t="shared" si="3"/>
        <v>0.12059796827998402</v>
      </c>
      <c r="X8">
        <f t="shared" si="13"/>
        <v>0</v>
      </c>
      <c r="Y8">
        <f t="shared" si="14"/>
        <v>9.8079741833360448</v>
      </c>
      <c r="Z8">
        <f t="shared" si="15"/>
        <v>0.20905559136000004</v>
      </c>
      <c r="AA8">
        <f t="shared" si="16"/>
        <v>1.7195048639999991E-2</v>
      </c>
      <c r="AB8">
        <f t="shared" si="17"/>
        <v>1.7195048639999991E-2</v>
      </c>
      <c r="AC8" s="1">
        <f t="shared" si="18"/>
        <v>108.30774513007869</v>
      </c>
      <c r="AD8">
        <v>3</v>
      </c>
    </row>
    <row r="9" spans="1:30">
      <c r="A9">
        <v>1940</v>
      </c>
      <c r="B9">
        <v>10</v>
      </c>
      <c r="C9">
        <v>4</v>
      </c>
      <c r="D9">
        <v>0</v>
      </c>
      <c r="E9">
        <v>183</v>
      </c>
      <c r="F9">
        <v>33</v>
      </c>
      <c r="G9">
        <f t="shared" si="4"/>
        <v>10.8</v>
      </c>
      <c r="H9">
        <v>10.9</v>
      </c>
      <c r="I9">
        <f t="shared" si="5"/>
        <v>12.953640863937453</v>
      </c>
      <c r="J9">
        <f t="shared" si="6"/>
        <v>0.11046469199145387</v>
      </c>
      <c r="K9">
        <f t="shared" si="7"/>
        <v>0</v>
      </c>
      <c r="L9">
        <f t="shared" si="8"/>
        <v>0</v>
      </c>
      <c r="M9">
        <f t="shared" si="19"/>
        <v>0</v>
      </c>
      <c r="N9">
        <f t="shared" si="9"/>
        <v>0</v>
      </c>
      <c r="O9">
        <f t="shared" si="20"/>
        <v>0</v>
      </c>
      <c r="P9">
        <f t="shared" si="10"/>
        <v>0</v>
      </c>
      <c r="Q9">
        <f>SUM(P6:P8)</f>
        <v>0.13</v>
      </c>
      <c r="R9">
        <f t="shared" si="11"/>
        <v>45.058230319418875</v>
      </c>
      <c r="S9">
        <f t="shared" si="0"/>
        <v>30.971499324182936</v>
      </c>
      <c r="T9">
        <f t="shared" si="12"/>
        <v>6.1942998648365872</v>
      </c>
      <c r="U9">
        <f t="shared" si="1"/>
        <v>0</v>
      </c>
      <c r="V9">
        <f t="shared" si="2"/>
        <v>0</v>
      </c>
      <c r="W9">
        <f t="shared" si="3"/>
        <v>0.11046469199145387</v>
      </c>
      <c r="X9">
        <f t="shared" si="13"/>
        <v>0</v>
      </c>
      <c r="Y9">
        <f t="shared" si="14"/>
        <v>9.6975094913445901</v>
      </c>
      <c r="Z9">
        <f t="shared" si="15"/>
        <v>0.19316736641664006</v>
      </c>
      <c r="AA9">
        <f t="shared" si="16"/>
        <v>1.5888224943359994E-2</v>
      </c>
      <c r="AB9">
        <f t="shared" si="17"/>
        <v>1.5888224943359994E-2</v>
      </c>
      <c r="AC9" s="1">
        <f t="shared" si="18"/>
        <v>100.07635650019272</v>
      </c>
      <c r="AD9">
        <v>4</v>
      </c>
    </row>
    <row r="10" spans="1:30">
      <c r="A10">
        <v>1940</v>
      </c>
      <c r="B10">
        <v>10</v>
      </c>
      <c r="C10">
        <v>5</v>
      </c>
      <c r="D10">
        <v>0</v>
      </c>
      <c r="E10">
        <v>194</v>
      </c>
      <c r="F10">
        <v>-17</v>
      </c>
      <c r="G10">
        <f t="shared" si="4"/>
        <v>8.85</v>
      </c>
      <c r="H10">
        <v>10.9</v>
      </c>
      <c r="I10">
        <f t="shared" si="5"/>
        <v>11.364785211252721</v>
      </c>
      <c r="J10">
        <f t="shared" si="6"/>
        <v>9.7585932827496266E-2</v>
      </c>
      <c r="K10">
        <f t="shared" si="7"/>
        <v>0</v>
      </c>
      <c r="L10">
        <f t="shared" si="8"/>
        <v>0</v>
      </c>
      <c r="M10">
        <f t="shared" si="19"/>
        <v>0</v>
      </c>
      <c r="N10">
        <f t="shared" si="9"/>
        <v>0</v>
      </c>
      <c r="O10">
        <f t="shared" si="20"/>
        <v>0</v>
      </c>
      <c r="P10">
        <f t="shared" si="10"/>
        <v>0</v>
      </c>
      <c r="Q10">
        <f>SUM(P6:P9)</f>
        <v>0.13</v>
      </c>
      <c r="R10">
        <f t="shared" si="11"/>
        <v>45.058230319418875</v>
      </c>
      <c r="S10">
        <f t="shared" si="0"/>
        <v>30.971499324182936</v>
      </c>
      <c r="T10">
        <f t="shared" si="12"/>
        <v>6.1942998648365872</v>
      </c>
      <c r="U10">
        <f t="shared" si="1"/>
        <v>0</v>
      </c>
      <c r="V10">
        <f t="shared" si="2"/>
        <v>0</v>
      </c>
      <c r="W10">
        <f t="shared" si="3"/>
        <v>9.7585932827496266E-2</v>
      </c>
      <c r="X10">
        <f t="shared" si="13"/>
        <v>0</v>
      </c>
      <c r="Y10">
        <f t="shared" si="14"/>
        <v>9.5999235585170943</v>
      </c>
      <c r="Z10">
        <f t="shared" si="15"/>
        <v>0.17848664656897542</v>
      </c>
      <c r="AA10">
        <f t="shared" si="16"/>
        <v>1.4680719847664636E-2</v>
      </c>
      <c r="AB10">
        <f t="shared" si="17"/>
        <v>1.4680719847664636E-2</v>
      </c>
      <c r="AC10" s="1">
        <f t="shared" si="18"/>
        <v>92.470553406178084</v>
      </c>
      <c r="AD10">
        <v>5</v>
      </c>
    </row>
    <row r="11" spans="1:30">
      <c r="A11">
        <v>1940</v>
      </c>
      <c r="B11">
        <v>10</v>
      </c>
      <c r="C11">
        <v>6</v>
      </c>
      <c r="D11">
        <v>23</v>
      </c>
      <c r="E11">
        <v>189</v>
      </c>
      <c r="F11">
        <v>106</v>
      </c>
      <c r="G11">
        <f t="shared" si="4"/>
        <v>14.75</v>
      </c>
      <c r="H11">
        <v>10.9</v>
      </c>
      <c r="I11">
        <f t="shared" si="5"/>
        <v>16.780913124224355</v>
      </c>
      <c r="J11">
        <f t="shared" si="6"/>
        <v>0.14113810485646874</v>
      </c>
      <c r="K11">
        <f t="shared" si="7"/>
        <v>0.23</v>
      </c>
      <c r="L11">
        <f t="shared" si="8"/>
        <v>0.23</v>
      </c>
      <c r="M11">
        <f t="shared" si="19"/>
        <v>0</v>
      </c>
      <c r="N11">
        <f t="shared" si="9"/>
        <v>0</v>
      </c>
      <c r="O11">
        <f t="shared" si="20"/>
        <v>0</v>
      </c>
      <c r="P11">
        <f t="shared" si="10"/>
        <v>0.23</v>
      </c>
      <c r="Q11">
        <f>SUM(P6:P10)</f>
        <v>0.13</v>
      </c>
      <c r="R11">
        <f t="shared" si="11"/>
        <v>45.058230319418875</v>
      </c>
      <c r="S11">
        <f t="shared" si="0"/>
        <v>30.971499324182936</v>
      </c>
      <c r="T11">
        <f t="shared" si="12"/>
        <v>6.1942998648365872</v>
      </c>
      <c r="U11">
        <f t="shared" si="1"/>
        <v>0</v>
      </c>
      <c r="V11">
        <f t="shared" si="2"/>
        <v>0.23</v>
      </c>
      <c r="W11">
        <f t="shared" si="3"/>
        <v>0.14113810485646874</v>
      </c>
      <c r="X11">
        <f t="shared" si="13"/>
        <v>0</v>
      </c>
      <c r="Y11">
        <f t="shared" si="14"/>
        <v>9.6887854536606266</v>
      </c>
      <c r="Z11">
        <f t="shared" si="15"/>
        <v>0.1649216614297333</v>
      </c>
      <c r="AA11">
        <f t="shared" si="16"/>
        <v>1.3564985139242125E-2</v>
      </c>
      <c r="AB11">
        <f t="shared" si="17"/>
        <v>1.3564985139242125E-2</v>
      </c>
      <c r="AC11" s="1">
        <f t="shared" si="18"/>
        <v>85.442791347308543</v>
      </c>
      <c r="AD11">
        <v>6</v>
      </c>
    </row>
    <row r="12" spans="1:30">
      <c r="A12">
        <v>1940</v>
      </c>
      <c r="B12">
        <v>10</v>
      </c>
      <c r="C12">
        <v>7</v>
      </c>
      <c r="D12">
        <v>8</v>
      </c>
      <c r="E12">
        <v>217</v>
      </c>
      <c r="F12">
        <v>128</v>
      </c>
      <c r="G12">
        <f t="shared" si="4"/>
        <v>17.25</v>
      </c>
      <c r="H12">
        <v>10.9</v>
      </c>
      <c r="I12">
        <f t="shared" si="5"/>
        <v>19.686426369056896</v>
      </c>
      <c r="J12">
        <f t="shared" si="6"/>
        <v>0.16414916704705884</v>
      </c>
      <c r="K12">
        <f t="shared" si="7"/>
        <v>0.08</v>
      </c>
      <c r="L12">
        <f t="shared" si="8"/>
        <v>0.08</v>
      </c>
      <c r="M12">
        <f t="shared" si="19"/>
        <v>0</v>
      </c>
      <c r="N12">
        <f t="shared" si="9"/>
        <v>0</v>
      </c>
      <c r="O12">
        <f t="shared" si="20"/>
        <v>0</v>
      </c>
      <c r="P12">
        <f t="shared" si="10"/>
        <v>0.08</v>
      </c>
      <c r="Q12">
        <f t="shared" ref="Q12:Q66" si="21">SUM(P7:P11)</f>
        <v>0.36</v>
      </c>
      <c r="R12">
        <f t="shared" si="11"/>
        <v>46.380019087872384</v>
      </c>
      <c r="S12">
        <f t="shared" si="0"/>
        <v>29.364962368550827</v>
      </c>
      <c r="T12">
        <f t="shared" si="12"/>
        <v>5.8729924737101662</v>
      </c>
      <c r="U12">
        <f t="shared" si="1"/>
        <v>0</v>
      </c>
      <c r="V12">
        <f t="shared" si="2"/>
        <v>0.08</v>
      </c>
      <c r="W12">
        <f t="shared" si="3"/>
        <v>0.16414916704705884</v>
      </c>
      <c r="X12">
        <f t="shared" si="13"/>
        <v>0</v>
      </c>
      <c r="Y12">
        <f t="shared" si="14"/>
        <v>9.6046362866135677</v>
      </c>
      <c r="Z12">
        <f t="shared" si="15"/>
        <v>0.15238761516107358</v>
      </c>
      <c r="AA12">
        <f t="shared" si="16"/>
        <v>1.2534046268659723E-2</v>
      </c>
      <c r="AB12">
        <f t="shared" si="17"/>
        <v>1.2534046268659723E-2</v>
      </c>
      <c r="AC12" s="1">
        <f t="shared" si="18"/>
        <v>78.949139204913095</v>
      </c>
      <c r="AD12">
        <v>7</v>
      </c>
    </row>
    <row r="13" spans="1:30">
      <c r="A13">
        <v>1940</v>
      </c>
      <c r="B13">
        <v>10</v>
      </c>
      <c r="C13">
        <v>8</v>
      </c>
      <c r="D13">
        <v>287</v>
      </c>
      <c r="E13">
        <v>211</v>
      </c>
      <c r="F13">
        <v>106</v>
      </c>
      <c r="G13">
        <f t="shared" si="4"/>
        <v>15.85</v>
      </c>
      <c r="H13">
        <v>10.9</v>
      </c>
      <c r="I13">
        <f t="shared" si="5"/>
        <v>18.009386365741879</v>
      </c>
      <c r="J13">
        <f t="shared" si="6"/>
        <v>0.15089351256395345</v>
      </c>
      <c r="K13">
        <f t="shared" si="7"/>
        <v>2.87</v>
      </c>
      <c r="L13">
        <f t="shared" si="8"/>
        <v>2.87</v>
      </c>
      <c r="M13">
        <f t="shared" si="19"/>
        <v>0</v>
      </c>
      <c r="N13">
        <f t="shared" si="9"/>
        <v>0</v>
      </c>
      <c r="O13">
        <f t="shared" si="20"/>
        <v>0</v>
      </c>
      <c r="P13">
        <f t="shared" si="10"/>
        <v>2.87</v>
      </c>
      <c r="Q13">
        <f t="shared" si="21"/>
        <v>0.39</v>
      </c>
      <c r="R13">
        <f t="shared" si="11"/>
        <v>46.552426318540228</v>
      </c>
      <c r="S13">
        <f t="shared" si="0"/>
        <v>29.162139954204825</v>
      </c>
      <c r="T13">
        <f t="shared" si="12"/>
        <v>5.8324279908409657</v>
      </c>
      <c r="U13">
        <f t="shared" si="1"/>
        <v>0</v>
      </c>
      <c r="V13">
        <f t="shared" si="2"/>
        <v>2.87</v>
      </c>
      <c r="W13">
        <f t="shared" si="3"/>
        <v>0.15089351256395345</v>
      </c>
      <c r="X13">
        <f t="shared" si="13"/>
        <v>2.323742774049613</v>
      </c>
      <c r="Y13">
        <f t="shared" si="14"/>
        <v>10</v>
      </c>
      <c r="Z13">
        <f t="shared" si="15"/>
        <v>2.4645489304584451</v>
      </c>
      <c r="AA13">
        <f t="shared" si="16"/>
        <v>1.1581458752241584E-2</v>
      </c>
      <c r="AB13">
        <f t="shared" si="17"/>
        <v>1.1581458752241584E-2</v>
      </c>
      <c r="AC13" s="1">
        <f t="shared" si="18"/>
        <v>72.949004625339697</v>
      </c>
      <c r="AD13">
        <v>8</v>
      </c>
    </row>
    <row r="14" spans="1:30">
      <c r="A14">
        <v>1940</v>
      </c>
      <c r="B14">
        <v>10</v>
      </c>
      <c r="C14">
        <v>9</v>
      </c>
      <c r="D14">
        <v>0</v>
      </c>
      <c r="E14">
        <v>144</v>
      </c>
      <c r="F14">
        <v>11</v>
      </c>
      <c r="G14">
        <f t="shared" si="4"/>
        <v>7.75</v>
      </c>
      <c r="H14">
        <v>10.9</v>
      </c>
      <c r="I14">
        <f t="shared" si="5"/>
        <v>10.546392301630549</v>
      </c>
      <c r="J14">
        <f t="shared" si="6"/>
        <v>9.0913459051813E-2</v>
      </c>
      <c r="K14">
        <f t="shared" si="7"/>
        <v>0</v>
      </c>
      <c r="L14">
        <f t="shared" si="8"/>
        <v>0</v>
      </c>
      <c r="M14">
        <f t="shared" si="19"/>
        <v>0</v>
      </c>
      <c r="N14">
        <f t="shared" si="9"/>
        <v>0</v>
      </c>
      <c r="O14">
        <f t="shared" si="20"/>
        <v>0</v>
      </c>
      <c r="P14">
        <f t="shared" si="10"/>
        <v>0</v>
      </c>
      <c r="Q14">
        <f t="shared" si="21"/>
        <v>3.18</v>
      </c>
      <c r="R14">
        <f t="shared" si="11"/>
        <v>62.586298770650124</v>
      </c>
      <c r="S14">
        <f t="shared" si="0"/>
        <v>15.183962462901455</v>
      </c>
      <c r="T14">
        <f t="shared" si="12"/>
        <v>3.0367924925802914</v>
      </c>
      <c r="U14">
        <f t="shared" si="1"/>
        <v>0</v>
      </c>
      <c r="V14">
        <f t="shared" si="2"/>
        <v>0</v>
      </c>
      <c r="W14">
        <f t="shared" si="3"/>
        <v>9.0913459051813E-2</v>
      </c>
      <c r="X14">
        <f t="shared" si="13"/>
        <v>0</v>
      </c>
      <c r="Y14">
        <f t="shared" si="14"/>
        <v>9.9090865409481879</v>
      </c>
      <c r="Z14">
        <f t="shared" si="15"/>
        <v>2.2772432117436034</v>
      </c>
      <c r="AA14">
        <f t="shared" si="16"/>
        <v>0.18730571871484172</v>
      </c>
      <c r="AB14">
        <f t="shared" si="17"/>
        <v>0.18730571871484172</v>
      </c>
      <c r="AC14" s="1">
        <f t="shared" si="18"/>
        <v>1179.7966070756809</v>
      </c>
      <c r="AD14">
        <v>9</v>
      </c>
    </row>
    <row r="15" spans="1:30">
      <c r="A15">
        <v>1940</v>
      </c>
      <c r="B15">
        <v>10</v>
      </c>
      <c r="C15">
        <v>10</v>
      </c>
      <c r="D15">
        <v>0</v>
      </c>
      <c r="E15">
        <v>150</v>
      </c>
      <c r="F15">
        <v>11</v>
      </c>
      <c r="G15">
        <f t="shared" si="4"/>
        <v>8.0500000000000007</v>
      </c>
      <c r="H15">
        <v>10.9</v>
      </c>
      <c r="I15">
        <f t="shared" si="5"/>
        <v>10.764274866298566</v>
      </c>
      <c r="J15">
        <f t="shared" si="6"/>
        <v>9.2692632026823263E-2</v>
      </c>
      <c r="K15">
        <f t="shared" si="7"/>
        <v>0</v>
      </c>
      <c r="L15">
        <f t="shared" si="8"/>
        <v>0</v>
      </c>
      <c r="M15">
        <f t="shared" si="19"/>
        <v>0</v>
      </c>
      <c r="N15">
        <f t="shared" si="9"/>
        <v>0</v>
      </c>
      <c r="O15">
        <f t="shared" si="20"/>
        <v>0</v>
      </c>
      <c r="P15">
        <f t="shared" si="10"/>
        <v>0</v>
      </c>
      <c r="Q15">
        <f t="shared" si="21"/>
        <v>3.18</v>
      </c>
      <c r="R15">
        <f t="shared" si="11"/>
        <v>62.586298770650124</v>
      </c>
      <c r="S15">
        <f t="shared" si="0"/>
        <v>15.183962462901455</v>
      </c>
      <c r="T15">
        <f t="shared" si="12"/>
        <v>3.0367924925802914</v>
      </c>
      <c r="U15">
        <f t="shared" si="1"/>
        <v>0</v>
      </c>
      <c r="V15">
        <f t="shared" si="2"/>
        <v>0</v>
      </c>
      <c r="W15">
        <f t="shared" si="3"/>
        <v>9.2692632026823263E-2</v>
      </c>
      <c r="X15">
        <f t="shared" si="13"/>
        <v>0</v>
      </c>
      <c r="Y15">
        <f t="shared" si="14"/>
        <v>9.8163939089213645</v>
      </c>
      <c r="Z15">
        <f t="shared" si="15"/>
        <v>2.1041727276510898</v>
      </c>
      <c r="AA15">
        <f t="shared" si="16"/>
        <v>0.17307048409251377</v>
      </c>
      <c r="AB15">
        <f t="shared" si="17"/>
        <v>0.17307048409251377</v>
      </c>
      <c r="AC15" s="1">
        <f t="shared" si="18"/>
        <v>1090.132064937929</v>
      </c>
      <c r="AD15">
        <v>10</v>
      </c>
    </row>
    <row r="16" spans="1:30">
      <c r="A16">
        <v>1940</v>
      </c>
      <c r="B16">
        <v>10</v>
      </c>
      <c r="C16">
        <v>11</v>
      </c>
      <c r="D16">
        <v>0</v>
      </c>
      <c r="E16">
        <f>(E15+E17)/2</f>
        <v>183.5</v>
      </c>
      <c r="F16">
        <f>(F15+F17)/2</f>
        <v>16.5</v>
      </c>
      <c r="G16">
        <f t="shared" si="4"/>
        <v>10</v>
      </c>
      <c r="H16">
        <v>10.9</v>
      </c>
      <c r="I16">
        <f t="shared" si="5"/>
        <v>12.279626193393783</v>
      </c>
      <c r="J16">
        <f t="shared" si="6"/>
        <v>0.10501292029793655</v>
      </c>
      <c r="K16">
        <f t="shared" si="7"/>
        <v>0</v>
      </c>
      <c r="L16">
        <f t="shared" si="8"/>
        <v>0</v>
      </c>
      <c r="M16">
        <f t="shared" si="19"/>
        <v>0</v>
      </c>
      <c r="N16">
        <f t="shared" si="9"/>
        <v>0</v>
      </c>
      <c r="O16">
        <f t="shared" si="20"/>
        <v>0</v>
      </c>
      <c r="P16">
        <f t="shared" si="10"/>
        <v>0</v>
      </c>
      <c r="Q16">
        <f t="shared" si="21"/>
        <v>3.18</v>
      </c>
      <c r="R16">
        <f t="shared" si="11"/>
        <v>62.586298770650124</v>
      </c>
      <c r="S16">
        <f t="shared" si="0"/>
        <v>15.183962462901455</v>
      </c>
      <c r="T16">
        <f t="shared" si="12"/>
        <v>3.0367924925802914</v>
      </c>
      <c r="U16">
        <f t="shared" si="1"/>
        <v>0</v>
      </c>
      <c r="V16">
        <f t="shared" si="2"/>
        <v>0</v>
      </c>
      <c r="W16">
        <f t="shared" si="3"/>
        <v>0.10501292029793655</v>
      </c>
      <c r="X16">
        <f t="shared" si="13"/>
        <v>0</v>
      </c>
      <c r="Y16">
        <f t="shared" si="14"/>
        <v>9.7113809886234286</v>
      </c>
      <c r="Z16">
        <f t="shared" si="15"/>
        <v>1.944255600349607</v>
      </c>
      <c r="AA16">
        <f t="shared" si="16"/>
        <v>0.15991712730148272</v>
      </c>
      <c r="AB16">
        <f t="shared" si="17"/>
        <v>0.15991712730148272</v>
      </c>
      <c r="AC16" s="1">
        <f t="shared" si="18"/>
        <v>1007.2820280026465</v>
      </c>
      <c r="AD16">
        <v>11</v>
      </c>
    </row>
    <row r="17" spans="1:30">
      <c r="A17">
        <v>1940</v>
      </c>
      <c r="B17">
        <v>10</v>
      </c>
      <c r="C17">
        <v>12</v>
      </c>
      <c r="D17">
        <v>0</v>
      </c>
      <c r="E17">
        <v>217</v>
      </c>
      <c r="F17">
        <v>22</v>
      </c>
      <c r="G17">
        <f t="shared" si="4"/>
        <v>11.95</v>
      </c>
      <c r="H17">
        <v>10.9</v>
      </c>
      <c r="I17">
        <f t="shared" si="5"/>
        <v>13.979463464333167</v>
      </c>
      <c r="J17">
        <f t="shared" si="6"/>
        <v>0.11873147606247243</v>
      </c>
      <c r="K17">
        <f t="shared" si="7"/>
        <v>0</v>
      </c>
      <c r="L17">
        <f t="shared" si="8"/>
        <v>0</v>
      </c>
      <c r="M17">
        <f t="shared" si="19"/>
        <v>0</v>
      </c>
      <c r="N17">
        <f t="shared" si="9"/>
        <v>0</v>
      </c>
      <c r="O17">
        <f t="shared" si="20"/>
        <v>0</v>
      </c>
      <c r="P17">
        <f t="shared" si="10"/>
        <v>0</v>
      </c>
      <c r="Q17">
        <f t="shared" si="21"/>
        <v>2.95</v>
      </c>
      <c r="R17">
        <f t="shared" si="11"/>
        <v>61.264510002196623</v>
      </c>
      <c r="S17">
        <f t="shared" si="0"/>
        <v>16.059566067025251</v>
      </c>
      <c r="T17">
        <f t="shared" si="12"/>
        <v>3.2119132134050505</v>
      </c>
      <c r="U17">
        <f t="shared" si="1"/>
        <v>0</v>
      </c>
      <c r="V17">
        <f t="shared" si="2"/>
        <v>0</v>
      </c>
      <c r="W17">
        <f t="shared" si="3"/>
        <v>0.11873147606247243</v>
      </c>
      <c r="X17">
        <f t="shared" si="13"/>
        <v>0</v>
      </c>
      <c r="Y17">
        <f t="shared" si="14"/>
        <v>9.592649512560957</v>
      </c>
      <c r="Z17">
        <f t="shared" si="15"/>
        <v>1.7964921747230369</v>
      </c>
      <c r="AA17">
        <f t="shared" si="16"/>
        <v>0.14776342562657005</v>
      </c>
      <c r="AB17">
        <f t="shared" si="17"/>
        <v>0.14776342562657005</v>
      </c>
      <c r="AC17" s="1">
        <f t="shared" si="18"/>
        <v>930.72859387444532</v>
      </c>
      <c r="AD17">
        <v>12</v>
      </c>
    </row>
    <row r="18" spans="1:30">
      <c r="A18">
        <v>1940</v>
      </c>
      <c r="B18">
        <v>10</v>
      </c>
      <c r="C18">
        <v>13</v>
      </c>
      <c r="D18">
        <v>0</v>
      </c>
      <c r="E18">
        <v>200</v>
      </c>
      <c r="F18">
        <v>67</v>
      </c>
      <c r="G18">
        <f t="shared" si="4"/>
        <v>13.35</v>
      </c>
      <c r="H18">
        <v>10.9</v>
      </c>
      <c r="I18">
        <f t="shared" si="5"/>
        <v>15.324085994618509</v>
      </c>
      <c r="J18">
        <f t="shared" si="6"/>
        <v>0.12951540200282918</v>
      </c>
      <c r="K18">
        <f t="shared" si="7"/>
        <v>0</v>
      </c>
      <c r="L18">
        <f t="shared" si="8"/>
        <v>0</v>
      </c>
      <c r="M18">
        <f t="shared" si="19"/>
        <v>0</v>
      </c>
      <c r="N18">
        <f t="shared" si="9"/>
        <v>0</v>
      </c>
      <c r="O18">
        <f t="shared" si="20"/>
        <v>0</v>
      </c>
      <c r="P18">
        <f t="shared" si="10"/>
        <v>0</v>
      </c>
      <c r="Q18">
        <f t="shared" si="21"/>
        <v>2.87</v>
      </c>
      <c r="R18">
        <f t="shared" si="11"/>
        <v>60.804757387082361</v>
      </c>
      <c r="S18">
        <f t="shared" si="0"/>
        <v>16.373047194817183</v>
      </c>
      <c r="T18">
        <f t="shared" si="12"/>
        <v>3.2746094389634366</v>
      </c>
      <c r="U18">
        <f t="shared" si="1"/>
        <v>0</v>
      </c>
      <c r="V18">
        <f t="shared" si="2"/>
        <v>0</v>
      </c>
      <c r="W18">
        <f t="shared" si="3"/>
        <v>0.12951540200282918</v>
      </c>
      <c r="X18">
        <f t="shared" si="13"/>
        <v>0</v>
      </c>
      <c r="Y18">
        <f t="shared" si="14"/>
        <v>9.4631341105581281</v>
      </c>
      <c r="Z18">
        <f t="shared" si="15"/>
        <v>1.6599587694440863</v>
      </c>
      <c r="AA18">
        <f t="shared" si="16"/>
        <v>0.13653340527895072</v>
      </c>
      <c r="AB18">
        <f t="shared" si="17"/>
        <v>0.13653340527895072</v>
      </c>
      <c r="AC18" s="1">
        <f t="shared" si="18"/>
        <v>859.99322073998746</v>
      </c>
      <c r="AD18">
        <v>13</v>
      </c>
    </row>
    <row r="19" spans="1:30">
      <c r="A19">
        <v>1940</v>
      </c>
      <c r="B19">
        <v>10</v>
      </c>
      <c r="C19">
        <v>14</v>
      </c>
      <c r="D19">
        <v>0</v>
      </c>
      <c r="E19">
        <v>211</v>
      </c>
      <c r="F19">
        <v>-11</v>
      </c>
      <c r="G19">
        <f t="shared" si="4"/>
        <v>10</v>
      </c>
      <c r="H19">
        <v>10.9</v>
      </c>
      <c r="I19">
        <f t="shared" si="5"/>
        <v>12.279626193393783</v>
      </c>
      <c r="J19">
        <f t="shared" si="6"/>
        <v>0.10501292029793655</v>
      </c>
      <c r="K19">
        <f t="shared" si="7"/>
        <v>0</v>
      </c>
      <c r="L19">
        <f t="shared" si="8"/>
        <v>0</v>
      </c>
      <c r="M19">
        <f t="shared" si="19"/>
        <v>0</v>
      </c>
      <c r="N19">
        <f t="shared" si="9"/>
        <v>0</v>
      </c>
      <c r="O19">
        <f t="shared" si="20"/>
        <v>0</v>
      </c>
      <c r="P19">
        <f t="shared" si="10"/>
        <v>0</v>
      </c>
      <c r="Q19">
        <f t="shared" si="21"/>
        <v>0</v>
      </c>
      <c r="R19">
        <f t="shared" si="11"/>
        <v>44.311132319858203</v>
      </c>
      <c r="S19">
        <f t="shared" si="0"/>
        <v>31.921938461538467</v>
      </c>
      <c r="T19">
        <f t="shared" si="12"/>
        <v>6.3843876923076941</v>
      </c>
      <c r="U19">
        <f t="shared" si="1"/>
        <v>0</v>
      </c>
      <c r="V19">
        <f t="shared" si="2"/>
        <v>0</v>
      </c>
      <c r="W19">
        <f t="shared" si="3"/>
        <v>0.10501292029793655</v>
      </c>
      <c r="X19">
        <f t="shared" si="13"/>
        <v>0</v>
      </c>
      <c r="Y19">
        <f t="shared" si="14"/>
        <v>9.3581211902601922</v>
      </c>
      <c r="Z19">
        <f t="shared" si="15"/>
        <v>1.5338019029663359</v>
      </c>
      <c r="AA19">
        <f t="shared" si="16"/>
        <v>0.12615686647775048</v>
      </c>
      <c r="AB19">
        <f t="shared" si="17"/>
        <v>0.12615686647775048</v>
      </c>
      <c r="AC19" s="1">
        <f t="shared" si="18"/>
        <v>794.63373596374868</v>
      </c>
      <c r="AD19">
        <v>14</v>
      </c>
    </row>
    <row r="20" spans="1:30">
      <c r="A20">
        <v>1940</v>
      </c>
      <c r="B20">
        <v>10</v>
      </c>
      <c r="C20">
        <v>15</v>
      </c>
      <c r="D20">
        <v>71</v>
      </c>
      <c r="E20">
        <v>172</v>
      </c>
      <c r="F20">
        <v>39</v>
      </c>
      <c r="G20">
        <f t="shared" si="4"/>
        <v>10.55</v>
      </c>
      <c r="H20">
        <v>10.9</v>
      </c>
      <c r="I20">
        <f t="shared" si="5"/>
        <v>12.739601687471035</v>
      </c>
      <c r="J20">
        <f t="shared" si="6"/>
        <v>0.10873521635714828</v>
      </c>
      <c r="K20">
        <f t="shared" si="7"/>
        <v>0.71</v>
      </c>
      <c r="L20">
        <f t="shared" si="8"/>
        <v>0.71</v>
      </c>
      <c r="M20">
        <f t="shared" si="19"/>
        <v>0</v>
      </c>
      <c r="N20">
        <f t="shared" si="9"/>
        <v>0</v>
      </c>
      <c r="O20">
        <f t="shared" si="20"/>
        <v>0</v>
      </c>
      <c r="P20">
        <f t="shared" si="10"/>
        <v>0.71</v>
      </c>
      <c r="Q20">
        <f t="shared" si="21"/>
        <v>0</v>
      </c>
      <c r="R20">
        <f t="shared" si="11"/>
        <v>44.311132319858203</v>
      </c>
      <c r="S20">
        <f t="shared" si="0"/>
        <v>31.921938461538467</v>
      </c>
      <c r="T20">
        <f t="shared" si="12"/>
        <v>6.3843876923076941</v>
      </c>
      <c r="U20">
        <f t="shared" si="1"/>
        <v>0</v>
      </c>
      <c r="V20">
        <f t="shared" si="2"/>
        <v>0.71</v>
      </c>
      <c r="W20">
        <f t="shared" si="3"/>
        <v>0.10873521635714828</v>
      </c>
      <c r="X20">
        <f t="shared" si="13"/>
        <v>0</v>
      </c>
      <c r="Y20">
        <f t="shared" si="14"/>
        <v>9.9593859739030446</v>
      </c>
      <c r="Z20">
        <f t="shared" si="15"/>
        <v>1.4172329583408945</v>
      </c>
      <c r="AA20">
        <f t="shared" si="16"/>
        <v>0.11656894462544146</v>
      </c>
      <c r="AB20">
        <f t="shared" si="17"/>
        <v>0.11656894462544146</v>
      </c>
      <c r="AC20" s="1">
        <f t="shared" si="18"/>
        <v>734.24157203050368</v>
      </c>
      <c r="AD20">
        <v>15</v>
      </c>
    </row>
    <row r="21" spans="1:30">
      <c r="A21">
        <v>1940</v>
      </c>
      <c r="B21">
        <v>10</v>
      </c>
      <c r="C21">
        <v>16</v>
      </c>
      <c r="D21">
        <v>0</v>
      </c>
      <c r="E21">
        <v>106</v>
      </c>
      <c r="F21">
        <v>-56</v>
      </c>
      <c r="G21">
        <f t="shared" si="4"/>
        <v>2.5</v>
      </c>
      <c r="H21">
        <v>10.9</v>
      </c>
      <c r="I21">
        <f t="shared" si="5"/>
        <v>7.3129391021763075</v>
      </c>
      <c r="J21">
        <f t="shared" si="6"/>
        <v>6.424130854316254E-2</v>
      </c>
      <c r="K21">
        <f t="shared" si="7"/>
        <v>0</v>
      </c>
      <c r="L21">
        <f t="shared" si="8"/>
        <v>0</v>
      </c>
      <c r="M21">
        <f t="shared" si="19"/>
        <v>0</v>
      </c>
      <c r="N21">
        <f t="shared" si="9"/>
        <v>0</v>
      </c>
      <c r="O21">
        <f t="shared" si="20"/>
        <v>0</v>
      </c>
      <c r="P21">
        <f t="shared" si="10"/>
        <v>0</v>
      </c>
      <c r="Q21">
        <f t="shared" si="21"/>
        <v>0.71</v>
      </c>
      <c r="R21">
        <f t="shared" si="11"/>
        <v>48.391436778997281</v>
      </c>
      <c r="S21">
        <f t="shared" si="0"/>
        <v>27.088625448343869</v>
      </c>
      <c r="T21">
        <f t="shared" si="12"/>
        <v>5.4177250896687745</v>
      </c>
      <c r="U21">
        <f t="shared" si="1"/>
        <v>0</v>
      </c>
      <c r="V21">
        <f t="shared" si="2"/>
        <v>0</v>
      </c>
      <c r="W21">
        <f t="shared" si="3"/>
        <v>6.424130854316254E-2</v>
      </c>
      <c r="X21">
        <f t="shared" si="13"/>
        <v>0</v>
      </c>
      <c r="Y21">
        <f t="shared" si="14"/>
        <v>9.8951446653598829</v>
      </c>
      <c r="Z21">
        <f t="shared" si="15"/>
        <v>1.3095232535069865</v>
      </c>
      <c r="AA21">
        <f t="shared" si="16"/>
        <v>0.10770970483390792</v>
      </c>
      <c r="AB21">
        <f t="shared" si="17"/>
        <v>0.10770970483390792</v>
      </c>
      <c r="AC21" s="1">
        <f t="shared" si="18"/>
        <v>678.43921255618568</v>
      </c>
      <c r="AD21">
        <v>16</v>
      </c>
    </row>
    <row r="22" spans="1:30">
      <c r="A22">
        <v>1940</v>
      </c>
      <c r="B22">
        <v>10</v>
      </c>
      <c r="C22">
        <v>17</v>
      </c>
      <c r="D22">
        <v>0</v>
      </c>
      <c r="E22">
        <v>128</v>
      </c>
      <c r="F22">
        <v>-72</v>
      </c>
      <c r="G22">
        <f t="shared" si="4"/>
        <v>2.8</v>
      </c>
      <c r="H22">
        <v>10.9</v>
      </c>
      <c r="I22">
        <f t="shared" si="5"/>
        <v>7.4707754645038653</v>
      </c>
      <c r="J22">
        <f t="shared" si="6"/>
        <v>6.5556452889561412E-2</v>
      </c>
      <c r="K22">
        <f t="shared" si="7"/>
        <v>0</v>
      </c>
      <c r="L22">
        <f t="shared" si="8"/>
        <v>0</v>
      </c>
      <c r="M22">
        <f t="shared" si="19"/>
        <v>0</v>
      </c>
      <c r="N22">
        <f t="shared" si="9"/>
        <v>0</v>
      </c>
      <c r="O22">
        <f t="shared" si="20"/>
        <v>0</v>
      </c>
      <c r="P22">
        <f t="shared" si="10"/>
        <v>0</v>
      </c>
      <c r="Q22">
        <f t="shared" si="21"/>
        <v>0.71</v>
      </c>
      <c r="R22">
        <f t="shared" si="11"/>
        <v>48.391436778997281</v>
      </c>
      <c r="S22">
        <f t="shared" si="0"/>
        <v>27.088625448343869</v>
      </c>
      <c r="T22">
        <f t="shared" si="12"/>
        <v>5.4177250896687745</v>
      </c>
      <c r="U22">
        <f t="shared" si="1"/>
        <v>0</v>
      </c>
      <c r="V22">
        <f t="shared" si="2"/>
        <v>0</v>
      </c>
      <c r="W22">
        <f t="shared" si="3"/>
        <v>6.5556452889561412E-2</v>
      </c>
      <c r="X22">
        <f t="shared" si="13"/>
        <v>0</v>
      </c>
      <c r="Y22">
        <f t="shared" si="14"/>
        <v>9.8295882124703216</v>
      </c>
      <c r="Z22">
        <f t="shared" si="15"/>
        <v>1.2099994862404555</v>
      </c>
      <c r="AA22">
        <f t="shared" si="16"/>
        <v>9.9523767266530921E-2</v>
      </c>
      <c r="AB22">
        <f t="shared" si="17"/>
        <v>9.9523767266530921E-2</v>
      </c>
      <c r="AC22" s="1">
        <f t="shared" si="18"/>
        <v>626.8778324019155</v>
      </c>
      <c r="AD22">
        <v>17</v>
      </c>
    </row>
    <row r="23" spans="1:30">
      <c r="A23">
        <v>1940</v>
      </c>
      <c r="B23">
        <v>10</v>
      </c>
      <c r="C23">
        <v>18</v>
      </c>
      <c r="D23">
        <v>107</v>
      </c>
      <c r="E23">
        <v>67</v>
      </c>
      <c r="F23">
        <v>6</v>
      </c>
      <c r="G23">
        <f t="shared" si="4"/>
        <v>3.65</v>
      </c>
      <c r="H23">
        <v>10.9</v>
      </c>
      <c r="I23">
        <f t="shared" si="5"/>
        <v>7.9344318829809826</v>
      </c>
      <c r="J23">
        <f t="shared" si="6"/>
        <v>6.9411141462446022E-2</v>
      </c>
      <c r="K23">
        <f t="shared" si="7"/>
        <v>1.07</v>
      </c>
      <c r="L23">
        <f t="shared" si="8"/>
        <v>1.07</v>
      </c>
      <c r="M23">
        <f t="shared" si="19"/>
        <v>0</v>
      </c>
      <c r="N23">
        <f t="shared" si="9"/>
        <v>0</v>
      </c>
      <c r="O23">
        <f t="shared" si="20"/>
        <v>0</v>
      </c>
      <c r="P23">
        <f t="shared" si="10"/>
        <v>1.07</v>
      </c>
      <c r="Q23">
        <f t="shared" si="21"/>
        <v>0.71</v>
      </c>
      <c r="R23">
        <f t="shared" si="11"/>
        <v>48.391436778997281</v>
      </c>
      <c r="S23">
        <f t="shared" si="0"/>
        <v>27.088625448343869</v>
      </c>
      <c r="T23">
        <f t="shared" si="12"/>
        <v>5.4177250896687745</v>
      </c>
      <c r="U23">
        <f t="shared" si="1"/>
        <v>0</v>
      </c>
      <c r="V23">
        <f t="shared" si="2"/>
        <v>1.07</v>
      </c>
      <c r="W23">
        <f t="shared" si="3"/>
        <v>6.9411141462446022E-2</v>
      </c>
      <c r="X23">
        <f t="shared" si="13"/>
        <v>0.83017707100787597</v>
      </c>
      <c r="Y23">
        <f t="shared" si="14"/>
        <v>10</v>
      </c>
      <c r="Z23">
        <f t="shared" si="15"/>
        <v>1.948216596294057</v>
      </c>
      <c r="AA23">
        <f t="shared" si="16"/>
        <v>9.1959960954274569E-2</v>
      </c>
      <c r="AB23">
        <f t="shared" si="17"/>
        <v>9.1959960954274569E-2</v>
      </c>
      <c r="AC23" s="1">
        <f t="shared" si="18"/>
        <v>579.23511713936989</v>
      </c>
      <c r="AD23">
        <v>18</v>
      </c>
    </row>
    <row r="24" spans="1:30">
      <c r="A24">
        <v>1940</v>
      </c>
      <c r="B24">
        <v>10</v>
      </c>
      <c r="C24">
        <v>19</v>
      </c>
      <c r="D24">
        <v>0</v>
      </c>
      <c r="E24">
        <v>33</v>
      </c>
      <c r="F24">
        <v>-117</v>
      </c>
      <c r="G24">
        <f t="shared" si="4"/>
        <v>-4.2</v>
      </c>
      <c r="H24">
        <v>10.9</v>
      </c>
      <c r="I24">
        <f t="shared" si="5"/>
        <v>4.4746503571112681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19"/>
        <v>0</v>
      </c>
      <c r="N24">
        <f t="shared" si="9"/>
        <v>0</v>
      </c>
      <c r="O24">
        <f t="shared" si="20"/>
        <v>0</v>
      </c>
      <c r="P24">
        <f t="shared" si="10"/>
        <v>0</v>
      </c>
      <c r="Q24">
        <f t="shared" si="21"/>
        <v>1.78</v>
      </c>
      <c r="R24">
        <f t="shared" si="11"/>
        <v>54.540628006150534</v>
      </c>
      <c r="S24">
        <f t="shared" si="0"/>
        <v>21.170787555170158</v>
      </c>
      <c r="T24">
        <f t="shared" si="12"/>
        <v>4.2341575110340317</v>
      </c>
      <c r="U24">
        <f t="shared" si="1"/>
        <v>0</v>
      </c>
      <c r="V24">
        <f t="shared" si="2"/>
        <v>0</v>
      </c>
      <c r="W24">
        <f t="shared" si="3"/>
        <v>0</v>
      </c>
      <c r="X24">
        <f t="shared" si="13"/>
        <v>0</v>
      </c>
      <c r="Y24">
        <f t="shared" si="14"/>
        <v>10</v>
      </c>
      <c r="Z24">
        <f t="shared" si="15"/>
        <v>1.8001521349757088</v>
      </c>
      <c r="AA24">
        <f t="shared" si="16"/>
        <v>0.14806446131834824</v>
      </c>
      <c r="AB24">
        <f t="shared" si="17"/>
        <v>0.14806446131834824</v>
      </c>
      <c r="AC24" s="1">
        <f t="shared" si="18"/>
        <v>932.62475001001599</v>
      </c>
      <c r="AD24">
        <v>19</v>
      </c>
    </row>
    <row r="25" spans="1:30">
      <c r="A25">
        <v>1940</v>
      </c>
      <c r="B25">
        <v>10</v>
      </c>
      <c r="C25">
        <v>20</v>
      </c>
      <c r="D25">
        <v>0</v>
      </c>
      <c r="E25">
        <v>50</v>
      </c>
      <c r="F25">
        <v>-117</v>
      </c>
      <c r="G25">
        <f t="shared" si="4"/>
        <v>-3.35</v>
      </c>
      <c r="H25">
        <v>10.9</v>
      </c>
      <c r="I25">
        <f t="shared" si="5"/>
        <v>4.7698034266439313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19"/>
        <v>0</v>
      </c>
      <c r="N25">
        <f t="shared" si="9"/>
        <v>0</v>
      </c>
      <c r="O25">
        <f t="shared" si="20"/>
        <v>0</v>
      </c>
      <c r="P25">
        <f t="shared" si="10"/>
        <v>0</v>
      </c>
      <c r="Q25">
        <f t="shared" si="21"/>
        <v>1.78</v>
      </c>
      <c r="R25">
        <f t="shared" si="11"/>
        <v>54.540628006150534</v>
      </c>
      <c r="S25">
        <f t="shared" si="0"/>
        <v>21.170787555170158</v>
      </c>
      <c r="T25">
        <f t="shared" si="12"/>
        <v>4.2341575110340317</v>
      </c>
      <c r="U25">
        <f t="shared" si="1"/>
        <v>0</v>
      </c>
      <c r="V25">
        <f t="shared" si="2"/>
        <v>0</v>
      </c>
      <c r="W25">
        <f t="shared" si="3"/>
        <v>0</v>
      </c>
      <c r="X25">
        <f t="shared" si="13"/>
        <v>0</v>
      </c>
      <c r="Y25">
        <f t="shared" si="14"/>
        <v>10</v>
      </c>
      <c r="Z25">
        <f t="shared" si="15"/>
        <v>1.663340572717555</v>
      </c>
      <c r="AA25">
        <f t="shared" si="16"/>
        <v>0.1368115622581538</v>
      </c>
      <c r="AB25">
        <f t="shared" si="17"/>
        <v>0.1368115622581538</v>
      </c>
      <c r="AC25" s="1">
        <f t="shared" si="18"/>
        <v>861.74526900925503</v>
      </c>
      <c r="AD25">
        <v>20</v>
      </c>
    </row>
    <row r="26" spans="1:30">
      <c r="A26">
        <v>1940</v>
      </c>
      <c r="B26">
        <v>10</v>
      </c>
      <c r="C26">
        <v>21</v>
      </c>
      <c r="D26">
        <v>13</v>
      </c>
      <c r="E26">
        <v>50</v>
      </c>
      <c r="F26">
        <v>-17</v>
      </c>
      <c r="G26">
        <f t="shared" si="4"/>
        <v>1.65</v>
      </c>
      <c r="H26">
        <v>10.9</v>
      </c>
      <c r="I26">
        <f t="shared" si="5"/>
        <v>6.8816081623009202</v>
      </c>
      <c r="J26">
        <f t="shared" si="6"/>
        <v>6.0639325489137988E-2</v>
      </c>
      <c r="K26">
        <f t="shared" si="7"/>
        <v>0.13</v>
      </c>
      <c r="L26">
        <f t="shared" si="8"/>
        <v>0.13</v>
      </c>
      <c r="M26">
        <f t="shared" si="19"/>
        <v>0</v>
      </c>
      <c r="N26">
        <f t="shared" si="9"/>
        <v>0</v>
      </c>
      <c r="O26">
        <f t="shared" si="20"/>
        <v>0</v>
      </c>
      <c r="P26">
        <f t="shared" si="10"/>
        <v>0.13</v>
      </c>
      <c r="Q26">
        <f t="shared" si="21"/>
        <v>1.07</v>
      </c>
      <c r="R26">
        <f t="shared" si="11"/>
        <v>50.460323547011456</v>
      </c>
      <c r="S26">
        <f t="shared" si="0"/>
        <v>24.936577759625429</v>
      </c>
      <c r="T26">
        <f t="shared" si="12"/>
        <v>4.9873155519250858</v>
      </c>
      <c r="U26">
        <f t="shared" si="1"/>
        <v>0</v>
      </c>
      <c r="V26">
        <f t="shared" si="2"/>
        <v>0.13</v>
      </c>
      <c r="W26">
        <f t="shared" si="3"/>
        <v>6.0639325489137988E-2</v>
      </c>
      <c r="X26">
        <f t="shared" si="13"/>
        <v>6.9360674510862808E-2</v>
      </c>
      <c r="Y26">
        <f t="shared" si="14"/>
        <v>10</v>
      </c>
      <c r="Z26">
        <f t="shared" si="15"/>
        <v>1.6062873637018837</v>
      </c>
      <c r="AA26">
        <f t="shared" si="16"/>
        <v>0.1264138835265341</v>
      </c>
      <c r="AB26">
        <f t="shared" si="17"/>
        <v>0.1264138835265341</v>
      </c>
      <c r="AC26" s="1">
        <f t="shared" si="18"/>
        <v>796.25262856455129</v>
      </c>
      <c r="AD26">
        <v>21</v>
      </c>
    </row>
    <row r="27" spans="1:30">
      <c r="A27">
        <v>1940</v>
      </c>
      <c r="B27">
        <v>10</v>
      </c>
      <c r="C27">
        <v>22</v>
      </c>
      <c r="D27">
        <v>0</v>
      </c>
      <c r="E27">
        <v>72</v>
      </c>
      <c r="F27">
        <v>-117</v>
      </c>
      <c r="G27">
        <f t="shared" si="4"/>
        <v>-2.25</v>
      </c>
      <c r="H27">
        <v>10.9</v>
      </c>
      <c r="I27">
        <f t="shared" si="5"/>
        <v>5.1772990280167237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19"/>
        <v>0</v>
      </c>
      <c r="N27">
        <f t="shared" si="9"/>
        <v>0</v>
      </c>
      <c r="O27">
        <f t="shared" si="20"/>
        <v>0</v>
      </c>
      <c r="P27">
        <f t="shared" si="10"/>
        <v>0</v>
      </c>
      <c r="Q27">
        <f t="shared" si="21"/>
        <v>1.2000000000000002</v>
      </c>
      <c r="R27">
        <f t="shared" si="11"/>
        <v>51.207421546572135</v>
      </c>
      <c r="S27">
        <f t="shared" si="0"/>
        <v>24.202185060029244</v>
      </c>
      <c r="T27">
        <f t="shared" si="12"/>
        <v>4.8404370120058493</v>
      </c>
      <c r="U27">
        <f t="shared" si="1"/>
        <v>0</v>
      </c>
      <c r="V27">
        <f t="shared" si="2"/>
        <v>0</v>
      </c>
      <c r="W27">
        <f t="shared" si="3"/>
        <v>0</v>
      </c>
      <c r="X27">
        <f t="shared" si="13"/>
        <v>0</v>
      </c>
      <c r="Y27">
        <f t="shared" si="14"/>
        <v>10</v>
      </c>
      <c r="Z27">
        <f t="shared" si="15"/>
        <v>1.4842095240605406</v>
      </c>
      <c r="AA27">
        <f t="shared" si="16"/>
        <v>0.1220778396413431</v>
      </c>
      <c r="AB27">
        <f t="shared" si="17"/>
        <v>0.1220778396413431</v>
      </c>
      <c r="AC27" s="1">
        <f t="shared" si="18"/>
        <v>768.94086307773375</v>
      </c>
      <c r="AD27">
        <v>22</v>
      </c>
    </row>
    <row r="28" spans="1:30">
      <c r="A28">
        <v>1940</v>
      </c>
      <c r="B28">
        <v>10</v>
      </c>
      <c r="C28">
        <v>23</v>
      </c>
      <c r="D28">
        <v>0</v>
      </c>
      <c r="E28">
        <v>200</v>
      </c>
      <c r="F28">
        <v>-39</v>
      </c>
      <c r="G28">
        <f t="shared" si="4"/>
        <v>8.0500000000000007</v>
      </c>
      <c r="H28">
        <v>10.9</v>
      </c>
      <c r="I28">
        <f t="shared" si="5"/>
        <v>10.764274866298566</v>
      </c>
      <c r="J28">
        <f t="shared" si="6"/>
        <v>9.2692632026823263E-2</v>
      </c>
      <c r="K28">
        <f t="shared" si="7"/>
        <v>0</v>
      </c>
      <c r="L28">
        <f t="shared" si="8"/>
        <v>0</v>
      </c>
      <c r="M28">
        <f t="shared" si="19"/>
        <v>0</v>
      </c>
      <c r="N28">
        <f t="shared" si="9"/>
        <v>0</v>
      </c>
      <c r="O28">
        <f t="shared" si="20"/>
        <v>0</v>
      </c>
      <c r="P28">
        <f t="shared" si="10"/>
        <v>0</v>
      </c>
      <c r="Q28">
        <f t="shared" si="21"/>
        <v>1.2000000000000002</v>
      </c>
      <c r="R28">
        <f t="shared" si="11"/>
        <v>51.207421546572135</v>
      </c>
      <c r="S28">
        <f t="shared" si="0"/>
        <v>24.202185060029244</v>
      </c>
      <c r="T28">
        <f t="shared" si="12"/>
        <v>4.8404370120058493</v>
      </c>
      <c r="U28">
        <f t="shared" si="1"/>
        <v>0</v>
      </c>
      <c r="V28">
        <f t="shared" si="2"/>
        <v>0</v>
      </c>
      <c r="W28">
        <f t="shared" si="3"/>
        <v>9.2692632026823263E-2</v>
      </c>
      <c r="X28">
        <f t="shared" si="13"/>
        <v>0</v>
      </c>
      <c r="Y28">
        <f t="shared" si="14"/>
        <v>9.9073073679731767</v>
      </c>
      <c r="Z28">
        <f t="shared" si="15"/>
        <v>1.3714096002319396</v>
      </c>
      <c r="AA28">
        <f t="shared" si="16"/>
        <v>0.11279992382860102</v>
      </c>
      <c r="AB28">
        <f t="shared" si="17"/>
        <v>0.11279992382860102</v>
      </c>
      <c r="AC28" s="1">
        <f t="shared" si="18"/>
        <v>710.50135748382581</v>
      </c>
      <c r="AD28">
        <v>23</v>
      </c>
    </row>
    <row r="29" spans="1:30">
      <c r="A29">
        <v>1940</v>
      </c>
      <c r="B29">
        <v>10</v>
      </c>
      <c r="C29">
        <v>24</v>
      </c>
      <c r="D29">
        <v>0</v>
      </c>
      <c r="E29">
        <v>178</v>
      </c>
      <c r="F29">
        <v>17</v>
      </c>
      <c r="G29">
        <f t="shared" si="4"/>
        <v>9.75</v>
      </c>
      <c r="H29">
        <v>10.9</v>
      </c>
      <c r="I29">
        <f t="shared" si="5"/>
        <v>12.075419540852389</v>
      </c>
      <c r="J29">
        <f t="shared" si="6"/>
        <v>0.10335789118784601</v>
      </c>
      <c r="K29">
        <f t="shared" si="7"/>
        <v>0</v>
      </c>
      <c r="L29">
        <f t="shared" si="8"/>
        <v>0</v>
      </c>
      <c r="M29">
        <f t="shared" si="19"/>
        <v>0</v>
      </c>
      <c r="N29">
        <f t="shared" si="9"/>
        <v>0</v>
      </c>
      <c r="O29">
        <f t="shared" si="20"/>
        <v>0</v>
      </c>
      <c r="P29">
        <f t="shared" si="10"/>
        <v>0</v>
      </c>
      <c r="Q29">
        <f t="shared" si="21"/>
        <v>0.13</v>
      </c>
      <c r="R29">
        <f t="shared" si="11"/>
        <v>45.058230319418875</v>
      </c>
      <c r="S29">
        <f t="shared" si="0"/>
        <v>30.971499324182936</v>
      </c>
      <c r="T29">
        <f t="shared" si="12"/>
        <v>6.1942998648365872</v>
      </c>
      <c r="U29">
        <f t="shared" si="1"/>
        <v>0</v>
      </c>
      <c r="V29">
        <f t="shared" si="2"/>
        <v>0</v>
      </c>
      <c r="W29">
        <f t="shared" si="3"/>
        <v>0.10335789118784601</v>
      </c>
      <c r="X29">
        <f t="shared" si="13"/>
        <v>0</v>
      </c>
      <c r="Y29">
        <f t="shared" si="14"/>
        <v>9.8039494767853306</v>
      </c>
      <c r="Z29">
        <f t="shared" si="15"/>
        <v>1.2671824706143122</v>
      </c>
      <c r="AA29">
        <f t="shared" si="16"/>
        <v>0.10422712961762735</v>
      </c>
      <c r="AB29">
        <f t="shared" si="17"/>
        <v>0.10422712961762735</v>
      </c>
      <c r="AC29" s="1">
        <f t="shared" si="18"/>
        <v>656.50325431505519</v>
      </c>
      <c r="AD29">
        <v>24</v>
      </c>
    </row>
    <row r="30" spans="1:30">
      <c r="A30">
        <v>1940</v>
      </c>
      <c r="B30">
        <v>10</v>
      </c>
      <c r="C30">
        <v>25</v>
      </c>
      <c r="D30">
        <v>3</v>
      </c>
      <c r="E30">
        <v>139</v>
      </c>
      <c r="F30">
        <v>-50</v>
      </c>
      <c r="G30">
        <f t="shared" si="4"/>
        <v>4.45</v>
      </c>
      <c r="H30">
        <v>10.9</v>
      </c>
      <c r="I30">
        <f t="shared" si="5"/>
        <v>8.3938221315862052</v>
      </c>
      <c r="J30">
        <f t="shared" si="6"/>
        <v>7.321820166456311E-2</v>
      </c>
      <c r="K30">
        <f t="shared" si="7"/>
        <v>0.03</v>
      </c>
      <c r="L30">
        <f t="shared" si="8"/>
        <v>0.03</v>
      </c>
      <c r="M30">
        <f t="shared" si="19"/>
        <v>0</v>
      </c>
      <c r="N30">
        <f t="shared" si="9"/>
        <v>0</v>
      </c>
      <c r="O30">
        <f t="shared" si="20"/>
        <v>0</v>
      </c>
      <c r="P30">
        <f t="shared" si="10"/>
        <v>0.03</v>
      </c>
      <c r="Q30">
        <f t="shared" si="21"/>
        <v>0.13</v>
      </c>
      <c r="R30">
        <f t="shared" si="11"/>
        <v>45.058230319418875</v>
      </c>
      <c r="S30">
        <f t="shared" si="0"/>
        <v>30.971499324182936</v>
      </c>
      <c r="T30">
        <f t="shared" si="12"/>
        <v>6.1942998648365872</v>
      </c>
      <c r="U30">
        <f t="shared" si="1"/>
        <v>0</v>
      </c>
      <c r="V30">
        <f t="shared" si="2"/>
        <v>0.03</v>
      </c>
      <c r="W30">
        <f t="shared" si="3"/>
        <v>7.321820166456311E-2</v>
      </c>
      <c r="X30">
        <f t="shared" si="13"/>
        <v>0</v>
      </c>
      <c r="Y30">
        <f t="shared" si="14"/>
        <v>9.7607312751207669</v>
      </c>
      <c r="Z30">
        <f t="shared" si="15"/>
        <v>1.1708766028476245</v>
      </c>
      <c r="AA30">
        <f t="shared" si="16"/>
        <v>9.6305867766687675E-2</v>
      </c>
      <c r="AB30">
        <f t="shared" si="17"/>
        <v>9.6305867766687675E-2</v>
      </c>
      <c r="AC30" s="1">
        <f t="shared" si="18"/>
        <v>606.609006987111</v>
      </c>
      <c r="AD30">
        <v>25</v>
      </c>
    </row>
    <row r="31" spans="1:30">
      <c r="A31">
        <v>1940</v>
      </c>
      <c r="B31">
        <v>10</v>
      </c>
      <c r="C31">
        <v>26</v>
      </c>
      <c r="D31">
        <v>0</v>
      </c>
      <c r="E31">
        <v>83</v>
      </c>
      <c r="F31">
        <v>-6</v>
      </c>
      <c r="G31">
        <f t="shared" si="4"/>
        <v>3.85</v>
      </c>
      <c r="H31">
        <v>10.9</v>
      </c>
      <c r="I31">
        <f t="shared" si="5"/>
        <v>8.047148619027654</v>
      </c>
      <c r="J31">
        <f t="shared" si="6"/>
        <v>7.0346342017993058E-2</v>
      </c>
      <c r="K31">
        <f t="shared" si="7"/>
        <v>0</v>
      </c>
      <c r="L31">
        <f t="shared" si="8"/>
        <v>0</v>
      </c>
      <c r="M31">
        <f t="shared" si="19"/>
        <v>0</v>
      </c>
      <c r="N31">
        <f t="shared" si="9"/>
        <v>0</v>
      </c>
      <c r="O31">
        <f t="shared" si="20"/>
        <v>0</v>
      </c>
      <c r="P31">
        <f t="shared" si="10"/>
        <v>0</v>
      </c>
      <c r="Q31">
        <f t="shared" si="21"/>
        <v>0.16</v>
      </c>
      <c r="R31">
        <f t="shared" si="11"/>
        <v>45.230637550086726</v>
      </c>
      <c r="S31">
        <f t="shared" si="0"/>
        <v>30.756626074246654</v>
      </c>
      <c r="T31">
        <f t="shared" si="12"/>
        <v>6.1513252148493311</v>
      </c>
      <c r="U31">
        <f t="shared" si="1"/>
        <v>0</v>
      </c>
      <c r="V31">
        <f t="shared" si="2"/>
        <v>0</v>
      </c>
      <c r="W31">
        <f t="shared" si="3"/>
        <v>7.0346342017993058E-2</v>
      </c>
      <c r="X31">
        <f t="shared" si="13"/>
        <v>0</v>
      </c>
      <c r="Y31">
        <f t="shared" si="14"/>
        <v>9.6903849331027736</v>
      </c>
      <c r="Z31">
        <f t="shared" si="15"/>
        <v>1.081889981031205</v>
      </c>
      <c r="AA31">
        <f t="shared" si="16"/>
        <v>8.8986621816419406E-2</v>
      </c>
      <c r="AB31">
        <f t="shared" si="17"/>
        <v>8.8986621816419406E-2</v>
      </c>
      <c r="AC31" s="1">
        <f t="shared" si="18"/>
        <v>560.50672245609053</v>
      </c>
      <c r="AD31">
        <v>26</v>
      </c>
    </row>
    <row r="32" spans="1:30">
      <c r="A32">
        <v>1940</v>
      </c>
      <c r="B32">
        <v>10</v>
      </c>
      <c r="C32">
        <v>27</v>
      </c>
      <c r="D32">
        <v>0</v>
      </c>
      <c r="E32">
        <v>61</v>
      </c>
      <c r="F32">
        <v>-50</v>
      </c>
      <c r="G32">
        <f t="shared" si="4"/>
        <v>0.55000000000000004</v>
      </c>
      <c r="H32">
        <v>10.9</v>
      </c>
      <c r="I32">
        <f t="shared" si="5"/>
        <v>6.3568579371312195</v>
      </c>
      <c r="J32">
        <f t="shared" si="6"/>
        <v>5.6240582701773394E-2</v>
      </c>
      <c r="K32">
        <f t="shared" si="7"/>
        <v>0</v>
      </c>
      <c r="L32">
        <f t="shared" si="8"/>
        <v>0</v>
      </c>
      <c r="M32">
        <f t="shared" si="19"/>
        <v>0</v>
      </c>
      <c r="N32">
        <f t="shared" si="9"/>
        <v>0</v>
      </c>
      <c r="O32">
        <f t="shared" si="20"/>
        <v>0</v>
      </c>
      <c r="P32">
        <f t="shared" si="10"/>
        <v>0</v>
      </c>
      <c r="Q32">
        <f t="shared" si="21"/>
        <v>0.03</v>
      </c>
      <c r="R32">
        <f t="shared" si="11"/>
        <v>44.483539550526054</v>
      </c>
      <c r="S32">
        <f t="shared" si="0"/>
        <v>31.699772762348957</v>
      </c>
      <c r="T32">
        <f t="shared" si="12"/>
        <v>6.3399545524697913</v>
      </c>
      <c r="U32">
        <f t="shared" si="1"/>
        <v>0</v>
      </c>
      <c r="V32">
        <f t="shared" si="2"/>
        <v>0</v>
      </c>
      <c r="W32">
        <f t="shared" si="3"/>
        <v>5.6240582701773394E-2</v>
      </c>
      <c r="X32">
        <f t="shared" si="13"/>
        <v>0</v>
      </c>
      <c r="Y32">
        <f t="shared" si="14"/>
        <v>9.6341443504009998</v>
      </c>
      <c r="Z32">
        <f t="shared" si="15"/>
        <v>0.99966634247283348</v>
      </c>
      <c r="AA32">
        <f t="shared" si="16"/>
        <v>8.2223638558371531E-2</v>
      </c>
      <c r="AB32">
        <f t="shared" si="17"/>
        <v>8.2223638558371531E-2</v>
      </c>
      <c r="AC32" s="1">
        <f t="shared" si="18"/>
        <v>517.90821154942773</v>
      </c>
      <c r="AD32">
        <v>27</v>
      </c>
    </row>
    <row r="33" spans="1:30">
      <c r="A33">
        <v>1940</v>
      </c>
      <c r="B33">
        <v>10</v>
      </c>
      <c r="C33">
        <v>28</v>
      </c>
      <c r="D33">
        <v>0</v>
      </c>
      <c r="E33">
        <v>67</v>
      </c>
      <c r="F33">
        <v>-106</v>
      </c>
      <c r="G33">
        <f t="shared" si="4"/>
        <v>-1.95</v>
      </c>
      <c r="H33">
        <v>10.9</v>
      </c>
      <c r="I33">
        <f t="shared" si="5"/>
        <v>5.2936513629204649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19"/>
        <v>0</v>
      </c>
      <c r="N33">
        <f t="shared" si="9"/>
        <v>0</v>
      </c>
      <c r="O33">
        <f t="shared" si="20"/>
        <v>0</v>
      </c>
      <c r="P33">
        <f t="shared" si="10"/>
        <v>0</v>
      </c>
      <c r="Q33">
        <f t="shared" si="21"/>
        <v>0.03</v>
      </c>
      <c r="R33">
        <f t="shared" si="11"/>
        <v>44.483539550526054</v>
      </c>
      <c r="S33">
        <f t="shared" si="0"/>
        <v>31.699772762348957</v>
      </c>
      <c r="T33">
        <f t="shared" si="12"/>
        <v>6.3399545524697913</v>
      </c>
      <c r="U33">
        <f t="shared" si="1"/>
        <v>0</v>
      </c>
      <c r="V33">
        <f t="shared" si="2"/>
        <v>0</v>
      </c>
      <c r="W33">
        <f t="shared" si="3"/>
        <v>0</v>
      </c>
      <c r="X33">
        <f t="shared" si="13"/>
        <v>0</v>
      </c>
      <c r="Y33">
        <f t="shared" si="14"/>
        <v>9.6341443504009998</v>
      </c>
      <c r="Z33">
        <f t="shared" si="15"/>
        <v>0.92369170044489812</v>
      </c>
      <c r="AA33">
        <f t="shared" si="16"/>
        <v>7.5974642027935302E-2</v>
      </c>
      <c r="AB33">
        <f t="shared" si="17"/>
        <v>7.5974642027935302E-2</v>
      </c>
      <c r="AC33" s="1">
        <f t="shared" si="18"/>
        <v>478.54718747167124</v>
      </c>
      <c r="AD33">
        <v>28</v>
      </c>
    </row>
    <row r="34" spans="1:30">
      <c r="A34">
        <v>1940</v>
      </c>
      <c r="B34">
        <v>10</v>
      </c>
      <c r="C34">
        <v>29</v>
      </c>
      <c r="D34">
        <v>0</v>
      </c>
      <c r="E34">
        <v>133</v>
      </c>
      <c r="F34">
        <v>-100</v>
      </c>
      <c r="G34">
        <f t="shared" si="4"/>
        <v>1.65</v>
      </c>
      <c r="H34">
        <v>10.9</v>
      </c>
      <c r="I34">
        <f t="shared" si="5"/>
        <v>6.8816081623009202</v>
      </c>
      <c r="J34">
        <f t="shared" si="6"/>
        <v>6.0639325489137988E-2</v>
      </c>
      <c r="K34">
        <f t="shared" si="7"/>
        <v>0</v>
      </c>
      <c r="L34">
        <f t="shared" si="8"/>
        <v>0</v>
      </c>
      <c r="M34">
        <f t="shared" si="19"/>
        <v>0</v>
      </c>
      <c r="N34">
        <f t="shared" si="9"/>
        <v>0</v>
      </c>
      <c r="O34">
        <f t="shared" si="20"/>
        <v>0</v>
      </c>
      <c r="P34">
        <f t="shared" si="10"/>
        <v>0</v>
      </c>
      <c r="Q34">
        <f t="shared" si="21"/>
        <v>0.03</v>
      </c>
      <c r="R34">
        <f t="shared" si="11"/>
        <v>44.483539550526054</v>
      </c>
      <c r="S34">
        <f t="shared" si="0"/>
        <v>31.699772762348957</v>
      </c>
      <c r="T34">
        <f t="shared" si="12"/>
        <v>6.3399545524697913</v>
      </c>
      <c r="U34">
        <f t="shared" si="1"/>
        <v>0</v>
      </c>
      <c r="V34">
        <f t="shared" si="2"/>
        <v>0</v>
      </c>
      <c r="W34">
        <f t="shared" si="3"/>
        <v>6.0639325489137988E-2</v>
      </c>
      <c r="X34">
        <f t="shared" si="13"/>
        <v>0</v>
      </c>
      <c r="Y34">
        <f t="shared" si="14"/>
        <v>9.5735050249118618</v>
      </c>
      <c r="Z34">
        <f t="shared" si="15"/>
        <v>0.85349113121108588</v>
      </c>
      <c r="AA34">
        <f t="shared" si="16"/>
        <v>7.0200569233812224E-2</v>
      </c>
      <c r="AB34">
        <f t="shared" si="17"/>
        <v>7.0200569233812224E-2</v>
      </c>
      <c r="AC34" s="1">
        <f t="shared" si="18"/>
        <v>442.1776012238243</v>
      </c>
      <c r="AD34">
        <v>29</v>
      </c>
    </row>
    <row r="35" spans="1:30">
      <c r="A35">
        <v>1940</v>
      </c>
      <c r="B35">
        <v>10</v>
      </c>
      <c r="C35">
        <v>30</v>
      </c>
      <c r="D35">
        <v>61</v>
      </c>
      <c r="E35">
        <v>100</v>
      </c>
      <c r="F35">
        <v>11</v>
      </c>
      <c r="G35">
        <f t="shared" si="4"/>
        <v>5.55</v>
      </c>
      <c r="H35">
        <v>10.9</v>
      </c>
      <c r="I35">
        <f t="shared" si="5"/>
        <v>9.063735027255829</v>
      </c>
      <c r="J35">
        <f t="shared" si="6"/>
        <v>7.8749546740057283E-2</v>
      </c>
      <c r="K35">
        <f t="shared" si="7"/>
        <v>0.61</v>
      </c>
      <c r="L35">
        <f t="shared" si="8"/>
        <v>0.61</v>
      </c>
      <c r="M35">
        <f t="shared" si="19"/>
        <v>0</v>
      </c>
      <c r="N35">
        <f t="shared" si="9"/>
        <v>0</v>
      </c>
      <c r="O35">
        <f t="shared" si="20"/>
        <v>0</v>
      </c>
      <c r="P35">
        <f t="shared" si="10"/>
        <v>0.61</v>
      </c>
      <c r="Q35">
        <f t="shared" si="21"/>
        <v>0.03</v>
      </c>
      <c r="R35">
        <f t="shared" si="11"/>
        <v>44.483539550526054</v>
      </c>
      <c r="S35">
        <f t="shared" si="0"/>
        <v>31.699772762348957</v>
      </c>
      <c r="T35">
        <f t="shared" si="12"/>
        <v>6.3399545524697913</v>
      </c>
      <c r="U35">
        <f t="shared" si="1"/>
        <v>0</v>
      </c>
      <c r="V35">
        <f t="shared" si="2"/>
        <v>0.61</v>
      </c>
      <c r="W35">
        <f t="shared" si="3"/>
        <v>7.8749546740057283E-2</v>
      </c>
      <c r="X35">
        <f t="shared" si="13"/>
        <v>0.10475547817180342</v>
      </c>
      <c r="Y35">
        <f t="shared" si="14"/>
        <v>10</v>
      </c>
      <c r="Z35">
        <f t="shared" si="15"/>
        <v>0.89338128341084677</v>
      </c>
      <c r="AA35">
        <f t="shared" si="16"/>
        <v>6.486532597204249E-2</v>
      </c>
      <c r="AB35">
        <f t="shared" si="17"/>
        <v>6.486532597204249E-2</v>
      </c>
      <c r="AC35" s="1">
        <f t="shared" si="18"/>
        <v>408.57210353081348</v>
      </c>
      <c r="AD35">
        <v>30</v>
      </c>
    </row>
    <row r="36" spans="1:30">
      <c r="A36">
        <v>1940</v>
      </c>
      <c r="B36">
        <v>10</v>
      </c>
      <c r="C36">
        <v>31</v>
      </c>
      <c r="D36">
        <v>64</v>
      </c>
      <c r="E36">
        <v>61</v>
      </c>
      <c r="F36">
        <v>39</v>
      </c>
      <c r="G36">
        <f t="shared" si="4"/>
        <v>5</v>
      </c>
      <c r="H36">
        <v>10.9</v>
      </c>
      <c r="I36">
        <f t="shared" si="5"/>
        <v>8.7231096034971234</v>
      </c>
      <c r="J36">
        <f t="shared" si="6"/>
        <v>7.5939993960671651E-2</v>
      </c>
      <c r="K36">
        <f t="shared" si="7"/>
        <v>0.64</v>
      </c>
      <c r="L36">
        <f t="shared" si="8"/>
        <v>0.64</v>
      </c>
      <c r="M36">
        <f t="shared" si="19"/>
        <v>0</v>
      </c>
      <c r="N36">
        <f t="shared" si="9"/>
        <v>0</v>
      </c>
      <c r="O36">
        <f t="shared" si="20"/>
        <v>0</v>
      </c>
      <c r="P36">
        <f t="shared" si="10"/>
        <v>0.64</v>
      </c>
      <c r="Q36">
        <f t="shared" si="21"/>
        <v>0.61</v>
      </c>
      <c r="R36">
        <f t="shared" si="11"/>
        <v>47.816746010104453</v>
      </c>
      <c r="S36">
        <f t="shared" si="0"/>
        <v>27.719465709006151</v>
      </c>
      <c r="T36">
        <f t="shared" si="12"/>
        <v>5.5438931418012309</v>
      </c>
      <c r="U36">
        <f t="shared" si="1"/>
        <v>0</v>
      </c>
      <c r="V36">
        <f t="shared" si="2"/>
        <v>0.64</v>
      </c>
      <c r="W36">
        <f t="shared" si="3"/>
        <v>7.5939993960671651E-2</v>
      </c>
      <c r="X36">
        <f t="shared" si="13"/>
        <v>0.5640600060393286</v>
      </c>
      <c r="Y36">
        <f t="shared" si="14"/>
        <v>10</v>
      </c>
      <c r="Z36">
        <f t="shared" si="15"/>
        <v>1.3895443119109512</v>
      </c>
      <c r="AA36">
        <f t="shared" si="16"/>
        <v>6.7896977539224315E-2</v>
      </c>
      <c r="AB36">
        <f t="shared" si="17"/>
        <v>6.7896977539224315E-2</v>
      </c>
      <c r="AC36" s="1">
        <f t="shared" si="18"/>
        <v>427.6677950950529</v>
      </c>
      <c r="AD36">
        <v>31</v>
      </c>
    </row>
    <row r="37" spans="1:30">
      <c r="A37">
        <v>1940</v>
      </c>
      <c r="B37">
        <v>11</v>
      </c>
      <c r="C37">
        <v>1</v>
      </c>
      <c r="D37">
        <v>0</v>
      </c>
      <c r="E37">
        <v>100</v>
      </c>
      <c r="F37">
        <v>39</v>
      </c>
      <c r="G37">
        <f t="shared" si="4"/>
        <v>6.95</v>
      </c>
      <c r="H37">
        <v>9.6999999999999993</v>
      </c>
      <c r="I37">
        <f t="shared" si="5"/>
        <v>9.9842393070599513</v>
      </c>
      <c r="J37">
        <f>IF(G37&gt;0,0.72*0.021*H37*H37*I37/(G37+273),0)</f>
        <v>5.073758240824152E-2</v>
      </c>
      <c r="K37">
        <f t="shared" si="7"/>
        <v>0</v>
      </c>
      <c r="L37">
        <f t="shared" si="8"/>
        <v>0</v>
      </c>
      <c r="M37">
        <f t="shared" si="19"/>
        <v>0</v>
      </c>
      <c r="N37">
        <f t="shared" si="9"/>
        <v>0</v>
      </c>
      <c r="O37">
        <f t="shared" si="20"/>
        <v>0</v>
      </c>
      <c r="P37">
        <f t="shared" si="10"/>
        <v>0</v>
      </c>
      <c r="Q37">
        <f t="shared" si="21"/>
        <v>1.25</v>
      </c>
      <c r="R37">
        <f>IF(M37&gt;0,F$3,IF(Q37&lt;I$1,F$2+(Q37*(F$1-F$2)/(I$1)),IF(Q37&lt;I$2,F$1+(Q37-I$1)*(F$3-F$1)/(I$2-I$1),F$3)))</f>
        <v>64.204274319994539</v>
      </c>
      <c r="S37">
        <f t="shared" si="0"/>
        <v>14.161229013205926</v>
      </c>
      <c r="T37">
        <f t="shared" si="12"/>
        <v>2.8322458026411854</v>
      </c>
      <c r="U37">
        <f t="shared" si="1"/>
        <v>0</v>
      </c>
      <c r="V37">
        <f t="shared" si="2"/>
        <v>0</v>
      </c>
      <c r="W37">
        <f t="shared" si="3"/>
        <v>5.073758240824152E-2</v>
      </c>
      <c r="X37">
        <f t="shared" si="13"/>
        <v>0</v>
      </c>
      <c r="Y37">
        <f t="shared" si="14"/>
        <v>9.9492624175917577</v>
      </c>
      <c r="Z37">
        <f t="shared" si="15"/>
        <v>1.283938944205719</v>
      </c>
      <c r="AA37">
        <f t="shared" si="16"/>
        <v>0.10560536770523223</v>
      </c>
      <c r="AB37">
        <f t="shared" si="17"/>
        <v>0.10560536770523223</v>
      </c>
      <c r="AC37" s="1">
        <f t="shared" si="18"/>
        <v>665.18446613632489</v>
      </c>
      <c r="AD37">
        <v>32</v>
      </c>
    </row>
    <row r="38" spans="1:30">
      <c r="A38">
        <v>1940</v>
      </c>
      <c r="B38">
        <v>11</v>
      </c>
      <c r="C38">
        <v>2</v>
      </c>
      <c r="D38">
        <v>206</v>
      </c>
      <c r="E38">
        <v>122</v>
      </c>
      <c r="F38">
        <v>61</v>
      </c>
      <c r="G38">
        <f t="shared" si="4"/>
        <v>9.15</v>
      </c>
      <c r="H38">
        <v>9.6999999999999993</v>
      </c>
      <c r="I38">
        <f t="shared" si="5"/>
        <v>11.597461531501057</v>
      </c>
      <c r="J38">
        <f t="shared" ref="J38:J66" si="22">IF(G38&gt;0,0.72*0.021*H38*H38*I38/(G38+273),0)</f>
        <v>5.8476065749225183E-2</v>
      </c>
      <c r="K38">
        <f t="shared" si="7"/>
        <v>2.06</v>
      </c>
      <c r="L38">
        <f t="shared" si="8"/>
        <v>2.06</v>
      </c>
      <c r="M38">
        <f t="shared" si="19"/>
        <v>0</v>
      </c>
      <c r="N38">
        <f t="shared" si="9"/>
        <v>0</v>
      </c>
      <c r="O38">
        <f t="shared" si="20"/>
        <v>0</v>
      </c>
      <c r="P38">
        <f t="shared" si="10"/>
        <v>2.06</v>
      </c>
      <c r="Q38">
        <f t="shared" si="21"/>
        <v>1.25</v>
      </c>
      <c r="R38">
        <f t="shared" ref="R38:R66" si="23">IF(M38&gt;0,F$3,IF(Q38&lt;I$1,F$2+(Q38*(F$1-F$2)/(I$1)),IF(Q38&lt;I$2,F$1+(Q38-I$1)*(F$3-F$1)/(I$2-I$1),F$3)))</f>
        <v>64.204274319994539</v>
      </c>
      <c r="S38">
        <f t="shared" ref="S38:S97" si="24">2540/R38-25.4</f>
        <v>14.161229013205926</v>
      </c>
      <c r="T38">
        <f t="shared" si="12"/>
        <v>2.8322458026411854</v>
      </c>
      <c r="U38">
        <f t="shared" ref="U38:U69" si="25">IF(P38&gt;T38,((P38-0.2*S38)^2)/(P38+0.8*S38),0)</f>
        <v>0</v>
      </c>
      <c r="V38">
        <f t="shared" ref="V38:V69" si="26">P38-U38</f>
        <v>2.06</v>
      </c>
      <c r="W38">
        <f t="shared" ref="W38:W69" si="27">IF(J38&gt;Y37,Y37,J38)</f>
        <v>5.8476065749225183E-2</v>
      </c>
      <c r="X38">
        <f t="shared" si="13"/>
        <v>1.9507863518425328</v>
      </c>
      <c r="Y38">
        <f t="shared" si="14"/>
        <v>10</v>
      </c>
      <c r="Z38">
        <f t="shared" si="15"/>
        <v>3.1371459362886172</v>
      </c>
      <c r="AA38">
        <f t="shared" si="16"/>
        <v>9.7579359759634582E-2</v>
      </c>
      <c r="AB38">
        <f t="shared" si="17"/>
        <v>9.7579359759634582E-2</v>
      </c>
      <c r="AC38" s="1">
        <f t="shared" si="18"/>
        <v>614.6304467099643</v>
      </c>
      <c r="AD38">
        <v>33</v>
      </c>
    </row>
    <row r="39" spans="1:30">
      <c r="A39">
        <v>1940</v>
      </c>
      <c r="B39">
        <v>11</v>
      </c>
      <c r="C39">
        <v>3</v>
      </c>
      <c r="D39">
        <v>13</v>
      </c>
      <c r="E39">
        <v>111</v>
      </c>
      <c r="F39">
        <v>6</v>
      </c>
      <c r="G39">
        <f t="shared" si="4"/>
        <v>5.85</v>
      </c>
      <c r="H39">
        <v>9.6999999999999993</v>
      </c>
      <c r="I39">
        <f t="shared" si="5"/>
        <v>9.2544282196547147</v>
      </c>
      <c r="J39">
        <f t="shared" si="22"/>
        <v>4.7214370327961823E-2</v>
      </c>
      <c r="K39">
        <f t="shared" si="7"/>
        <v>0.13</v>
      </c>
      <c r="L39">
        <f t="shared" si="8"/>
        <v>0.13</v>
      </c>
      <c r="M39">
        <f t="shared" si="19"/>
        <v>0</v>
      </c>
      <c r="N39">
        <f t="shared" si="9"/>
        <v>0</v>
      </c>
      <c r="O39">
        <f t="shared" si="20"/>
        <v>0</v>
      </c>
      <c r="P39">
        <f t="shared" si="10"/>
        <v>0.13</v>
      </c>
      <c r="Q39">
        <f t="shared" si="21"/>
        <v>3.31</v>
      </c>
      <c r="R39">
        <f t="shared" si="23"/>
        <v>82.581628763816539</v>
      </c>
      <c r="S39">
        <f t="shared" si="24"/>
        <v>5.3574461538461549</v>
      </c>
      <c r="T39">
        <f t="shared" si="12"/>
        <v>1.071489230769231</v>
      </c>
      <c r="U39">
        <f t="shared" si="25"/>
        <v>0</v>
      </c>
      <c r="V39">
        <f t="shared" si="26"/>
        <v>0.13</v>
      </c>
      <c r="W39">
        <f t="shared" si="27"/>
        <v>4.7214370327961823E-2</v>
      </c>
      <c r="X39">
        <f t="shared" si="13"/>
        <v>8.2785629672038397E-2</v>
      </c>
      <c r="Y39">
        <f t="shared" si="14"/>
        <v>10</v>
      </c>
      <c r="Z39">
        <f t="shared" si="15"/>
        <v>2.981508474802721</v>
      </c>
      <c r="AA39">
        <f t="shared" si="16"/>
        <v>0.23842309115793478</v>
      </c>
      <c r="AB39">
        <f t="shared" si="17"/>
        <v>0.23842309115793478</v>
      </c>
      <c r="AC39" s="1">
        <f t="shared" si="18"/>
        <v>1501.7734425122933</v>
      </c>
      <c r="AD39">
        <v>34</v>
      </c>
    </row>
    <row r="40" spans="1:30">
      <c r="A40">
        <v>1940</v>
      </c>
      <c r="B40">
        <v>11</v>
      </c>
      <c r="C40">
        <v>4</v>
      </c>
      <c r="D40">
        <v>0</v>
      </c>
      <c r="E40">
        <v>189</v>
      </c>
      <c r="F40">
        <v>-22</v>
      </c>
      <c r="G40">
        <f t="shared" si="4"/>
        <v>8.35</v>
      </c>
      <c r="H40">
        <v>9.6999999999999993</v>
      </c>
      <c r="I40">
        <f t="shared" si="5"/>
        <v>10.986110031429618</v>
      </c>
      <c r="J40">
        <f t="shared" si="22"/>
        <v>5.5551051586995033E-2</v>
      </c>
      <c r="K40">
        <f t="shared" si="7"/>
        <v>0</v>
      </c>
      <c r="L40">
        <f t="shared" si="8"/>
        <v>0</v>
      </c>
      <c r="M40">
        <f t="shared" si="19"/>
        <v>0</v>
      </c>
      <c r="N40">
        <f t="shared" si="9"/>
        <v>0</v>
      </c>
      <c r="O40">
        <f t="shared" si="20"/>
        <v>0</v>
      </c>
      <c r="P40">
        <f t="shared" si="10"/>
        <v>0</v>
      </c>
      <c r="Q40">
        <f t="shared" si="21"/>
        <v>3.44</v>
      </c>
      <c r="R40">
        <f t="shared" si="23"/>
        <v>82.581628763816539</v>
      </c>
      <c r="S40">
        <f t="shared" si="24"/>
        <v>5.3574461538461549</v>
      </c>
      <c r="T40">
        <f t="shared" si="12"/>
        <v>1.071489230769231</v>
      </c>
      <c r="U40">
        <f t="shared" si="25"/>
        <v>0</v>
      </c>
      <c r="V40">
        <f t="shared" si="26"/>
        <v>0</v>
      </c>
      <c r="W40">
        <f t="shared" si="27"/>
        <v>5.5551051586995033E-2</v>
      </c>
      <c r="X40">
        <f t="shared" si="13"/>
        <v>0</v>
      </c>
      <c r="Y40">
        <f t="shared" si="14"/>
        <v>9.9444489484130045</v>
      </c>
      <c r="Z40">
        <f t="shared" si="15"/>
        <v>2.7549138307177143</v>
      </c>
      <c r="AA40">
        <f t="shared" si="16"/>
        <v>0.22659464408500665</v>
      </c>
      <c r="AB40">
        <f t="shared" si="17"/>
        <v>0.22659464408500665</v>
      </c>
      <c r="AC40" s="1">
        <f t="shared" si="18"/>
        <v>1427.2687139895061</v>
      </c>
      <c r="AD40">
        <v>35</v>
      </c>
    </row>
    <row r="41" spans="1:30">
      <c r="A41">
        <v>1940</v>
      </c>
      <c r="B41">
        <v>11</v>
      </c>
      <c r="C41">
        <v>5</v>
      </c>
      <c r="D41">
        <v>0</v>
      </c>
      <c r="E41">
        <v>194</v>
      </c>
      <c r="F41">
        <v>28</v>
      </c>
      <c r="G41">
        <f t="shared" si="4"/>
        <v>11.1</v>
      </c>
      <c r="H41">
        <v>9.6999999999999993</v>
      </c>
      <c r="I41">
        <f t="shared" si="5"/>
        <v>13.214654993101304</v>
      </c>
      <c r="J41">
        <f t="shared" si="22"/>
        <v>6.6172852344630856E-2</v>
      </c>
      <c r="K41">
        <f t="shared" si="7"/>
        <v>0</v>
      </c>
      <c r="L41">
        <f t="shared" si="8"/>
        <v>0</v>
      </c>
      <c r="M41">
        <f t="shared" si="19"/>
        <v>0</v>
      </c>
      <c r="N41">
        <f t="shared" si="9"/>
        <v>0</v>
      </c>
      <c r="O41">
        <f t="shared" si="20"/>
        <v>0</v>
      </c>
      <c r="P41">
        <f t="shared" si="10"/>
        <v>0</v>
      </c>
      <c r="Q41">
        <f t="shared" si="21"/>
        <v>2.83</v>
      </c>
      <c r="R41">
        <f t="shared" si="23"/>
        <v>82.581628763816539</v>
      </c>
      <c r="S41">
        <f t="shared" si="24"/>
        <v>5.3574461538461549</v>
      </c>
      <c r="T41">
        <f t="shared" si="12"/>
        <v>1.071489230769231</v>
      </c>
      <c r="U41">
        <f t="shared" si="25"/>
        <v>0</v>
      </c>
      <c r="V41">
        <f t="shared" si="26"/>
        <v>0</v>
      </c>
      <c r="W41">
        <f t="shared" si="27"/>
        <v>6.6172852344630856E-2</v>
      </c>
      <c r="X41">
        <f t="shared" si="13"/>
        <v>0</v>
      </c>
      <c r="Y41">
        <f t="shared" si="14"/>
        <v>9.8782760960683742</v>
      </c>
      <c r="Z41">
        <f t="shared" si="15"/>
        <v>2.5455403795831684</v>
      </c>
      <c r="AA41">
        <f t="shared" si="16"/>
        <v>0.20937345113454617</v>
      </c>
      <c r="AB41">
        <f t="shared" si="17"/>
        <v>0.20937345113454617</v>
      </c>
      <c r="AC41" s="1">
        <f t="shared" si="18"/>
        <v>1318.7962917263037</v>
      </c>
      <c r="AD41">
        <v>36</v>
      </c>
    </row>
    <row r="42" spans="1:30">
      <c r="A42">
        <v>1940</v>
      </c>
      <c r="B42">
        <v>11</v>
      </c>
      <c r="C42">
        <v>6</v>
      </c>
      <c r="D42">
        <v>74</v>
      </c>
      <c r="E42">
        <v>178</v>
      </c>
      <c r="F42">
        <v>22</v>
      </c>
      <c r="G42">
        <f t="shared" si="4"/>
        <v>10</v>
      </c>
      <c r="H42">
        <v>9.6999999999999993</v>
      </c>
      <c r="I42">
        <f t="shared" si="5"/>
        <v>12.279626193393783</v>
      </c>
      <c r="J42">
        <f t="shared" si="22"/>
        <v>6.1729672196009479E-2</v>
      </c>
      <c r="K42">
        <f t="shared" si="7"/>
        <v>0.74</v>
      </c>
      <c r="L42">
        <f t="shared" si="8"/>
        <v>0.74</v>
      </c>
      <c r="M42">
        <f t="shared" si="19"/>
        <v>0</v>
      </c>
      <c r="N42">
        <f t="shared" si="9"/>
        <v>0</v>
      </c>
      <c r="O42">
        <f t="shared" si="20"/>
        <v>0</v>
      </c>
      <c r="P42">
        <f t="shared" si="10"/>
        <v>0.74</v>
      </c>
      <c r="Q42">
        <f t="shared" si="21"/>
        <v>2.19</v>
      </c>
      <c r="R42">
        <f t="shared" si="23"/>
        <v>75.431766399864486</v>
      </c>
      <c r="S42">
        <f t="shared" si="24"/>
        <v>8.2728161254429153</v>
      </c>
      <c r="T42">
        <f t="shared" si="12"/>
        <v>1.6545632250885831</v>
      </c>
      <c r="U42">
        <f t="shared" si="25"/>
        <v>0</v>
      </c>
      <c r="V42">
        <f t="shared" si="26"/>
        <v>0.74</v>
      </c>
      <c r="W42">
        <f t="shared" si="27"/>
        <v>6.1729672196009479E-2</v>
      </c>
      <c r="X42">
        <f t="shared" si="13"/>
        <v>0.55654642387236564</v>
      </c>
      <c r="Y42">
        <f t="shared" si="14"/>
        <v>10</v>
      </c>
      <c r="Z42">
        <f t="shared" si="15"/>
        <v>2.9086257346072135</v>
      </c>
      <c r="AA42">
        <f t="shared" si="16"/>
        <v>0.19346106884832068</v>
      </c>
      <c r="AB42">
        <f t="shared" si="17"/>
        <v>0.19346106884832068</v>
      </c>
      <c r="AC42" s="1">
        <f t="shared" si="18"/>
        <v>1218.5677735551046</v>
      </c>
      <c r="AD42">
        <v>37</v>
      </c>
    </row>
    <row r="43" spans="1:30">
      <c r="A43">
        <v>1940</v>
      </c>
      <c r="B43">
        <v>11</v>
      </c>
      <c r="C43">
        <v>7</v>
      </c>
      <c r="D43">
        <v>8</v>
      </c>
      <c r="E43">
        <v>50</v>
      </c>
      <c r="F43">
        <v>-17</v>
      </c>
      <c r="G43">
        <f t="shared" si="4"/>
        <v>1.65</v>
      </c>
      <c r="H43">
        <v>9.6999999999999993</v>
      </c>
      <c r="I43">
        <f t="shared" si="5"/>
        <v>6.8816081623009202</v>
      </c>
      <c r="J43">
        <f t="shared" si="22"/>
        <v>3.5645572697259459E-2</v>
      </c>
      <c r="K43">
        <f t="shared" si="7"/>
        <v>0.08</v>
      </c>
      <c r="L43">
        <f t="shared" si="8"/>
        <v>0.08</v>
      </c>
      <c r="M43">
        <f t="shared" si="19"/>
        <v>0</v>
      </c>
      <c r="N43">
        <f t="shared" si="9"/>
        <v>0</v>
      </c>
      <c r="O43">
        <f t="shared" si="20"/>
        <v>0</v>
      </c>
      <c r="P43">
        <f t="shared" si="10"/>
        <v>0.08</v>
      </c>
      <c r="Q43">
        <f t="shared" si="21"/>
        <v>2.9299999999999997</v>
      </c>
      <c r="R43">
        <f t="shared" si="23"/>
        <v>82.581628763816539</v>
      </c>
      <c r="S43">
        <f t="shared" si="24"/>
        <v>5.3574461538461549</v>
      </c>
      <c r="T43">
        <f t="shared" si="12"/>
        <v>1.071489230769231</v>
      </c>
      <c r="U43">
        <f t="shared" si="25"/>
        <v>0</v>
      </c>
      <c r="V43">
        <f t="shared" si="26"/>
        <v>0.08</v>
      </c>
      <c r="W43">
        <f t="shared" si="27"/>
        <v>3.5645572697259459E-2</v>
      </c>
      <c r="X43">
        <f t="shared" si="13"/>
        <v>4.4354427302740973E-2</v>
      </c>
      <c r="Y43">
        <f t="shared" si="14"/>
        <v>10</v>
      </c>
      <c r="Z43">
        <f t="shared" si="15"/>
        <v>2.7319246060798066</v>
      </c>
      <c r="AA43">
        <f t="shared" si="16"/>
        <v>0.2210555558301481</v>
      </c>
      <c r="AB43">
        <f t="shared" si="17"/>
        <v>0.2210555558301481</v>
      </c>
      <c r="AC43" s="1">
        <f t="shared" si="18"/>
        <v>1392.3792425189426</v>
      </c>
      <c r="AD43">
        <v>38</v>
      </c>
    </row>
    <row r="44" spans="1:30">
      <c r="A44">
        <v>1940</v>
      </c>
      <c r="B44">
        <v>11</v>
      </c>
      <c r="C44">
        <v>8</v>
      </c>
      <c r="D44">
        <v>0</v>
      </c>
      <c r="E44">
        <v>0</v>
      </c>
      <c r="F44">
        <v>-17</v>
      </c>
      <c r="G44">
        <f t="shared" si="4"/>
        <v>-0.85</v>
      </c>
      <c r="H44">
        <v>9.6999999999999993</v>
      </c>
      <c r="I44">
        <f t="shared" si="5"/>
        <v>5.7403288209311727</v>
      </c>
      <c r="J44">
        <f t="shared" si="22"/>
        <v>0</v>
      </c>
      <c r="K44">
        <f t="shared" si="7"/>
        <v>0</v>
      </c>
      <c r="L44">
        <f t="shared" si="8"/>
        <v>0</v>
      </c>
      <c r="M44">
        <f t="shared" si="19"/>
        <v>0</v>
      </c>
      <c r="N44">
        <f t="shared" si="9"/>
        <v>0</v>
      </c>
      <c r="O44">
        <f t="shared" si="20"/>
        <v>0</v>
      </c>
      <c r="P44">
        <f t="shared" si="10"/>
        <v>0</v>
      </c>
      <c r="Q44">
        <f t="shared" si="21"/>
        <v>0.95</v>
      </c>
      <c r="R44">
        <f t="shared" si="23"/>
        <v>59.429920239961824</v>
      </c>
      <c r="S44">
        <f t="shared" si="24"/>
        <v>17.339414586864194</v>
      </c>
      <c r="T44">
        <f t="shared" si="12"/>
        <v>3.4678829173728389</v>
      </c>
      <c r="U44">
        <f t="shared" si="25"/>
        <v>0</v>
      </c>
      <c r="V44">
        <f t="shared" si="26"/>
        <v>0</v>
      </c>
      <c r="W44">
        <f t="shared" si="27"/>
        <v>0</v>
      </c>
      <c r="X44">
        <f t="shared" si="13"/>
        <v>0</v>
      </c>
      <c r="Y44">
        <f t="shared" si="14"/>
        <v>10</v>
      </c>
      <c r="Z44">
        <f t="shared" si="15"/>
        <v>2.5242983360177416</v>
      </c>
      <c r="AA44">
        <f t="shared" si="16"/>
        <v>0.20762627006206519</v>
      </c>
      <c r="AB44">
        <f t="shared" si="17"/>
        <v>0.20762627006206519</v>
      </c>
      <c r="AC44" s="1">
        <f t="shared" si="18"/>
        <v>1307.7911909989839</v>
      </c>
      <c r="AD44">
        <v>39</v>
      </c>
    </row>
    <row r="45" spans="1:30">
      <c r="A45">
        <v>1940</v>
      </c>
      <c r="B45">
        <v>11</v>
      </c>
      <c r="C45">
        <v>9</v>
      </c>
      <c r="D45">
        <v>0</v>
      </c>
      <c r="E45">
        <v>39</v>
      </c>
      <c r="F45">
        <v>-22</v>
      </c>
      <c r="G45">
        <f t="shared" si="4"/>
        <v>0.85</v>
      </c>
      <c r="H45">
        <v>9.6999999999999993</v>
      </c>
      <c r="I45">
        <f t="shared" si="5"/>
        <v>6.4963410967704025</v>
      </c>
      <c r="J45">
        <f t="shared" si="22"/>
        <v>3.3748255961228116E-2</v>
      </c>
      <c r="K45">
        <f t="shared" si="7"/>
        <v>0</v>
      </c>
      <c r="L45">
        <f t="shared" si="8"/>
        <v>0</v>
      </c>
      <c r="M45">
        <f t="shared" si="19"/>
        <v>0</v>
      </c>
      <c r="N45">
        <f t="shared" si="9"/>
        <v>0</v>
      </c>
      <c r="O45">
        <f t="shared" si="20"/>
        <v>0</v>
      </c>
      <c r="P45">
        <f t="shared" si="10"/>
        <v>0</v>
      </c>
      <c r="Q45">
        <f t="shared" si="21"/>
        <v>0.82</v>
      </c>
      <c r="R45">
        <f t="shared" si="23"/>
        <v>57.361033471947643</v>
      </c>
      <c r="S45">
        <f t="shared" si="24"/>
        <v>18.880931605637556</v>
      </c>
      <c r="T45">
        <f t="shared" si="12"/>
        <v>3.7761863211275113</v>
      </c>
      <c r="U45">
        <f t="shared" si="25"/>
        <v>0</v>
      </c>
      <c r="V45">
        <f t="shared" si="26"/>
        <v>0</v>
      </c>
      <c r="W45">
        <f t="shared" si="27"/>
        <v>3.3748255961228116E-2</v>
      </c>
      <c r="X45">
        <f t="shared" si="13"/>
        <v>0</v>
      </c>
      <c r="Y45">
        <f t="shared" si="14"/>
        <v>9.9662517440387717</v>
      </c>
      <c r="Z45">
        <f t="shared" si="15"/>
        <v>2.3324516624803935</v>
      </c>
      <c r="AA45">
        <f t="shared" si="16"/>
        <v>0.19184667353734824</v>
      </c>
      <c r="AB45">
        <f t="shared" si="17"/>
        <v>0.19184667353734824</v>
      </c>
      <c r="AC45" s="1">
        <f t="shared" si="18"/>
        <v>1208.399060483061</v>
      </c>
      <c r="AD45">
        <v>40</v>
      </c>
    </row>
    <row r="46" spans="1:30">
      <c r="A46">
        <v>1940</v>
      </c>
      <c r="B46">
        <v>11</v>
      </c>
      <c r="C46">
        <v>10</v>
      </c>
      <c r="D46">
        <v>0</v>
      </c>
      <c r="E46">
        <v>83</v>
      </c>
      <c r="F46">
        <v>-56</v>
      </c>
      <c r="G46">
        <f t="shared" si="4"/>
        <v>1.35</v>
      </c>
      <c r="H46">
        <v>9.6999999999999993</v>
      </c>
      <c r="I46">
        <f t="shared" si="5"/>
        <v>6.7348306314546971</v>
      </c>
      <c r="J46">
        <f t="shared" si="22"/>
        <v>3.4923436622552255E-2</v>
      </c>
      <c r="K46">
        <f t="shared" si="7"/>
        <v>0</v>
      </c>
      <c r="L46">
        <f t="shared" si="8"/>
        <v>0</v>
      </c>
      <c r="M46">
        <f t="shared" si="19"/>
        <v>0</v>
      </c>
      <c r="N46">
        <f t="shared" si="9"/>
        <v>0</v>
      </c>
      <c r="O46">
        <f t="shared" si="20"/>
        <v>0</v>
      </c>
      <c r="P46">
        <f t="shared" si="10"/>
        <v>0</v>
      </c>
      <c r="Q46">
        <f t="shared" si="21"/>
        <v>0.82</v>
      </c>
      <c r="R46">
        <f t="shared" si="23"/>
        <v>57.361033471947643</v>
      </c>
      <c r="S46">
        <f t="shared" si="24"/>
        <v>18.880931605637556</v>
      </c>
      <c r="T46">
        <f t="shared" si="12"/>
        <v>3.7761863211275113</v>
      </c>
      <c r="U46">
        <f t="shared" si="25"/>
        <v>0</v>
      </c>
      <c r="V46">
        <f t="shared" si="26"/>
        <v>0</v>
      </c>
      <c r="W46">
        <f t="shared" si="27"/>
        <v>3.4923436622552255E-2</v>
      </c>
      <c r="X46">
        <f t="shared" si="13"/>
        <v>0</v>
      </c>
      <c r="Y46">
        <f t="shared" si="14"/>
        <v>9.9313283074162193</v>
      </c>
      <c r="Z46">
        <f t="shared" si="15"/>
        <v>2.1551853361318836</v>
      </c>
      <c r="AA46">
        <f t="shared" si="16"/>
        <v>0.17726632634850981</v>
      </c>
      <c r="AB46">
        <f t="shared" si="17"/>
        <v>0.17726632634850981</v>
      </c>
      <c r="AC46" s="1">
        <f t="shared" si="18"/>
        <v>1116.5607318863488</v>
      </c>
      <c r="AD46">
        <v>41</v>
      </c>
    </row>
    <row r="47" spans="1:30">
      <c r="A47">
        <v>1940</v>
      </c>
      <c r="B47">
        <v>11</v>
      </c>
      <c r="C47">
        <v>11</v>
      </c>
      <c r="D47">
        <v>0</v>
      </c>
      <c r="E47">
        <v>133</v>
      </c>
      <c r="F47">
        <v>50</v>
      </c>
      <c r="G47">
        <f t="shared" si="4"/>
        <v>9.15</v>
      </c>
      <c r="H47">
        <v>9.6999999999999993</v>
      </c>
      <c r="I47">
        <f t="shared" si="5"/>
        <v>11.597461531501057</v>
      </c>
      <c r="J47">
        <f t="shared" si="22"/>
        <v>5.8476065749225183E-2</v>
      </c>
      <c r="K47">
        <f t="shared" si="7"/>
        <v>0</v>
      </c>
      <c r="L47">
        <f t="shared" si="8"/>
        <v>0</v>
      </c>
      <c r="M47">
        <f t="shared" si="19"/>
        <v>0</v>
      </c>
      <c r="N47">
        <f t="shared" si="9"/>
        <v>0</v>
      </c>
      <c r="O47">
        <f t="shared" si="20"/>
        <v>0</v>
      </c>
      <c r="P47">
        <f t="shared" si="10"/>
        <v>0</v>
      </c>
      <c r="Q47">
        <f t="shared" si="21"/>
        <v>0.82</v>
      </c>
      <c r="R47">
        <f t="shared" si="23"/>
        <v>57.361033471947643</v>
      </c>
      <c r="S47">
        <f t="shared" si="24"/>
        <v>18.880931605637556</v>
      </c>
      <c r="T47">
        <f t="shared" si="12"/>
        <v>3.7761863211275113</v>
      </c>
      <c r="U47">
        <f t="shared" si="25"/>
        <v>0</v>
      </c>
      <c r="V47">
        <f t="shared" si="26"/>
        <v>0</v>
      </c>
      <c r="W47">
        <f t="shared" si="27"/>
        <v>5.8476065749225183E-2</v>
      </c>
      <c r="X47">
        <f t="shared" si="13"/>
        <v>0</v>
      </c>
      <c r="Y47">
        <f t="shared" si="14"/>
        <v>9.8728522416669939</v>
      </c>
      <c r="Z47">
        <f t="shared" si="15"/>
        <v>1.9913912505858604</v>
      </c>
      <c r="AA47">
        <f t="shared" si="16"/>
        <v>0.16379408554602307</v>
      </c>
      <c r="AB47">
        <f t="shared" si="17"/>
        <v>0.16379408554602307</v>
      </c>
      <c r="AC47" s="1">
        <f t="shared" si="18"/>
        <v>1031.702116262986</v>
      </c>
      <c r="AD47">
        <v>42</v>
      </c>
    </row>
    <row r="48" spans="1:30">
      <c r="A48">
        <v>1940</v>
      </c>
      <c r="B48">
        <v>11</v>
      </c>
      <c r="C48">
        <v>12</v>
      </c>
      <c r="D48">
        <v>122</v>
      </c>
      <c r="E48">
        <v>144</v>
      </c>
      <c r="F48">
        <v>44</v>
      </c>
      <c r="G48">
        <f t="shared" si="4"/>
        <v>9.4</v>
      </c>
      <c r="H48">
        <v>9.6999999999999993</v>
      </c>
      <c r="I48">
        <f t="shared" si="5"/>
        <v>11.794549173707164</v>
      </c>
      <c r="J48">
        <f t="shared" si="22"/>
        <v>5.9417163144908275E-2</v>
      </c>
      <c r="K48">
        <f t="shared" si="7"/>
        <v>1.22</v>
      </c>
      <c r="L48">
        <f t="shared" si="8"/>
        <v>1.22</v>
      </c>
      <c r="M48">
        <f t="shared" si="19"/>
        <v>0</v>
      </c>
      <c r="N48">
        <f t="shared" si="9"/>
        <v>0</v>
      </c>
      <c r="O48">
        <f t="shared" si="20"/>
        <v>0</v>
      </c>
      <c r="P48">
        <f t="shared" si="10"/>
        <v>1.22</v>
      </c>
      <c r="Q48">
        <f t="shared" si="21"/>
        <v>0.08</v>
      </c>
      <c r="R48">
        <f t="shared" si="23"/>
        <v>45.58429340786693</v>
      </c>
      <c r="S48">
        <f t="shared" si="24"/>
        <v>30.320947065544452</v>
      </c>
      <c r="T48">
        <f t="shared" si="12"/>
        <v>6.0641894131088909</v>
      </c>
      <c r="U48">
        <f t="shared" si="25"/>
        <v>0</v>
      </c>
      <c r="V48">
        <f t="shared" si="26"/>
        <v>1.22</v>
      </c>
      <c r="W48">
        <f t="shared" si="27"/>
        <v>5.9417163144908275E-2</v>
      </c>
      <c r="X48">
        <f t="shared" si="13"/>
        <v>1.0334350785220856</v>
      </c>
      <c r="Y48">
        <f t="shared" si="14"/>
        <v>10</v>
      </c>
      <c r="Z48">
        <f t="shared" si="15"/>
        <v>2.8734805940634205</v>
      </c>
      <c r="AA48">
        <f t="shared" si="16"/>
        <v>0.15134573504452531</v>
      </c>
      <c r="AB48">
        <f t="shared" si="17"/>
        <v>0.15134573504452531</v>
      </c>
      <c r="AC48" s="1">
        <f t="shared" si="18"/>
        <v>953.29275542699929</v>
      </c>
      <c r="AD48">
        <v>43</v>
      </c>
    </row>
    <row r="49" spans="1:30">
      <c r="A49">
        <v>1940</v>
      </c>
      <c r="B49">
        <v>11</v>
      </c>
      <c r="C49">
        <v>13</v>
      </c>
      <c r="D49">
        <v>8</v>
      </c>
      <c r="E49">
        <v>183</v>
      </c>
      <c r="F49">
        <v>11</v>
      </c>
      <c r="G49">
        <f t="shared" si="4"/>
        <v>9.6999999999999993</v>
      </c>
      <c r="H49">
        <v>9.6999999999999993</v>
      </c>
      <c r="I49">
        <f t="shared" si="5"/>
        <v>12.034938513584404</v>
      </c>
      <c r="J49">
        <f t="shared" si="22"/>
        <v>6.0563829341763444E-2</v>
      </c>
      <c r="K49">
        <f t="shared" si="7"/>
        <v>0.08</v>
      </c>
      <c r="L49">
        <f t="shared" si="8"/>
        <v>0.08</v>
      </c>
      <c r="M49">
        <f t="shared" si="19"/>
        <v>0</v>
      </c>
      <c r="N49">
        <f t="shared" si="9"/>
        <v>0</v>
      </c>
      <c r="O49">
        <f t="shared" si="20"/>
        <v>0</v>
      </c>
      <c r="P49">
        <f t="shared" si="10"/>
        <v>0.08</v>
      </c>
      <c r="Q49">
        <f t="shared" si="21"/>
        <v>1.22</v>
      </c>
      <c r="R49">
        <f t="shared" si="23"/>
        <v>63.726838911991273</v>
      </c>
      <c r="S49">
        <f t="shared" si="24"/>
        <v>14.457617973297218</v>
      </c>
      <c r="T49">
        <f t="shared" si="12"/>
        <v>2.8915235946594438</v>
      </c>
      <c r="U49">
        <f t="shared" si="25"/>
        <v>0</v>
      </c>
      <c r="V49">
        <f t="shared" si="26"/>
        <v>0.08</v>
      </c>
      <c r="W49">
        <f t="shared" si="27"/>
        <v>6.0563829341763444E-2</v>
      </c>
      <c r="X49">
        <f t="shared" si="13"/>
        <v>1.9436170658236662E-2</v>
      </c>
      <c r="Y49">
        <f t="shared" si="14"/>
        <v>10</v>
      </c>
      <c r="Z49">
        <f t="shared" si="15"/>
        <v>2.6745322395728373</v>
      </c>
      <c r="AA49">
        <f t="shared" si="16"/>
        <v>0.21838452514881984</v>
      </c>
      <c r="AB49">
        <f t="shared" si="17"/>
        <v>0.21838452514881984</v>
      </c>
      <c r="AC49" s="1">
        <f t="shared" si="18"/>
        <v>1375.5550208302084</v>
      </c>
      <c r="AD49">
        <v>44</v>
      </c>
    </row>
    <row r="50" spans="1:30">
      <c r="A50">
        <v>1940</v>
      </c>
      <c r="B50">
        <v>11</v>
      </c>
      <c r="C50">
        <v>14</v>
      </c>
      <c r="D50">
        <v>51</v>
      </c>
      <c r="E50">
        <v>44</v>
      </c>
      <c r="F50">
        <v>6</v>
      </c>
      <c r="G50">
        <f t="shared" si="4"/>
        <v>2.5</v>
      </c>
      <c r="H50">
        <v>9.6999999999999993</v>
      </c>
      <c r="I50">
        <f t="shared" si="5"/>
        <v>7.3129391021763075</v>
      </c>
      <c r="J50">
        <f t="shared" si="22"/>
        <v>3.7762923900803567E-2</v>
      </c>
      <c r="K50">
        <f t="shared" si="7"/>
        <v>0.51</v>
      </c>
      <c r="L50">
        <f t="shared" si="8"/>
        <v>0.51</v>
      </c>
      <c r="M50">
        <f t="shared" si="19"/>
        <v>0</v>
      </c>
      <c r="N50">
        <f t="shared" si="9"/>
        <v>0</v>
      </c>
      <c r="O50">
        <f t="shared" si="20"/>
        <v>0</v>
      </c>
      <c r="P50">
        <f t="shared" si="10"/>
        <v>0.51</v>
      </c>
      <c r="Q50">
        <f t="shared" si="21"/>
        <v>1.3</v>
      </c>
      <c r="R50">
        <f t="shared" si="23"/>
        <v>65</v>
      </c>
      <c r="S50">
        <f t="shared" si="24"/>
        <v>13.676923076923082</v>
      </c>
      <c r="T50">
        <f t="shared" si="12"/>
        <v>2.7353846153846164</v>
      </c>
      <c r="U50">
        <f t="shared" si="25"/>
        <v>0</v>
      </c>
      <c r="V50">
        <f t="shared" si="26"/>
        <v>0.51</v>
      </c>
      <c r="W50">
        <f t="shared" si="27"/>
        <v>3.7762923900803567E-2</v>
      </c>
      <c r="X50">
        <f t="shared" si="13"/>
        <v>0.47223707609919607</v>
      </c>
      <c r="Y50">
        <f t="shared" si="14"/>
        <v>10</v>
      </c>
      <c r="Z50">
        <f t="shared" si="15"/>
        <v>2.9435048654644977</v>
      </c>
      <c r="AA50">
        <f t="shared" si="16"/>
        <v>0.2032644502075355</v>
      </c>
      <c r="AB50">
        <f t="shared" si="17"/>
        <v>0.2032644502075355</v>
      </c>
      <c r="AC50" s="1">
        <f t="shared" si="18"/>
        <v>1280.3170684769484</v>
      </c>
      <c r="AD50">
        <v>45</v>
      </c>
    </row>
    <row r="51" spans="1:30">
      <c r="A51">
        <v>1940</v>
      </c>
      <c r="B51">
        <v>11</v>
      </c>
      <c r="C51">
        <v>15</v>
      </c>
      <c r="D51">
        <v>86</v>
      </c>
      <c r="E51">
        <v>44</v>
      </c>
      <c r="F51">
        <v>22</v>
      </c>
      <c r="G51">
        <f t="shared" si="4"/>
        <v>3.3</v>
      </c>
      <c r="H51">
        <v>9.6999999999999993</v>
      </c>
      <c r="I51">
        <f t="shared" si="5"/>
        <v>7.7405265232365892</v>
      </c>
      <c r="J51">
        <f t="shared" si="22"/>
        <v>3.9855189451460431E-2</v>
      </c>
      <c r="K51">
        <f t="shared" si="7"/>
        <v>0.86</v>
      </c>
      <c r="L51">
        <f t="shared" si="8"/>
        <v>0.86</v>
      </c>
      <c r="M51">
        <f t="shared" si="19"/>
        <v>0</v>
      </c>
      <c r="N51">
        <f t="shared" si="9"/>
        <v>0</v>
      </c>
      <c r="O51">
        <f t="shared" si="20"/>
        <v>0</v>
      </c>
      <c r="P51">
        <f t="shared" si="10"/>
        <v>0.86</v>
      </c>
      <c r="Q51">
        <f t="shared" si="21"/>
        <v>1.81</v>
      </c>
      <c r="R51">
        <f t="shared" si="23"/>
        <v>70.977753779697622</v>
      </c>
      <c r="S51">
        <f t="shared" si="24"/>
        <v>10.385860565321778</v>
      </c>
      <c r="T51">
        <f t="shared" si="12"/>
        <v>2.0771721130643557</v>
      </c>
      <c r="U51">
        <f t="shared" si="25"/>
        <v>0</v>
      </c>
      <c r="V51">
        <f t="shared" si="26"/>
        <v>0.86</v>
      </c>
      <c r="W51">
        <f t="shared" si="27"/>
        <v>3.9855189451460431E-2</v>
      </c>
      <c r="X51">
        <f t="shared" si="13"/>
        <v>0.82014481054853938</v>
      </c>
      <c r="Y51">
        <f t="shared" si="14"/>
        <v>10</v>
      </c>
      <c r="Z51">
        <f t="shared" si="15"/>
        <v>3.5399433062377352</v>
      </c>
      <c r="AA51">
        <f t="shared" si="16"/>
        <v>0.2237063697753017</v>
      </c>
      <c r="AB51">
        <f t="shared" si="17"/>
        <v>0.2237063697753017</v>
      </c>
      <c r="AC51" s="1">
        <f t="shared" si="18"/>
        <v>1409.0761235321825</v>
      </c>
      <c r="AD51">
        <v>46</v>
      </c>
    </row>
    <row r="52" spans="1:30">
      <c r="A52">
        <v>1940</v>
      </c>
      <c r="B52">
        <v>11</v>
      </c>
      <c r="C52">
        <v>16</v>
      </c>
      <c r="D52">
        <v>8</v>
      </c>
      <c r="E52">
        <v>33</v>
      </c>
      <c r="F52">
        <v>-28</v>
      </c>
      <c r="G52">
        <f t="shared" si="4"/>
        <v>0.25</v>
      </c>
      <c r="H52">
        <v>9.6999999999999993</v>
      </c>
      <c r="I52">
        <f t="shared" si="5"/>
        <v>6.2200286222196945</v>
      </c>
      <c r="J52">
        <f t="shared" si="22"/>
        <v>3.2383774913586537E-2</v>
      </c>
      <c r="K52">
        <f t="shared" si="7"/>
        <v>0.08</v>
      </c>
      <c r="L52">
        <f t="shared" si="8"/>
        <v>0.08</v>
      </c>
      <c r="M52">
        <f t="shared" si="19"/>
        <v>0</v>
      </c>
      <c r="N52">
        <f t="shared" si="9"/>
        <v>0</v>
      </c>
      <c r="O52">
        <f t="shared" si="20"/>
        <v>0</v>
      </c>
      <c r="P52">
        <f t="shared" si="10"/>
        <v>0.08</v>
      </c>
      <c r="Q52">
        <f t="shared" si="21"/>
        <v>2.67</v>
      </c>
      <c r="R52">
        <f t="shared" si="23"/>
        <v>81.057887604285781</v>
      </c>
      <c r="S52">
        <f t="shared" si="24"/>
        <v>5.9356303139794946</v>
      </c>
      <c r="T52">
        <f t="shared" si="12"/>
        <v>1.1871260627958991</v>
      </c>
      <c r="U52">
        <f t="shared" si="25"/>
        <v>0</v>
      </c>
      <c r="V52">
        <f t="shared" si="26"/>
        <v>0.08</v>
      </c>
      <c r="W52">
        <f t="shared" si="27"/>
        <v>3.2383774913586537E-2</v>
      </c>
      <c r="X52">
        <f t="shared" si="13"/>
        <v>4.7616225086413166E-2</v>
      </c>
      <c r="Y52">
        <f t="shared" si="14"/>
        <v>10</v>
      </c>
      <c r="Z52">
        <f t="shared" si="15"/>
        <v>3.3185238400500805</v>
      </c>
      <c r="AA52">
        <f t="shared" si="16"/>
        <v>0.26903569127406773</v>
      </c>
      <c r="AB52">
        <f t="shared" si="17"/>
        <v>0.26903569127406773</v>
      </c>
      <c r="AC52" s="1">
        <f t="shared" si="18"/>
        <v>1694.5953274957574</v>
      </c>
      <c r="AD52">
        <v>47</v>
      </c>
    </row>
    <row r="53" spans="1:30">
      <c r="A53">
        <v>1940</v>
      </c>
      <c r="B53">
        <v>11</v>
      </c>
      <c r="C53">
        <v>17</v>
      </c>
      <c r="D53">
        <v>13</v>
      </c>
      <c r="E53">
        <v>22</v>
      </c>
      <c r="F53">
        <v>-17</v>
      </c>
      <c r="G53">
        <f t="shared" si="4"/>
        <v>0.25</v>
      </c>
      <c r="H53">
        <v>9.6999999999999993</v>
      </c>
      <c r="I53">
        <f t="shared" si="5"/>
        <v>6.2200286222196945</v>
      </c>
      <c r="J53">
        <f t="shared" si="22"/>
        <v>3.2383774913586537E-2</v>
      </c>
      <c r="K53">
        <f t="shared" si="7"/>
        <v>0.13</v>
      </c>
      <c r="L53">
        <f t="shared" si="8"/>
        <v>0.13</v>
      </c>
      <c r="M53">
        <f t="shared" si="19"/>
        <v>0</v>
      </c>
      <c r="N53">
        <f t="shared" si="9"/>
        <v>0</v>
      </c>
      <c r="O53">
        <f t="shared" si="20"/>
        <v>0</v>
      </c>
      <c r="P53">
        <f t="shared" si="10"/>
        <v>0.13</v>
      </c>
      <c r="Q53">
        <f t="shared" si="21"/>
        <v>2.75</v>
      </c>
      <c r="R53">
        <f t="shared" si="23"/>
        <v>81.995574471689324</v>
      </c>
      <c r="S53">
        <f t="shared" si="24"/>
        <v>5.577281595569378</v>
      </c>
      <c r="T53">
        <f t="shared" si="12"/>
        <v>1.1154563191138755</v>
      </c>
      <c r="U53">
        <f t="shared" si="25"/>
        <v>0</v>
      </c>
      <c r="V53">
        <f t="shared" si="26"/>
        <v>0.13</v>
      </c>
      <c r="W53">
        <f t="shared" si="27"/>
        <v>3.2383774913586537E-2</v>
      </c>
      <c r="X53">
        <f t="shared" si="13"/>
        <v>9.7616225086413877E-2</v>
      </c>
      <c r="Y53">
        <f t="shared" si="14"/>
        <v>10</v>
      </c>
      <c r="Z53">
        <f t="shared" si="15"/>
        <v>3.1639322532926886</v>
      </c>
      <c r="AA53">
        <f t="shared" si="16"/>
        <v>0.25220781184380597</v>
      </c>
      <c r="AB53">
        <f t="shared" si="17"/>
        <v>0.25220781184380597</v>
      </c>
      <c r="AC53" s="1">
        <f t="shared" si="18"/>
        <v>1588.6002986609635</v>
      </c>
      <c r="AD53">
        <v>48</v>
      </c>
    </row>
    <row r="54" spans="1:30">
      <c r="A54">
        <v>1940</v>
      </c>
      <c r="B54">
        <v>11</v>
      </c>
      <c r="C54">
        <v>18</v>
      </c>
      <c r="D54">
        <v>13</v>
      </c>
      <c r="E54">
        <v>11</v>
      </c>
      <c r="F54">
        <v>-17</v>
      </c>
      <c r="G54">
        <f t="shared" si="4"/>
        <v>-0.3</v>
      </c>
      <c r="H54">
        <v>9.6999999999999993</v>
      </c>
      <c r="I54">
        <f t="shared" si="5"/>
        <v>5.9759233883635003</v>
      </c>
      <c r="J54">
        <f t="shared" si="22"/>
        <v>0</v>
      </c>
      <c r="K54">
        <f t="shared" si="7"/>
        <v>0.13</v>
      </c>
      <c r="L54">
        <f t="shared" si="8"/>
        <v>0</v>
      </c>
      <c r="M54">
        <f t="shared" si="19"/>
        <v>0</v>
      </c>
      <c r="N54">
        <f t="shared" si="9"/>
        <v>0.13</v>
      </c>
      <c r="O54">
        <f t="shared" si="20"/>
        <v>0.13</v>
      </c>
      <c r="P54">
        <f t="shared" si="10"/>
        <v>0</v>
      </c>
      <c r="Q54">
        <f t="shared" si="21"/>
        <v>1.6600000000000001</v>
      </c>
      <c r="R54">
        <f t="shared" si="23"/>
        <v>69.219590903315975</v>
      </c>
      <c r="S54">
        <f t="shared" si="24"/>
        <v>11.294813807088261</v>
      </c>
      <c r="T54">
        <f t="shared" si="12"/>
        <v>2.2589627614176524</v>
      </c>
      <c r="U54">
        <f t="shared" si="25"/>
        <v>0</v>
      </c>
      <c r="V54">
        <f t="shared" si="26"/>
        <v>0</v>
      </c>
      <c r="W54">
        <f t="shared" si="27"/>
        <v>0</v>
      </c>
      <c r="X54">
        <f t="shared" si="13"/>
        <v>0</v>
      </c>
      <c r="Y54">
        <f t="shared" si="14"/>
        <v>10</v>
      </c>
      <c r="Z54">
        <f t="shared" si="15"/>
        <v>2.9234734020424442</v>
      </c>
      <c r="AA54">
        <f t="shared" si="16"/>
        <v>0.24045885125024419</v>
      </c>
      <c r="AB54">
        <f t="shared" si="17"/>
        <v>0.24045885125024419</v>
      </c>
      <c r="AC54" s="1">
        <f t="shared" si="18"/>
        <v>1514.5962375994163</v>
      </c>
      <c r="AD54">
        <v>49</v>
      </c>
    </row>
    <row r="55" spans="1:30">
      <c r="A55">
        <v>1940</v>
      </c>
      <c r="B55">
        <v>11</v>
      </c>
      <c r="C55">
        <v>19</v>
      </c>
      <c r="D55">
        <v>0</v>
      </c>
      <c r="E55">
        <v>56</v>
      </c>
      <c r="F55">
        <v>-22</v>
      </c>
      <c r="G55">
        <f t="shared" si="4"/>
        <v>1.7</v>
      </c>
      <c r="H55">
        <v>9.6999999999999993</v>
      </c>
      <c r="I55">
        <f t="shared" si="5"/>
        <v>6.9063438760681342</v>
      </c>
      <c r="J55">
        <f t="shared" si="22"/>
        <v>3.5767188121312958E-2</v>
      </c>
      <c r="K55">
        <f t="shared" si="7"/>
        <v>0</v>
      </c>
      <c r="L55">
        <f t="shared" si="8"/>
        <v>0</v>
      </c>
      <c r="M55">
        <f t="shared" si="19"/>
        <v>0.13</v>
      </c>
      <c r="N55">
        <f t="shared" si="9"/>
        <v>0</v>
      </c>
      <c r="O55">
        <f t="shared" si="20"/>
        <v>0</v>
      </c>
      <c r="P55">
        <f t="shared" si="10"/>
        <v>0.13</v>
      </c>
      <c r="Q55">
        <f t="shared" si="21"/>
        <v>1.58</v>
      </c>
      <c r="R55">
        <f t="shared" si="23"/>
        <v>82.581628763816539</v>
      </c>
      <c r="S55">
        <f t="shared" si="24"/>
        <v>5.3574461538461549</v>
      </c>
      <c r="T55">
        <f t="shared" si="12"/>
        <v>1.071489230769231</v>
      </c>
      <c r="U55">
        <f t="shared" si="25"/>
        <v>0</v>
      </c>
      <c r="V55">
        <f t="shared" si="26"/>
        <v>0.13</v>
      </c>
      <c r="W55">
        <f t="shared" si="27"/>
        <v>3.5767188121312958E-2</v>
      </c>
      <c r="X55">
        <f t="shared" si="13"/>
        <v>9.4232811878688594E-2</v>
      </c>
      <c r="Y55">
        <f t="shared" si="14"/>
        <v>10</v>
      </c>
      <c r="Z55">
        <f t="shared" si="15"/>
        <v>2.7955222353659073</v>
      </c>
      <c r="AA55">
        <f t="shared" si="16"/>
        <v>0.22218397855522562</v>
      </c>
      <c r="AB55">
        <f t="shared" si="17"/>
        <v>0.22218397855522562</v>
      </c>
      <c r="AC55" s="1">
        <f t="shared" si="18"/>
        <v>1399.4869235418607</v>
      </c>
      <c r="AD55">
        <v>50</v>
      </c>
    </row>
    <row r="56" spans="1:30">
      <c r="A56">
        <v>1940</v>
      </c>
      <c r="B56">
        <v>11</v>
      </c>
      <c r="C56">
        <v>20</v>
      </c>
      <c r="D56">
        <v>13</v>
      </c>
      <c r="E56">
        <v>89</v>
      </c>
      <c r="F56">
        <v>6</v>
      </c>
      <c r="G56">
        <f t="shared" si="4"/>
        <v>4.75</v>
      </c>
      <c r="H56">
        <v>9.6999999999999993</v>
      </c>
      <c r="I56">
        <f t="shared" si="5"/>
        <v>8.5720476631365727</v>
      </c>
      <c r="J56">
        <f t="shared" si="22"/>
        <v>4.390619170161203E-2</v>
      </c>
      <c r="K56">
        <f t="shared" si="7"/>
        <v>0.13</v>
      </c>
      <c r="L56">
        <f t="shared" si="8"/>
        <v>0.13</v>
      </c>
      <c r="M56">
        <f t="shared" si="19"/>
        <v>0</v>
      </c>
      <c r="N56">
        <f t="shared" si="9"/>
        <v>0</v>
      </c>
      <c r="O56">
        <f t="shared" si="20"/>
        <v>0</v>
      </c>
      <c r="P56">
        <f t="shared" si="10"/>
        <v>0.13</v>
      </c>
      <c r="Q56">
        <f t="shared" si="21"/>
        <v>1.1999999999999997</v>
      </c>
      <c r="R56">
        <f t="shared" si="23"/>
        <v>63.408548639989093</v>
      </c>
      <c r="S56">
        <f t="shared" si="24"/>
        <v>14.657690240178901</v>
      </c>
      <c r="T56">
        <f t="shared" si="12"/>
        <v>2.9315380480357804</v>
      </c>
      <c r="U56">
        <f t="shared" si="25"/>
        <v>0</v>
      </c>
      <c r="V56">
        <f t="shared" si="26"/>
        <v>0.13</v>
      </c>
      <c r="W56">
        <f t="shared" si="27"/>
        <v>4.390619170161203E-2</v>
      </c>
      <c r="X56">
        <f t="shared" si="13"/>
        <v>8.6093808298388197E-2</v>
      </c>
      <c r="Y56">
        <f t="shared" si="14"/>
        <v>10</v>
      </c>
      <c r="Z56">
        <f t="shared" si="15"/>
        <v>2.6691563537764864</v>
      </c>
      <c r="AA56">
        <f t="shared" si="16"/>
        <v>0.21245968988780883</v>
      </c>
      <c r="AB56">
        <f t="shared" si="17"/>
        <v>0.21245968988780883</v>
      </c>
      <c r="AC56" s="1">
        <f t="shared" si="18"/>
        <v>1338.2358157019071</v>
      </c>
      <c r="AD56">
        <v>51</v>
      </c>
    </row>
    <row r="57" spans="1:30">
      <c r="A57">
        <v>1940</v>
      </c>
      <c r="B57">
        <v>11</v>
      </c>
      <c r="C57">
        <v>21</v>
      </c>
      <c r="D57">
        <v>0</v>
      </c>
      <c r="E57">
        <v>89</v>
      </c>
      <c r="F57">
        <v>39</v>
      </c>
      <c r="G57">
        <f t="shared" si="4"/>
        <v>6.4</v>
      </c>
      <c r="H57">
        <v>9.6999999999999993</v>
      </c>
      <c r="I57">
        <f t="shared" si="5"/>
        <v>9.6132333824526359</v>
      </c>
      <c r="J57">
        <f t="shared" si="22"/>
        <v>4.8948382354327566E-2</v>
      </c>
      <c r="K57">
        <f t="shared" si="7"/>
        <v>0</v>
      </c>
      <c r="L57">
        <f t="shared" si="8"/>
        <v>0</v>
      </c>
      <c r="M57">
        <f t="shared" si="19"/>
        <v>0</v>
      </c>
      <c r="N57">
        <f t="shared" si="9"/>
        <v>0</v>
      </c>
      <c r="O57">
        <f t="shared" si="20"/>
        <v>0</v>
      </c>
      <c r="P57">
        <f t="shared" si="10"/>
        <v>0</v>
      </c>
      <c r="Q57">
        <f t="shared" si="21"/>
        <v>0.47000000000000003</v>
      </c>
      <c r="R57">
        <f t="shared" si="23"/>
        <v>51.790953711909467</v>
      </c>
      <c r="S57">
        <f t="shared" si="24"/>
        <v>23.643313898579947</v>
      </c>
      <c r="T57">
        <f t="shared" si="12"/>
        <v>4.7286627797159895</v>
      </c>
      <c r="U57">
        <f t="shared" si="25"/>
        <v>0</v>
      </c>
      <c r="V57">
        <f t="shared" si="26"/>
        <v>0</v>
      </c>
      <c r="W57">
        <f t="shared" si="27"/>
        <v>4.8948382354327566E-2</v>
      </c>
      <c r="X57">
        <f t="shared" si="13"/>
        <v>0</v>
      </c>
      <c r="Y57">
        <f t="shared" si="14"/>
        <v>9.9510516176456729</v>
      </c>
      <c r="Z57">
        <f t="shared" si="15"/>
        <v>2.4663004708894736</v>
      </c>
      <c r="AA57">
        <f t="shared" si="16"/>
        <v>0.20285588288701284</v>
      </c>
      <c r="AB57">
        <f t="shared" si="17"/>
        <v>0.20285588288701284</v>
      </c>
      <c r="AC57" s="1">
        <f t="shared" si="18"/>
        <v>1277.743594790069</v>
      </c>
      <c r="AD57">
        <v>52</v>
      </c>
    </row>
    <row r="58" spans="1:30">
      <c r="A58">
        <v>1940</v>
      </c>
      <c r="B58">
        <v>11</v>
      </c>
      <c r="C58">
        <v>22</v>
      </c>
      <c r="D58">
        <v>0</v>
      </c>
      <c r="E58">
        <v>172</v>
      </c>
      <c r="F58">
        <v>56</v>
      </c>
      <c r="G58">
        <f t="shared" si="4"/>
        <v>11.4</v>
      </c>
      <c r="H58">
        <v>9.6999999999999993</v>
      </c>
      <c r="I58">
        <f t="shared" si="5"/>
        <v>13.480279711634871</v>
      </c>
      <c r="J58">
        <f t="shared" si="22"/>
        <v>6.7431771846638539E-2</v>
      </c>
      <c r="K58">
        <f t="shared" si="7"/>
        <v>0</v>
      </c>
      <c r="L58">
        <f t="shared" si="8"/>
        <v>0</v>
      </c>
      <c r="M58">
        <f t="shared" si="19"/>
        <v>0</v>
      </c>
      <c r="N58">
        <f t="shared" si="9"/>
        <v>0</v>
      </c>
      <c r="O58">
        <f t="shared" si="20"/>
        <v>0</v>
      </c>
      <c r="P58">
        <f t="shared" si="10"/>
        <v>0</v>
      </c>
      <c r="Q58">
        <f t="shared" si="21"/>
        <v>0.39</v>
      </c>
      <c r="R58">
        <f t="shared" si="23"/>
        <v>50.517792623900739</v>
      </c>
      <c r="S58">
        <f t="shared" si="24"/>
        <v>24.879314832894885</v>
      </c>
      <c r="T58">
        <f t="shared" si="12"/>
        <v>4.9758629665789771</v>
      </c>
      <c r="U58">
        <f t="shared" si="25"/>
        <v>0</v>
      </c>
      <c r="V58">
        <f t="shared" si="26"/>
        <v>0</v>
      </c>
      <c r="W58">
        <f t="shared" si="27"/>
        <v>6.7431771846638539E-2</v>
      </c>
      <c r="X58">
        <f t="shared" si="13"/>
        <v>0</v>
      </c>
      <c r="Y58">
        <f t="shared" si="14"/>
        <v>9.8836198457990339</v>
      </c>
      <c r="Z58">
        <f t="shared" si="15"/>
        <v>2.2788616351018738</v>
      </c>
      <c r="AA58">
        <f t="shared" si="16"/>
        <v>0.18743883578759987</v>
      </c>
      <c r="AB58">
        <f t="shared" si="17"/>
        <v>0.18743883578759987</v>
      </c>
      <c r="AC58" s="1">
        <f t="shared" si="18"/>
        <v>1180.6350815860237</v>
      </c>
      <c r="AD58">
        <v>53</v>
      </c>
    </row>
    <row r="59" spans="1:30">
      <c r="A59">
        <v>1940</v>
      </c>
      <c r="B59">
        <v>11</v>
      </c>
      <c r="C59">
        <v>23</v>
      </c>
      <c r="D59">
        <v>178</v>
      </c>
      <c r="E59">
        <v>83</v>
      </c>
      <c r="F59">
        <v>28</v>
      </c>
      <c r="G59">
        <f t="shared" si="4"/>
        <v>5.55</v>
      </c>
      <c r="H59">
        <v>9.6999999999999993</v>
      </c>
      <c r="I59">
        <f t="shared" si="5"/>
        <v>9.063735027255829</v>
      </c>
      <c r="J59">
        <f t="shared" si="22"/>
        <v>4.6291291510189382E-2</v>
      </c>
      <c r="K59">
        <f t="shared" si="7"/>
        <v>1.78</v>
      </c>
      <c r="L59">
        <f t="shared" si="8"/>
        <v>1.78</v>
      </c>
      <c r="M59">
        <f t="shared" si="19"/>
        <v>0</v>
      </c>
      <c r="N59">
        <f t="shared" si="9"/>
        <v>0</v>
      </c>
      <c r="O59">
        <f t="shared" si="20"/>
        <v>0</v>
      </c>
      <c r="P59">
        <f t="shared" si="10"/>
        <v>1.78</v>
      </c>
      <c r="Q59">
        <f t="shared" si="21"/>
        <v>0.26</v>
      </c>
      <c r="R59">
        <f t="shared" si="23"/>
        <v>48.448905855886565</v>
      </c>
      <c r="S59">
        <f t="shared" si="24"/>
        <v>27.02636454072551</v>
      </c>
      <c r="T59">
        <f t="shared" si="12"/>
        <v>5.4052729081451023</v>
      </c>
      <c r="U59">
        <f t="shared" si="25"/>
        <v>0</v>
      </c>
      <c r="V59">
        <f t="shared" si="26"/>
        <v>1.78</v>
      </c>
      <c r="W59">
        <f t="shared" si="27"/>
        <v>4.6291291510189382E-2</v>
      </c>
      <c r="X59">
        <f t="shared" si="13"/>
        <v>1.6173285542888447</v>
      </c>
      <c r="Y59">
        <f t="shared" si="14"/>
        <v>10</v>
      </c>
      <c r="Z59">
        <f t="shared" si="15"/>
        <v>3.7229967051229762</v>
      </c>
      <c r="AA59">
        <f t="shared" si="16"/>
        <v>0.17319348426774231</v>
      </c>
      <c r="AB59">
        <f t="shared" si="17"/>
        <v>0.17319348426774231</v>
      </c>
      <c r="AC59" s="1">
        <f t="shared" si="18"/>
        <v>1090.9068153854864</v>
      </c>
      <c r="AD59">
        <v>54</v>
      </c>
    </row>
    <row r="60" spans="1:30">
      <c r="A60">
        <v>1940</v>
      </c>
      <c r="B60">
        <v>11</v>
      </c>
      <c r="C60">
        <v>24</v>
      </c>
      <c r="D60">
        <v>0</v>
      </c>
      <c r="E60">
        <v>44</v>
      </c>
      <c r="F60">
        <v>-6</v>
      </c>
      <c r="G60">
        <f t="shared" si="4"/>
        <v>1.9</v>
      </c>
      <c r="H60">
        <v>9.6999999999999993</v>
      </c>
      <c r="I60">
        <f t="shared" si="5"/>
        <v>7.0060739573137445</v>
      </c>
      <c r="J60">
        <f t="shared" si="22"/>
        <v>3.6257281409574349E-2</v>
      </c>
      <c r="K60">
        <f t="shared" si="7"/>
        <v>0</v>
      </c>
      <c r="L60">
        <f t="shared" si="8"/>
        <v>0</v>
      </c>
      <c r="M60">
        <f t="shared" si="19"/>
        <v>0</v>
      </c>
      <c r="N60">
        <f t="shared" si="9"/>
        <v>0</v>
      </c>
      <c r="O60">
        <f t="shared" si="20"/>
        <v>0</v>
      </c>
      <c r="P60">
        <f t="shared" si="10"/>
        <v>0</v>
      </c>
      <c r="Q60">
        <f t="shared" si="21"/>
        <v>2.04</v>
      </c>
      <c r="R60">
        <f t="shared" si="23"/>
        <v>73.673603523482825</v>
      </c>
      <c r="S60">
        <f t="shared" si="24"/>
        <v>9.0763915231918446</v>
      </c>
      <c r="T60">
        <f t="shared" si="12"/>
        <v>1.8152783046383689</v>
      </c>
      <c r="U60">
        <f t="shared" si="25"/>
        <v>0</v>
      </c>
      <c r="V60">
        <f t="shared" si="26"/>
        <v>0</v>
      </c>
      <c r="W60">
        <f t="shared" si="27"/>
        <v>3.6257281409574349E-2</v>
      </c>
      <c r="X60">
        <f t="shared" si="13"/>
        <v>0</v>
      </c>
      <c r="Y60">
        <f t="shared" si="14"/>
        <v>9.9637427185904262</v>
      </c>
      <c r="Z60">
        <f t="shared" si="15"/>
        <v>3.44004895553363</v>
      </c>
      <c r="AA60">
        <f t="shared" si="16"/>
        <v>0.28294774958934604</v>
      </c>
      <c r="AB60">
        <f t="shared" si="17"/>
        <v>0.28294774958934604</v>
      </c>
      <c r="AC60" s="1">
        <f t="shared" si="18"/>
        <v>1782.2242547405924</v>
      </c>
      <c r="AD60">
        <v>55</v>
      </c>
    </row>
    <row r="61" spans="1:30">
      <c r="A61">
        <v>1940</v>
      </c>
      <c r="B61">
        <v>11</v>
      </c>
      <c r="C61">
        <v>25</v>
      </c>
      <c r="D61">
        <v>8</v>
      </c>
      <c r="E61">
        <v>33</v>
      </c>
      <c r="F61">
        <v>-56</v>
      </c>
      <c r="G61">
        <f t="shared" si="4"/>
        <v>-1.1499999999999999</v>
      </c>
      <c r="H61">
        <v>9.6999999999999993</v>
      </c>
      <c r="I61">
        <f t="shared" si="5"/>
        <v>5.6153177747895322</v>
      </c>
      <c r="J61">
        <f t="shared" si="22"/>
        <v>0</v>
      </c>
      <c r="K61">
        <f t="shared" si="7"/>
        <v>0.08</v>
      </c>
      <c r="L61">
        <f t="shared" si="8"/>
        <v>0</v>
      </c>
      <c r="M61">
        <f t="shared" si="19"/>
        <v>0</v>
      </c>
      <c r="N61">
        <f t="shared" si="9"/>
        <v>0.08</v>
      </c>
      <c r="O61">
        <f t="shared" si="20"/>
        <v>0.08</v>
      </c>
      <c r="P61">
        <f t="shared" si="10"/>
        <v>0</v>
      </c>
      <c r="Q61">
        <f t="shared" si="21"/>
        <v>1.9100000000000001</v>
      </c>
      <c r="R61">
        <f t="shared" si="23"/>
        <v>72.149862363952067</v>
      </c>
      <c r="S61">
        <f t="shared" si="24"/>
        <v>9.8045023618652039</v>
      </c>
      <c r="T61">
        <f t="shared" si="12"/>
        <v>1.9609004723730408</v>
      </c>
      <c r="U61">
        <f t="shared" si="25"/>
        <v>0</v>
      </c>
      <c r="V61">
        <f t="shared" si="26"/>
        <v>0</v>
      </c>
      <c r="W61">
        <f t="shared" si="27"/>
        <v>0</v>
      </c>
      <c r="X61">
        <f t="shared" si="13"/>
        <v>0</v>
      </c>
      <c r="Y61">
        <f t="shared" si="14"/>
        <v>9.9637427185904262</v>
      </c>
      <c r="Z61">
        <f t="shared" si="15"/>
        <v>3.1786052349130745</v>
      </c>
      <c r="AA61">
        <f t="shared" si="16"/>
        <v>0.26144372062055571</v>
      </c>
      <c r="AB61">
        <f t="shared" si="17"/>
        <v>0.26144372062055571</v>
      </c>
      <c r="AC61" s="1">
        <f t="shared" si="18"/>
        <v>1646.7752113803069</v>
      </c>
      <c r="AD61">
        <v>56</v>
      </c>
    </row>
    <row r="62" spans="1:30">
      <c r="A62">
        <v>1940</v>
      </c>
      <c r="B62">
        <v>11</v>
      </c>
      <c r="C62">
        <v>26</v>
      </c>
      <c r="D62">
        <v>0</v>
      </c>
      <c r="E62">
        <v>0</v>
      </c>
      <c r="F62">
        <v>-128</v>
      </c>
      <c r="G62">
        <f t="shared" si="4"/>
        <v>-6.4</v>
      </c>
      <c r="H62">
        <v>9.6999999999999993</v>
      </c>
      <c r="I62">
        <f t="shared" si="5"/>
        <v>3.7845083140126174</v>
      </c>
      <c r="J62">
        <f t="shared" si="22"/>
        <v>0</v>
      </c>
      <c r="K62">
        <f t="shared" si="7"/>
        <v>0</v>
      </c>
      <c r="L62">
        <f t="shared" si="8"/>
        <v>0</v>
      </c>
      <c r="M62">
        <f t="shared" si="19"/>
        <v>0</v>
      </c>
      <c r="N62">
        <f t="shared" si="9"/>
        <v>0</v>
      </c>
      <c r="O62">
        <f t="shared" si="20"/>
        <v>0.08</v>
      </c>
      <c r="P62">
        <f t="shared" si="10"/>
        <v>0</v>
      </c>
      <c r="Q62">
        <f t="shared" si="21"/>
        <v>1.78</v>
      </c>
      <c r="R62">
        <f t="shared" si="23"/>
        <v>70.626121204421295</v>
      </c>
      <c r="S62">
        <f t="shared" si="24"/>
        <v>10.564030824348777</v>
      </c>
      <c r="T62">
        <f t="shared" si="12"/>
        <v>2.1128061648697556</v>
      </c>
      <c r="U62">
        <f t="shared" si="25"/>
        <v>0</v>
      </c>
      <c r="V62">
        <f t="shared" si="26"/>
        <v>0</v>
      </c>
      <c r="W62">
        <f t="shared" si="27"/>
        <v>0</v>
      </c>
      <c r="X62">
        <f t="shared" si="13"/>
        <v>0</v>
      </c>
      <c r="Y62">
        <f t="shared" si="14"/>
        <v>9.9637427185904262</v>
      </c>
      <c r="Z62">
        <f t="shared" si="15"/>
        <v>2.9370312370596809</v>
      </c>
      <c r="AA62">
        <f t="shared" si="16"/>
        <v>0.24157399785339351</v>
      </c>
      <c r="AB62">
        <f t="shared" si="17"/>
        <v>0.24157399785339351</v>
      </c>
      <c r="AC62" s="1">
        <f t="shared" si="18"/>
        <v>1521.6202953154038</v>
      </c>
      <c r="AD62">
        <v>57</v>
      </c>
    </row>
    <row r="63" spans="1:30">
      <c r="A63">
        <v>1940</v>
      </c>
      <c r="B63">
        <v>11</v>
      </c>
      <c r="C63">
        <v>27</v>
      </c>
      <c r="D63">
        <v>152</v>
      </c>
      <c r="E63">
        <v>0</v>
      </c>
      <c r="F63">
        <v>-61</v>
      </c>
      <c r="G63">
        <f t="shared" si="4"/>
        <v>-3.05</v>
      </c>
      <c r="H63">
        <v>9.6999999999999993</v>
      </c>
      <c r="I63">
        <f t="shared" si="5"/>
        <v>4.8780190020918797</v>
      </c>
      <c r="J63">
        <f t="shared" si="22"/>
        <v>0</v>
      </c>
      <c r="K63">
        <f t="shared" si="7"/>
        <v>1.52</v>
      </c>
      <c r="L63">
        <f t="shared" si="8"/>
        <v>0</v>
      </c>
      <c r="M63">
        <f t="shared" si="19"/>
        <v>0</v>
      </c>
      <c r="N63">
        <f t="shared" si="9"/>
        <v>1.52</v>
      </c>
      <c r="O63">
        <f t="shared" si="20"/>
        <v>1.6</v>
      </c>
      <c r="P63">
        <f t="shared" si="10"/>
        <v>0</v>
      </c>
      <c r="Q63">
        <f t="shared" si="21"/>
        <v>1.78</v>
      </c>
      <c r="R63">
        <f t="shared" si="23"/>
        <v>70.626121204421295</v>
      </c>
      <c r="S63">
        <f t="shared" si="24"/>
        <v>10.564030824348777</v>
      </c>
      <c r="T63">
        <f t="shared" si="12"/>
        <v>2.1128061648697556</v>
      </c>
      <c r="U63">
        <f t="shared" si="25"/>
        <v>0</v>
      </c>
      <c r="V63">
        <f t="shared" si="26"/>
        <v>0</v>
      </c>
      <c r="W63">
        <f t="shared" si="27"/>
        <v>0</v>
      </c>
      <c r="X63">
        <f t="shared" si="13"/>
        <v>0</v>
      </c>
      <c r="Y63">
        <f t="shared" si="14"/>
        <v>9.9637427185904262</v>
      </c>
      <c r="Z63">
        <f t="shared" si="15"/>
        <v>2.7138168630431454</v>
      </c>
      <c r="AA63">
        <f t="shared" si="16"/>
        <v>0.22321437401653563</v>
      </c>
      <c r="AB63">
        <f t="shared" si="17"/>
        <v>0.22321437401653563</v>
      </c>
      <c r="AC63" s="1">
        <f t="shared" si="18"/>
        <v>1405.9771528714332</v>
      </c>
      <c r="AD63">
        <v>58</v>
      </c>
    </row>
    <row r="64" spans="1:30">
      <c r="A64">
        <v>1940</v>
      </c>
      <c r="B64">
        <v>11</v>
      </c>
      <c r="C64">
        <v>28</v>
      </c>
      <c r="D64">
        <v>20</v>
      </c>
      <c r="E64">
        <v>0</v>
      </c>
      <c r="F64">
        <v>-100</v>
      </c>
      <c r="G64">
        <f t="shared" si="4"/>
        <v>-5</v>
      </c>
      <c r="H64">
        <v>9.6999999999999993</v>
      </c>
      <c r="I64">
        <f t="shared" si="5"/>
        <v>4.211764920272719</v>
      </c>
      <c r="J64">
        <f t="shared" si="22"/>
        <v>0</v>
      </c>
      <c r="K64">
        <f t="shared" si="7"/>
        <v>0.2</v>
      </c>
      <c r="L64">
        <f t="shared" si="8"/>
        <v>0</v>
      </c>
      <c r="M64">
        <f t="shared" si="19"/>
        <v>0</v>
      </c>
      <c r="N64">
        <f t="shared" si="9"/>
        <v>0.2</v>
      </c>
      <c r="O64">
        <f t="shared" si="20"/>
        <v>1.8</v>
      </c>
      <c r="P64">
        <f t="shared" si="10"/>
        <v>0</v>
      </c>
      <c r="Q64">
        <f t="shared" si="21"/>
        <v>1.78</v>
      </c>
      <c r="R64">
        <f t="shared" si="23"/>
        <v>70.626121204421295</v>
      </c>
      <c r="S64">
        <f t="shared" si="24"/>
        <v>10.564030824348777</v>
      </c>
      <c r="T64">
        <f t="shared" si="12"/>
        <v>2.1128061648697556</v>
      </c>
      <c r="U64">
        <f t="shared" si="25"/>
        <v>0</v>
      </c>
      <c r="V64">
        <f t="shared" si="26"/>
        <v>0</v>
      </c>
      <c r="W64">
        <f t="shared" si="27"/>
        <v>0</v>
      </c>
      <c r="X64">
        <f t="shared" si="13"/>
        <v>0</v>
      </c>
      <c r="Y64">
        <f t="shared" si="14"/>
        <v>9.9637427185904262</v>
      </c>
      <c r="Z64">
        <f t="shared" si="15"/>
        <v>2.5075667814518665</v>
      </c>
      <c r="AA64">
        <f t="shared" si="16"/>
        <v>0.20625008159127894</v>
      </c>
      <c r="AB64">
        <f t="shared" si="17"/>
        <v>0.20625008159127894</v>
      </c>
      <c r="AC64" s="1">
        <f t="shared" si="18"/>
        <v>1299.1228892532044</v>
      </c>
      <c r="AD64">
        <v>59</v>
      </c>
    </row>
    <row r="65" spans="1:30">
      <c r="A65">
        <v>1940</v>
      </c>
      <c r="B65">
        <v>11</v>
      </c>
      <c r="C65">
        <v>29</v>
      </c>
      <c r="D65">
        <v>13</v>
      </c>
      <c r="E65">
        <v>-28</v>
      </c>
      <c r="F65">
        <v>-122</v>
      </c>
      <c r="G65">
        <f t="shared" si="4"/>
        <v>-7.5</v>
      </c>
      <c r="H65">
        <v>9.6999999999999993</v>
      </c>
      <c r="I65">
        <f t="shared" si="5"/>
        <v>3.4762603006314436</v>
      </c>
      <c r="J65">
        <f t="shared" si="22"/>
        <v>0</v>
      </c>
      <c r="K65">
        <f t="shared" si="7"/>
        <v>0.13</v>
      </c>
      <c r="L65">
        <f t="shared" si="8"/>
        <v>0</v>
      </c>
      <c r="M65">
        <f t="shared" si="19"/>
        <v>0</v>
      </c>
      <c r="N65">
        <f t="shared" si="9"/>
        <v>0.13</v>
      </c>
      <c r="O65">
        <f t="shared" si="20"/>
        <v>1.9300000000000002</v>
      </c>
      <c r="P65">
        <f t="shared" si="10"/>
        <v>0</v>
      </c>
      <c r="Q65">
        <f t="shared" si="21"/>
        <v>0</v>
      </c>
      <c r="R65">
        <f t="shared" si="23"/>
        <v>44.311132319858203</v>
      </c>
      <c r="S65">
        <f t="shared" si="24"/>
        <v>31.921938461538467</v>
      </c>
      <c r="T65">
        <f t="shared" si="12"/>
        <v>6.3843876923076941</v>
      </c>
      <c r="U65">
        <f t="shared" si="25"/>
        <v>0</v>
      </c>
      <c r="V65">
        <f t="shared" si="26"/>
        <v>0</v>
      </c>
      <c r="W65">
        <f t="shared" si="27"/>
        <v>0</v>
      </c>
      <c r="X65">
        <f t="shared" si="13"/>
        <v>0</v>
      </c>
      <c r="Y65">
        <f t="shared" si="14"/>
        <v>9.9637427185904262</v>
      </c>
      <c r="Z65">
        <f t="shared" si="15"/>
        <v>2.3169917060615246</v>
      </c>
      <c r="AA65">
        <f t="shared" si="16"/>
        <v>0.19057507539034174</v>
      </c>
      <c r="AB65">
        <f t="shared" si="17"/>
        <v>0.19057507539034174</v>
      </c>
      <c r="AC65" s="1">
        <f t="shared" si="18"/>
        <v>1200.3895496699608</v>
      </c>
      <c r="AD65">
        <v>60</v>
      </c>
    </row>
    <row r="66" spans="1:30">
      <c r="A66">
        <v>1940</v>
      </c>
      <c r="B66">
        <v>11</v>
      </c>
      <c r="C66">
        <v>30</v>
      </c>
      <c r="D66">
        <v>5</v>
      </c>
      <c r="E66">
        <v>17</v>
      </c>
      <c r="F66">
        <v>-61</v>
      </c>
      <c r="G66">
        <f t="shared" si="4"/>
        <v>-2.2000000000000002</v>
      </c>
      <c r="H66">
        <v>9.6999999999999993</v>
      </c>
      <c r="I66">
        <f t="shared" si="5"/>
        <v>5.1965324203018888</v>
      </c>
      <c r="J66">
        <f t="shared" si="22"/>
        <v>0</v>
      </c>
      <c r="K66">
        <f t="shared" si="7"/>
        <v>0.05</v>
      </c>
      <c r="L66">
        <f t="shared" si="8"/>
        <v>0</v>
      </c>
      <c r="M66">
        <f t="shared" si="19"/>
        <v>0</v>
      </c>
      <c r="N66">
        <f t="shared" si="9"/>
        <v>0.05</v>
      </c>
      <c r="O66">
        <f t="shared" si="20"/>
        <v>1.9800000000000002</v>
      </c>
      <c r="P66">
        <f t="shared" si="10"/>
        <v>0</v>
      </c>
      <c r="Q66">
        <f t="shared" si="21"/>
        <v>0</v>
      </c>
      <c r="R66">
        <f t="shared" si="23"/>
        <v>44.311132319858203</v>
      </c>
      <c r="S66">
        <f t="shared" si="24"/>
        <v>31.921938461538467</v>
      </c>
      <c r="T66">
        <f t="shared" si="12"/>
        <v>6.3843876923076941</v>
      </c>
      <c r="U66">
        <f t="shared" si="25"/>
        <v>0</v>
      </c>
      <c r="V66">
        <f t="shared" si="26"/>
        <v>0</v>
      </c>
      <c r="W66">
        <f t="shared" si="27"/>
        <v>0</v>
      </c>
      <c r="X66">
        <f t="shared" si="13"/>
        <v>0</v>
      </c>
      <c r="Y66">
        <f t="shared" si="14"/>
        <v>9.9637427185904262</v>
      </c>
      <c r="Z66">
        <f t="shared" si="15"/>
        <v>2.1409003364008488</v>
      </c>
      <c r="AA66">
        <f t="shared" si="16"/>
        <v>0.17609136966067576</v>
      </c>
      <c r="AB66">
        <f t="shared" si="17"/>
        <v>0.17609136966067576</v>
      </c>
      <c r="AC66" s="1">
        <f t="shared" si="18"/>
        <v>1109.1599438950439</v>
      </c>
      <c r="AD66">
        <v>61</v>
      </c>
    </row>
    <row r="67" spans="1:30">
      <c r="A67">
        <v>1940</v>
      </c>
      <c r="B67">
        <v>12</v>
      </c>
      <c r="C67">
        <v>1</v>
      </c>
      <c r="D67">
        <v>58</v>
      </c>
      <c r="E67">
        <v>44</v>
      </c>
      <c r="F67">
        <v>-44</v>
      </c>
      <c r="G67">
        <f t="shared" si="4"/>
        <v>0</v>
      </c>
      <c r="H67">
        <v>9</v>
      </c>
      <c r="I67">
        <f t="shared" ref="I67:I97" si="28">6.108*EXP(17.27*G67/(237.3+G67))</f>
        <v>6.1079999999999997</v>
      </c>
      <c r="J67">
        <f>IF(G67&gt;0,0.61*0.021*H67*H67*I67/(G67+273),0)</f>
        <v>0</v>
      </c>
      <c r="K67">
        <f t="shared" si="7"/>
        <v>0.57999999999999996</v>
      </c>
      <c r="L67">
        <f>IF(G67&lt;=0,0,K67)</f>
        <v>0</v>
      </c>
      <c r="M67">
        <f>IF(G67&lt;=0,0,MIN(0.45*G67,O66))</f>
        <v>0</v>
      </c>
      <c r="N67">
        <f>IF(G67&lt;=0,K67,0)</f>
        <v>0.57999999999999996</v>
      </c>
      <c r="O67">
        <f>O66+N67-M67</f>
        <v>2.56</v>
      </c>
      <c r="P67">
        <f t="shared" ref="P67:P97" si="29">L67+M67</f>
        <v>0</v>
      </c>
      <c r="Q67">
        <f>SUM(P62:P66)</f>
        <v>0</v>
      </c>
      <c r="R67">
        <f t="shared" ref="R67:R97" si="30">IF(M67&gt;0,F$3,IF(Q67&lt;I$1,F$2+(Q67*(F$1-F$2)/(I$1)),IF(Q67&lt;I$2,F$1+(Q67-I$1)*(F$3-F$1)/(I$2-I$1),F$3)))</f>
        <v>44.311132319858203</v>
      </c>
      <c r="S67">
        <f t="shared" si="24"/>
        <v>31.921938461538467</v>
      </c>
      <c r="T67">
        <f t="shared" ref="T67:T97" si="31">S67*0.2</f>
        <v>6.3843876923076941</v>
      </c>
      <c r="U67">
        <f t="shared" si="25"/>
        <v>0</v>
      </c>
      <c r="V67">
        <f t="shared" si="26"/>
        <v>0</v>
      </c>
      <c r="W67">
        <f t="shared" si="27"/>
        <v>0</v>
      </c>
      <c r="X67">
        <f>MAX(0,Y66+V67-W67-10)</f>
        <v>0</v>
      </c>
      <c r="Y67">
        <f>Y66+V67-W67-X67</f>
        <v>9.9637427185904262</v>
      </c>
      <c r="Z67">
        <f>Z66-AA67+X67</f>
        <v>1.9781919108343844</v>
      </c>
      <c r="AA67">
        <f>Z66*(1-X$1)</f>
        <v>0.16270842556646442</v>
      </c>
      <c r="AB67">
        <f t="shared" ref="AB67:AB97" si="32">AA67+U67</f>
        <v>0.16270842556646442</v>
      </c>
      <c r="AC67" s="1">
        <f t="shared" si="18"/>
        <v>1024.8637881590207</v>
      </c>
      <c r="AD67">
        <v>62</v>
      </c>
    </row>
    <row r="68" spans="1:30">
      <c r="A68">
        <v>1940</v>
      </c>
      <c r="B68">
        <v>12</v>
      </c>
      <c r="C68">
        <v>2</v>
      </c>
      <c r="D68">
        <v>0</v>
      </c>
      <c r="E68">
        <v>-33</v>
      </c>
      <c r="F68">
        <v>-178</v>
      </c>
      <c r="G68">
        <f t="shared" si="4"/>
        <v>-10.55</v>
      </c>
      <c r="H68">
        <v>9</v>
      </c>
      <c r="I68">
        <f t="shared" si="28"/>
        <v>2.7348535502332738</v>
      </c>
      <c r="J68">
        <f t="shared" ref="J68:J97" si="33">IF(G68&gt;0,0.61*0.021*H68*H68*I68/(G68+273),0)</f>
        <v>0</v>
      </c>
      <c r="K68">
        <f t="shared" si="7"/>
        <v>0</v>
      </c>
      <c r="L68">
        <f t="shared" ref="L68:L97" si="34">IF(G68&lt;=0,0,K68)</f>
        <v>0</v>
      </c>
      <c r="M68">
        <f>IF(G68&lt;=0,0,MIN(0.45*G68,O67))</f>
        <v>0</v>
      </c>
      <c r="N68">
        <f t="shared" ref="N68:N97" si="35">IF(G68&lt;=0,K68,0)</f>
        <v>0</v>
      </c>
      <c r="O68">
        <f t="shared" ref="O68:O97" si="36">O67+N68-M68</f>
        <v>2.56</v>
      </c>
      <c r="P68">
        <f t="shared" si="29"/>
        <v>0</v>
      </c>
      <c r="Q68">
        <f>SUM(P63:P67)</f>
        <v>0</v>
      </c>
      <c r="R68">
        <f t="shared" si="30"/>
        <v>44.311132319858203</v>
      </c>
      <c r="S68">
        <f t="shared" si="24"/>
        <v>31.921938461538467</v>
      </c>
      <c r="T68">
        <f t="shared" si="31"/>
        <v>6.3843876923076941</v>
      </c>
      <c r="U68">
        <f t="shared" si="25"/>
        <v>0</v>
      </c>
      <c r="V68">
        <f t="shared" si="26"/>
        <v>0</v>
      </c>
      <c r="W68">
        <f t="shared" si="27"/>
        <v>0</v>
      </c>
      <c r="X68">
        <f t="shared" ref="X68:X97" si="37">MAX(0,Y67+V68-W68-10)</f>
        <v>0</v>
      </c>
      <c r="Y68">
        <f t="shared" ref="Y68:Y97" si="38">Y67+V68-W68-X68</f>
        <v>9.9637427185904262</v>
      </c>
      <c r="Z68">
        <f t="shared" ref="Z68:Z97" si="39">Z67-AA68+X68</f>
        <v>1.8278493256109714</v>
      </c>
      <c r="AA68">
        <f t="shared" ref="AA68:AA97" si="40">Z67*(1-X$1)</f>
        <v>0.15034258522341312</v>
      </c>
      <c r="AB68">
        <f t="shared" si="32"/>
        <v>0.15034258522341312</v>
      </c>
      <c r="AC68" s="1">
        <f t="shared" si="18"/>
        <v>946.97414025893488</v>
      </c>
      <c r="AD68">
        <v>63</v>
      </c>
    </row>
    <row r="69" spans="1:30">
      <c r="A69">
        <v>1940</v>
      </c>
      <c r="B69">
        <v>12</v>
      </c>
      <c r="C69">
        <v>3</v>
      </c>
      <c r="D69">
        <v>20</v>
      </c>
      <c r="E69">
        <v>-44</v>
      </c>
      <c r="F69">
        <v>-167</v>
      </c>
      <c r="G69">
        <f t="shared" si="4"/>
        <v>-10.55</v>
      </c>
      <c r="H69">
        <v>9</v>
      </c>
      <c r="I69">
        <f t="shared" si="28"/>
        <v>2.7348535502332738</v>
      </c>
      <c r="J69">
        <f t="shared" si="33"/>
        <v>0</v>
      </c>
      <c r="K69">
        <f t="shared" si="7"/>
        <v>0.2</v>
      </c>
      <c r="L69">
        <f t="shared" si="34"/>
        <v>0</v>
      </c>
      <c r="M69">
        <f t="shared" ref="M69:M97" si="41">IF(G69&lt;=0,0,MIN(0.45*G69,O68))</f>
        <v>0</v>
      </c>
      <c r="N69">
        <f t="shared" si="35"/>
        <v>0.2</v>
      </c>
      <c r="O69">
        <f t="shared" si="36"/>
        <v>2.7600000000000002</v>
      </c>
      <c r="P69">
        <f t="shared" si="29"/>
        <v>0</v>
      </c>
      <c r="Q69">
        <f>SUM(P64:P68)</f>
        <v>0</v>
      </c>
      <c r="R69">
        <f t="shared" si="30"/>
        <v>44.311132319858203</v>
      </c>
      <c r="S69">
        <f t="shared" si="24"/>
        <v>31.921938461538467</v>
      </c>
      <c r="T69">
        <f t="shared" si="31"/>
        <v>6.3843876923076941</v>
      </c>
      <c r="U69">
        <f t="shared" si="25"/>
        <v>0</v>
      </c>
      <c r="V69">
        <f t="shared" si="26"/>
        <v>0</v>
      </c>
      <c r="W69">
        <f t="shared" si="27"/>
        <v>0</v>
      </c>
      <c r="X69">
        <f t="shared" si="37"/>
        <v>0</v>
      </c>
      <c r="Y69">
        <f t="shared" si="38"/>
        <v>9.9637427185904262</v>
      </c>
      <c r="Z69">
        <f t="shared" si="39"/>
        <v>1.6889327768645377</v>
      </c>
      <c r="AA69">
        <f t="shared" si="40"/>
        <v>0.13891654874643375</v>
      </c>
      <c r="AB69">
        <f t="shared" si="32"/>
        <v>0.13891654874643375</v>
      </c>
      <c r="AC69" s="1">
        <f t="shared" si="18"/>
        <v>875.00410559925615</v>
      </c>
      <c r="AD69">
        <v>64</v>
      </c>
    </row>
    <row r="70" spans="1:30">
      <c r="A70">
        <v>1940</v>
      </c>
      <c r="B70">
        <v>12</v>
      </c>
      <c r="C70">
        <v>4</v>
      </c>
      <c r="D70">
        <v>0</v>
      </c>
      <c r="E70">
        <v>-111</v>
      </c>
      <c r="F70">
        <v>-289</v>
      </c>
      <c r="G70">
        <f t="shared" si="4"/>
        <v>-20</v>
      </c>
      <c r="H70">
        <v>9</v>
      </c>
      <c r="I70">
        <f t="shared" si="28"/>
        <v>1.246191118413178</v>
      </c>
      <c r="J70">
        <f t="shared" si="33"/>
        <v>0</v>
      </c>
      <c r="K70">
        <f t="shared" si="7"/>
        <v>0</v>
      </c>
      <c r="L70">
        <f t="shared" si="34"/>
        <v>0</v>
      </c>
      <c r="M70">
        <f t="shared" si="41"/>
        <v>0</v>
      </c>
      <c r="N70">
        <f t="shared" si="35"/>
        <v>0</v>
      </c>
      <c r="O70">
        <f t="shared" si="36"/>
        <v>2.7600000000000002</v>
      </c>
      <c r="P70">
        <f t="shared" si="29"/>
        <v>0</v>
      </c>
      <c r="Q70">
        <f>SUM(P65:P69)</f>
        <v>0</v>
      </c>
      <c r="R70">
        <f t="shared" si="30"/>
        <v>44.311132319858203</v>
      </c>
      <c r="S70">
        <f t="shared" si="24"/>
        <v>31.921938461538467</v>
      </c>
      <c r="T70">
        <f t="shared" si="31"/>
        <v>6.3843876923076941</v>
      </c>
      <c r="U70">
        <f t="shared" ref="U70:U101" si="42">IF(P70&gt;T70,((P70-0.2*S70)^2)/(P70+0.8*S70),0)</f>
        <v>0</v>
      </c>
      <c r="V70">
        <f t="shared" ref="V70:V101" si="43">P70-U70</f>
        <v>0</v>
      </c>
      <c r="W70">
        <f t="shared" ref="W70:W97" si="44">IF(J70&gt;Y69,Y69,J70)</f>
        <v>0</v>
      </c>
      <c r="X70">
        <f t="shared" si="37"/>
        <v>0</v>
      </c>
      <c r="Y70">
        <f t="shared" si="38"/>
        <v>9.9637427185904262</v>
      </c>
      <c r="Z70">
        <f t="shared" si="39"/>
        <v>1.5605738858228329</v>
      </c>
      <c r="AA70">
        <f t="shared" si="40"/>
        <v>0.12835889104170478</v>
      </c>
      <c r="AB70">
        <f t="shared" si="32"/>
        <v>0.12835889104170478</v>
      </c>
      <c r="AC70" s="1">
        <f t="shared" si="18"/>
        <v>808.50379357371264</v>
      </c>
      <c r="AD70">
        <v>65</v>
      </c>
    </row>
    <row r="71" spans="1:30">
      <c r="A71">
        <v>1940</v>
      </c>
      <c r="B71">
        <v>12</v>
      </c>
      <c r="C71">
        <v>5</v>
      </c>
      <c r="D71">
        <v>48</v>
      </c>
      <c r="E71">
        <v>-11</v>
      </c>
      <c r="F71">
        <v>-94</v>
      </c>
      <c r="G71">
        <f t="shared" ref="G71:G97" si="45">(E71+F71)/(2*10)</f>
        <v>-5.25</v>
      </c>
      <c r="H71">
        <v>9</v>
      </c>
      <c r="I71">
        <f t="shared" si="28"/>
        <v>4.1324704723304899</v>
      </c>
      <c r="J71">
        <f t="shared" si="33"/>
        <v>0</v>
      </c>
      <c r="K71">
        <f t="shared" ref="K71:K97" si="46">D71/100</f>
        <v>0.48</v>
      </c>
      <c r="L71">
        <f t="shared" si="34"/>
        <v>0</v>
      </c>
      <c r="M71">
        <f t="shared" si="41"/>
        <v>0</v>
      </c>
      <c r="N71">
        <f t="shared" si="35"/>
        <v>0.48</v>
      </c>
      <c r="O71">
        <f t="shared" si="36"/>
        <v>3.24</v>
      </c>
      <c r="P71">
        <f t="shared" si="29"/>
        <v>0</v>
      </c>
      <c r="Q71">
        <f>SUM(P66:P70)</f>
        <v>0</v>
      </c>
      <c r="R71">
        <f t="shared" si="30"/>
        <v>44.311132319858203</v>
      </c>
      <c r="S71">
        <f t="shared" si="24"/>
        <v>31.921938461538467</v>
      </c>
      <c r="T71">
        <f t="shared" si="31"/>
        <v>6.3843876923076941</v>
      </c>
      <c r="U71">
        <f t="shared" si="42"/>
        <v>0</v>
      </c>
      <c r="V71">
        <f t="shared" si="43"/>
        <v>0</v>
      </c>
      <c r="W71">
        <f t="shared" si="44"/>
        <v>0</v>
      </c>
      <c r="X71">
        <f t="shared" si="37"/>
        <v>0</v>
      </c>
      <c r="Y71">
        <f t="shared" si="38"/>
        <v>9.9637427185904262</v>
      </c>
      <c r="Z71">
        <f t="shared" si="39"/>
        <v>1.4419702705002977</v>
      </c>
      <c r="AA71">
        <f t="shared" si="40"/>
        <v>0.11860361532253523</v>
      </c>
      <c r="AB71">
        <f t="shared" si="32"/>
        <v>0.11860361532253523</v>
      </c>
      <c r="AC71" s="1">
        <f t="shared" ref="AC71:AC97" si="47">AB71*595*5280*5280/(2.54*12*24*60*60)</f>
        <v>747.05750526211057</v>
      </c>
      <c r="AD71" s="2">
        <v>66</v>
      </c>
    </row>
    <row r="72" spans="1:30">
      <c r="A72">
        <v>1940</v>
      </c>
      <c r="B72">
        <v>12</v>
      </c>
      <c r="C72">
        <v>6</v>
      </c>
      <c r="D72">
        <v>0</v>
      </c>
      <c r="E72">
        <v>-11</v>
      </c>
      <c r="F72">
        <v>-178</v>
      </c>
      <c r="G72">
        <f t="shared" si="45"/>
        <v>-9.4499999999999993</v>
      </c>
      <c r="H72">
        <v>9</v>
      </c>
      <c r="I72">
        <f t="shared" si="28"/>
        <v>2.9842011997268605</v>
      </c>
      <c r="J72">
        <f t="shared" si="33"/>
        <v>0</v>
      </c>
      <c r="K72">
        <f t="shared" si="46"/>
        <v>0</v>
      </c>
      <c r="L72">
        <f t="shared" si="34"/>
        <v>0</v>
      </c>
      <c r="M72">
        <f t="shared" si="41"/>
        <v>0</v>
      </c>
      <c r="N72">
        <f t="shared" si="35"/>
        <v>0</v>
      </c>
      <c r="O72">
        <f t="shared" si="36"/>
        <v>3.24</v>
      </c>
      <c r="P72">
        <f t="shared" si="29"/>
        <v>0</v>
      </c>
      <c r="Q72">
        <f t="shared" ref="Q72:Q97" si="48">SUM(P67:P71)</f>
        <v>0</v>
      </c>
      <c r="R72">
        <f t="shared" si="30"/>
        <v>44.311132319858203</v>
      </c>
      <c r="S72">
        <f t="shared" si="24"/>
        <v>31.921938461538467</v>
      </c>
      <c r="T72">
        <f t="shared" si="31"/>
        <v>6.3843876923076941</v>
      </c>
      <c r="U72">
        <f t="shared" si="42"/>
        <v>0</v>
      </c>
      <c r="V72">
        <f t="shared" si="43"/>
        <v>0</v>
      </c>
      <c r="W72">
        <f t="shared" si="44"/>
        <v>0</v>
      </c>
      <c r="X72">
        <f t="shared" si="37"/>
        <v>0</v>
      </c>
      <c r="Y72">
        <f t="shared" si="38"/>
        <v>9.9637427185904262</v>
      </c>
      <c r="Z72">
        <f t="shared" si="39"/>
        <v>1.3323805299422751</v>
      </c>
      <c r="AA72">
        <f t="shared" si="40"/>
        <v>0.10958974055802256</v>
      </c>
      <c r="AB72">
        <f t="shared" si="32"/>
        <v>0.10958974055802256</v>
      </c>
      <c r="AC72" s="1">
        <f t="shared" si="47"/>
        <v>690.28113486219024</v>
      </c>
      <c r="AD72" s="2">
        <v>67</v>
      </c>
    </row>
    <row r="73" spans="1:30">
      <c r="A73">
        <v>1940</v>
      </c>
      <c r="B73">
        <v>12</v>
      </c>
      <c r="C73">
        <v>7</v>
      </c>
      <c r="D73">
        <v>20</v>
      </c>
      <c r="E73">
        <v>33</v>
      </c>
      <c r="F73">
        <v>-61</v>
      </c>
      <c r="G73">
        <f t="shared" si="45"/>
        <v>-1.4</v>
      </c>
      <c r="H73">
        <v>9</v>
      </c>
      <c r="I73">
        <f t="shared" si="28"/>
        <v>5.5129882360780158</v>
      </c>
      <c r="J73">
        <f t="shared" si="33"/>
        <v>0</v>
      </c>
      <c r="K73">
        <f t="shared" si="46"/>
        <v>0.2</v>
      </c>
      <c r="L73">
        <f t="shared" si="34"/>
        <v>0</v>
      </c>
      <c r="M73">
        <f t="shared" si="41"/>
        <v>0</v>
      </c>
      <c r="N73">
        <f t="shared" si="35"/>
        <v>0.2</v>
      </c>
      <c r="O73">
        <f t="shared" si="36"/>
        <v>3.4400000000000004</v>
      </c>
      <c r="P73">
        <f t="shared" si="29"/>
        <v>0</v>
      </c>
      <c r="Q73">
        <f t="shared" si="48"/>
        <v>0</v>
      </c>
      <c r="R73">
        <f t="shared" si="30"/>
        <v>44.311132319858203</v>
      </c>
      <c r="S73">
        <f t="shared" si="24"/>
        <v>31.921938461538467</v>
      </c>
      <c r="T73">
        <f t="shared" si="31"/>
        <v>6.3843876923076941</v>
      </c>
      <c r="U73">
        <f t="shared" si="42"/>
        <v>0</v>
      </c>
      <c r="V73">
        <f t="shared" si="43"/>
        <v>0</v>
      </c>
      <c r="W73">
        <f t="shared" si="44"/>
        <v>0</v>
      </c>
      <c r="X73">
        <f t="shared" si="37"/>
        <v>0</v>
      </c>
      <c r="Y73">
        <f t="shared" si="38"/>
        <v>9.9637427185904262</v>
      </c>
      <c r="Z73">
        <f t="shared" si="39"/>
        <v>1.2311196096666621</v>
      </c>
      <c r="AA73">
        <f t="shared" si="40"/>
        <v>0.10126092027561284</v>
      </c>
      <c r="AB73">
        <f t="shared" si="32"/>
        <v>0.10126092027561284</v>
      </c>
      <c r="AC73" s="1">
        <f t="shared" si="47"/>
        <v>637.81976861266367</v>
      </c>
      <c r="AD73" s="2">
        <v>68</v>
      </c>
    </row>
    <row r="74" spans="1:30">
      <c r="A74">
        <v>1940</v>
      </c>
      <c r="B74">
        <v>12</v>
      </c>
      <c r="C74">
        <v>8</v>
      </c>
      <c r="D74">
        <v>0</v>
      </c>
      <c r="E74">
        <v>44</v>
      </c>
      <c r="F74">
        <v>-6</v>
      </c>
      <c r="G74">
        <f t="shared" si="45"/>
        <v>1.9</v>
      </c>
      <c r="H74">
        <v>9</v>
      </c>
      <c r="I74">
        <f t="shared" si="28"/>
        <v>7.0060739573137445</v>
      </c>
      <c r="J74">
        <f t="shared" si="33"/>
        <v>2.644442487758572E-2</v>
      </c>
      <c r="K74">
        <f t="shared" si="46"/>
        <v>0</v>
      </c>
      <c r="L74">
        <f t="shared" si="34"/>
        <v>0</v>
      </c>
      <c r="M74">
        <f t="shared" si="41"/>
        <v>0.85499999999999998</v>
      </c>
      <c r="N74">
        <f t="shared" si="35"/>
        <v>0</v>
      </c>
      <c r="O74">
        <f t="shared" si="36"/>
        <v>2.5850000000000004</v>
      </c>
      <c r="P74">
        <f t="shared" si="29"/>
        <v>0.85499999999999998</v>
      </c>
      <c r="Q74">
        <f t="shared" si="48"/>
        <v>0</v>
      </c>
      <c r="R74">
        <f t="shared" si="30"/>
        <v>82.581628763816539</v>
      </c>
      <c r="S74">
        <f t="shared" si="24"/>
        <v>5.3574461538461549</v>
      </c>
      <c r="T74">
        <f t="shared" si="31"/>
        <v>1.071489230769231</v>
      </c>
      <c r="U74">
        <f t="shared" si="42"/>
        <v>0</v>
      </c>
      <c r="V74">
        <f t="shared" si="43"/>
        <v>0.85499999999999998</v>
      </c>
      <c r="W74">
        <f t="shared" si="44"/>
        <v>2.644442487758572E-2</v>
      </c>
      <c r="X74">
        <f t="shared" si="37"/>
        <v>0.79229829371284133</v>
      </c>
      <c r="Y74">
        <f t="shared" si="38"/>
        <v>10</v>
      </c>
      <c r="Z74">
        <f t="shared" si="39"/>
        <v>1.9298528130448371</v>
      </c>
      <c r="AA74">
        <f t="shared" si="40"/>
        <v>9.356509033466627E-2</v>
      </c>
      <c r="AB74">
        <f t="shared" si="32"/>
        <v>9.356509033466627E-2</v>
      </c>
      <c r="AC74" s="1">
        <f t="shared" si="47"/>
        <v>589.34546619810124</v>
      </c>
      <c r="AD74" s="2">
        <v>69</v>
      </c>
    </row>
    <row r="75" spans="1:30">
      <c r="A75">
        <v>1940</v>
      </c>
      <c r="B75">
        <v>12</v>
      </c>
      <c r="C75">
        <v>9</v>
      </c>
      <c r="D75">
        <v>0</v>
      </c>
      <c r="E75">
        <v>-6</v>
      </c>
      <c r="F75">
        <v>-56</v>
      </c>
      <c r="G75">
        <f t="shared" si="45"/>
        <v>-3.1</v>
      </c>
      <c r="H75">
        <v>9</v>
      </c>
      <c r="I75">
        <f t="shared" si="28"/>
        <v>4.8598334588251024</v>
      </c>
      <c r="J75">
        <f t="shared" si="33"/>
        <v>0</v>
      </c>
      <c r="K75">
        <f t="shared" si="46"/>
        <v>0</v>
      </c>
      <c r="L75">
        <f t="shared" si="34"/>
        <v>0</v>
      </c>
      <c r="M75">
        <f t="shared" si="41"/>
        <v>0</v>
      </c>
      <c r="N75">
        <f t="shared" si="35"/>
        <v>0</v>
      </c>
      <c r="O75">
        <f t="shared" si="36"/>
        <v>2.5850000000000004</v>
      </c>
      <c r="P75">
        <f t="shared" si="29"/>
        <v>0</v>
      </c>
      <c r="Q75">
        <f t="shared" si="48"/>
        <v>0.85499999999999998</v>
      </c>
      <c r="R75">
        <f t="shared" si="30"/>
        <v>57.91804144795146</v>
      </c>
      <c r="S75">
        <f t="shared" si="24"/>
        <v>18.455074109897048</v>
      </c>
      <c r="T75">
        <f t="shared" si="31"/>
        <v>3.6910148219794099</v>
      </c>
      <c r="U75">
        <f t="shared" si="42"/>
        <v>0</v>
      </c>
      <c r="V75">
        <f t="shared" si="43"/>
        <v>0</v>
      </c>
      <c r="W75">
        <f t="shared" si="44"/>
        <v>0</v>
      </c>
      <c r="X75">
        <f t="shared" si="37"/>
        <v>0</v>
      </c>
      <c r="Y75">
        <f t="shared" si="38"/>
        <v>10</v>
      </c>
      <c r="Z75">
        <f t="shared" si="39"/>
        <v>1.7831839992534295</v>
      </c>
      <c r="AA75">
        <f t="shared" si="40"/>
        <v>0.14666881379140753</v>
      </c>
      <c r="AB75">
        <f t="shared" si="32"/>
        <v>0.14666881379140753</v>
      </c>
      <c r="AC75" s="1">
        <f t="shared" si="47"/>
        <v>923.83388004482811</v>
      </c>
      <c r="AD75" s="2">
        <v>70</v>
      </c>
    </row>
    <row r="76" spans="1:30">
      <c r="A76">
        <v>1940</v>
      </c>
      <c r="B76">
        <v>12</v>
      </c>
      <c r="C76">
        <v>10</v>
      </c>
      <c r="D76">
        <v>0</v>
      </c>
      <c r="E76">
        <v>61</v>
      </c>
      <c r="F76">
        <v>-128</v>
      </c>
      <c r="G76">
        <f t="shared" si="45"/>
        <v>-3.35</v>
      </c>
      <c r="H76">
        <v>9</v>
      </c>
      <c r="I76">
        <f t="shared" si="28"/>
        <v>4.7698034266439313</v>
      </c>
      <c r="J76">
        <f t="shared" si="33"/>
        <v>0</v>
      </c>
      <c r="K76">
        <f t="shared" si="46"/>
        <v>0</v>
      </c>
      <c r="L76">
        <f t="shared" si="34"/>
        <v>0</v>
      </c>
      <c r="M76">
        <f t="shared" si="41"/>
        <v>0</v>
      </c>
      <c r="N76">
        <f t="shared" si="35"/>
        <v>0</v>
      </c>
      <c r="O76">
        <f t="shared" si="36"/>
        <v>2.5850000000000004</v>
      </c>
      <c r="P76">
        <f t="shared" si="29"/>
        <v>0</v>
      </c>
      <c r="Q76">
        <f t="shared" si="48"/>
        <v>0.85499999999999998</v>
      </c>
      <c r="R76">
        <f t="shared" si="30"/>
        <v>57.91804144795146</v>
      </c>
      <c r="S76">
        <f t="shared" si="24"/>
        <v>18.455074109897048</v>
      </c>
      <c r="T76">
        <f t="shared" si="31"/>
        <v>3.6910148219794099</v>
      </c>
      <c r="U76">
        <f t="shared" si="42"/>
        <v>0</v>
      </c>
      <c r="V76">
        <f t="shared" si="43"/>
        <v>0</v>
      </c>
      <c r="W76">
        <f t="shared" si="44"/>
        <v>0</v>
      </c>
      <c r="X76">
        <f t="shared" si="37"/>
        <v>0</v>
      </c>
      <c r="Y76">
        <f t="shared" si="38"/>
        <v>10</v>
      </c>
      <c r="Z76">
        <f t="shared" si="39"/>
        <v>1.6476620153101689</v>
      </c>
      <c r="AA76">
        <f t="shared" si="40"/>
        <v>0.13552198394326057</v>
      </c>
      <c r="AB76">
        <f t="shared" si="32"/>
        <v>0.13552198394326057</v>
      </c>
      <c r="AC76" s="1">
        <f t="shared" si="47"/>
        <v>853.62250516142126</v>
      </c>
      <c r="AD76" s="2">
        <v>71</v>
      </c>
    </row>
    <row r="77" spans="1:30">
      <c r="A77">
        <v>1940</v>
      </c>
      <c r="B77">
        <v>12</v>
      </c>
      <c r="C77">
        <v>11</v>
      </c>
      <c r="D77">
        <v>0</v>
      </c>
      <c r="E77">
        <v>44</v>
      </c>
      <c r="F77">
        <v>-17</v>
      </c>
      <c r="G77">
        <f t="shared" si="45"/>
        <v>1.35</v>
      </c>
      <c r="H77">
        <v>9</v>
      </c>
      <c r="I77">
        <f t="shared" si="28"/>
        <v>6.7348306314546971</v>
      </c>
      <c r="J77">
        <f t="shared" si="33"/>
        <v>2.5471578682353588E-2</v>
      </c>
      <c r="K77">
        <f t="shared" si="46"/>
        <v>0</v>
      </c>
      <c r="L77">
        <f t="shared" si="34"/>
        <v>0</v>
      </c>
      <c r="M77">
        <f t="shared" si="41"/>
        <v>0.60750000000000004</v>
      </c>
      <c r="N77">
        <f t="shared" si="35"/>
        <v>0</v>
      </c>
      <c r="O77">
        <f t="shared" si="36"/>
        <v>1.9775000000000005</v>
      </c>
      <c r="P77">
        <f t="shared" si="29"/>
        <v>0.60750000000000004</v>
      </c>
      <c r="Q77">
        <f t="shared" si="48"/>
        <v>0.85499999999999998</v>
      </c>
      <c r="R77">
        <f t="shared" si="30"/>
        <v>82.581628763816539</v>
      </c>
      <c r="S77">
        <f t="shared" si="24"/>
        <v>5.3574461538461549</v>
      </c>
      <c r="T77">
        <f t="shared" si="31"/>
        <v>1.071489230769231</v>
      </c>
      <c r="U77">
        <f t="shared" si="42"/>
        <v>0</v>
      </c>
      <c r="V77">
        <f t="shared" si="43"/>
        <v>0.60750000000000004</v>
      </c>
      <c r="W77">
        <f t="shared" si="44"/>
        <v>2.5471578682353588E-2</v>
      </c>
      <c r="X77">
        <f t="shared" si="37"/>
        <v>0.58202842131764676</v>
      </c>
      <c r="Y77">
        <f t="shared" si="38"/>
        <v>10</v>
      </c>
      <c r="Z77">
        <f t="shared" si="39"/>
        <v>2.1044681234642431</v>
      </c>
      <c r="AA77">
        <f t="shared" si="40"/>
        <v>0.12522231316357277</v>
      </c>
      <c r="AB77">
        <f t="shared" si="32"/>
        <v>0.12522231316357277</v>
      </c>
      <c r="AC77" s="1">
        <f t="shared" si="47"/>
        <v>788.74719476915323</v>
      </c>
      <c r="AD77" s="2">
        <v>72</v>
      </c>
    </row>
    <row r="78" spans="1:30">
      <c r="A78">
        <v>1940</v>
      </c>
      <c r="B78">
        <v>12</v>
      </c>
      <c r="C78">
        <v>12</v>
      </c>
      <c r="D78">
        <v>56</v>
      </c>
      <c r="E78">
        <v>28</v>
      </c>
      <c r="F78">
        <v>-33</v>
      </c>
      <c r="G78">
        <f t="shared" si="45"/>
        <v>-0.25</v>
      </c>
      <c r="H78">
        <v>9</v>
      </c>
      <c r="I78">
        <f t="shared" si="28"/>
        <v>5.9977591848525114</v>
      </c>
      <c r="J78">
        <f t="shared" si="33"/>
        <v>0</v>
      </c>
      <c r="K78">
        <f t="shared" si="46"/>
        <v>0.56000000000000005</v>
      </c>
      <c r="L78">
        <f t="shared" si="34"/>
        <v>0</v>
      </c>
      <c r="M78">
        <f t="shared" si="41"/>
        <v>0</v>
      </c>
      <c r="N78">
        <f t="shared" si="35"/>
        <v>0.56000000000000005</v>
      </c>
      <c r="O78">
        <f t="shared" si="36"/>
        <v>2.5375000000000005</v>
      </c>
      <c r="P78">
        <f t="shared" si="29"/>
        <v>0</v>
      </c>
      <c r="Q78">
        <f t="shared" si="48"/>
        <v>1.4624999999999999</v>
      </c>
      <c r="R78">
        <f t="shared" si="30"/>
        <v>66.904676449413458</v>
      </c>
      <c r="S78">
        <f t="shared" si="24"/>
        <v>12.564461302200463</v>
      </c>
      <c r="T78">
        <f t="shared" si="31"/>
        <v>2.512892260440093</v>
      </c>
      <c r="U78">
        <f t="shared" si="42"/>
        <v>0</v>
      </c>
      <c r="V78">
        <f t="shared" si="43"/>
        <v>0</v>
      </c>
      <c r="W78">
        <f t="shared" si="44"/>
        <v>0</v>
      </c>
      <c r="X78">
        <f t="shared" si="37"/>
        <v>0</v>
      </c>
      <c r="Y78">
        <f t="shared" si="38"/>
        <v>10</v>
      </c>
      <c r="Z78">
        <f t="shared" si="39"/>
        <v>1.9445285460809607</v>
      </c>
      <c r="AA78">
        <f t="shared" si="40"/>
        <v>0.15993957738328238</v>
      </c>
      <c r="AB78">
        <f t="shared" si="32"/>
        <v>0.15993957738328238</v>
      </c>
      <c r="AC78" s="1">
        <f t="shared" si="47"/>
        <v>1007.4234360200712</v>
      </c>
      <c r="AD78" s="2">
        <v>73</v>
      </c>
    </row>
    <row r="79" spans="1:30">
      <c r="A79">
        <v>1940</v>
      </c>
      <c r="B79">
        <v>12</v>
      </c>
      <c r="C79">
        <v>13</v>
      </c>
      <c r="D79">
        <v>23</v>
      </c>
      <c r="E79">
        <v>78</v>
      </c>
      <c r="F79">
        <v>-17</v>
      </c>
      <c r="G79">
        <f t="shared" si="45"/>
        <v>3.05</v>
      </c>
      <c r="H79">
        <v>9</v>
      </c>
      <c r="I79">
        <f t="shared" si="28"/>
        <v>7.604595270562907</v>
      </c>
      <c r="J79">
        <f t="shared" si="33"/>
        <v>2.8583967030207488E-2</v>
      </c>
      <c r="K79">
        <f t="shared" si="46"/>
        <v>0.23</v>
      </c>
      <c r="L79">
        <f t="shared" si="34"/>
        <v>0.23</v>
      </c>
      <c r="M79">
        <f t="shared" si="41"/>
        <v>1.3725000000000001</v>
      </c>
      <c r="N79">
        <f t="shared" si="35"/>
        <v>0</v>
      </c>
      <c r="O79">
        <f t="shared" si="36"/>
        <v>1.1650000000000005</v>
      </c>
      <c r="P79">
        <f t="shared" si="29"/>
        <v>1.6025</v>
      </c>
      <c r="Q79">
        <f t="shared" si="48"/>
        <v>1.4624999999999999</v>
      </c>
      <c r="R79">
        <f t="shared" si="30"/>
        <v>82.581628763816539</v>
      </c>
      <c r="S79">
        <f t="shared" si="24"/>
        <v>5.3574461538461549</v>
      </c>
      <c r="T79">
        <f t="shared" si="31"/>
        <v>1.071489230769231</v>
      </c>
      <c r="U79">
        <f t="shared" si="42"/>
        <v>4.7885624489159485E-2</v>
      </c>
      <c r="V79">
        <f t="shared" si="43"/>
        <v>1.5546143755108406</v>
      </c>
      <c r="W79">
        <f t="shared" si="44"/>
        <v>2.8583967030207488E-2</v>
      </c>
      <c r="X79">
        <f t="shared" si="37"/>
        <v>1.5260304084806329</v>
      </c>
      <c r="Y79">
        <f t="shared" si="38"/>
        <v>10</v>
      </c>
      <c r="Z79">
        <f t="shared" si="39"/>
        <v>3.3227747850594405</v>
      </c>
      <c r="AA79">
        <f t="shared" si="40"/>
        <v>0.14778416950215292</v>
      </c>
      <c r="AB79">
        <f t="shared" si="32"/>
        <v>0.1956697939913124</v>
      </c>
      <c r="AC79" s="1">
        <f t="shared" si="47"/>
        <v>1232.4800366058212</v>
      </c>
      <c r="AD79" s="2">
        <v>74</v>
      </c>
    </row>
    <row r="80" spans="1:30">
      <c r="A80">
        <v>1940</v>
      </c>
      <c r="B80">
        <v>12</v>
      </c>
      <c r="C80">
        <v>14</v>
      </c>
      <c r="D80">
        <v>0</v>
      </c>
      <c r="E80">
        <v>-11</v>
      </c>
      <c r="F80">
        <v>-106</v>
      </c>
      <c r="G80">
        <f t="shared" si="45"/>
        <v>-5.85</v>
      </c>
      <c r="H80">
        <v>9</v>
      </c>
      <c r="I80">
        <f t="shared" si="28"/>
        <v>3.947539930282606</v>
      </c>
      <c r="J80">
        <f t="shared" si="33"/>
        <v>0</v>
      </c>
      <c r="K80">
        <f t="shared" si="46"/>
        <v>0</v>
      </c>
      <c r="L80">
        <f t="shared" si="34"/>
        <v>0</v>
      </c>
      <c r="M80">
        <f t="shared" si="41"/>
        <v>0</v>
      </c>
      <c r="N80">
        <f t="shared" si="35"/>
        <v>0</v>
      </c>
      <c r="O80">
        <f t="shared" si="36"/>
        <v>1.1650000000000005</v>
      </c>
      <c r="P80">
        <f t="shared" si="29"/>
        <v>0</v>
      </c>
      <c r="Q80">
        <f t="shared" si="48"/>
        <v>2.21</v>
      </c>
      <c r="R80">
        <f t="shared" si="30"/>
        <v>75.666188116715375</v>
      </c>
      <c r="S80">
        <f t="shared" si="24"/>
        <v>8.1684942405455985</v>
      </c>
      <c r="T80">
        <f t="shared" si="31"/>
        <v>1.6336988481091197</v>
      </c>
      <c r="U80">
        <f t="shared" si="42"/>
        <v>0</v>
      </c>
      <c r="V80">
        <f t="shared" si="43"/>
        <v>0</v>
      </c>
      <c r="W80">
        <f t="shared" si="44"/>
        <v>0</v>
      </c>
      <c r="X80">
        <f t="shared" si="37"/>
        <v>0</v>
      </c>
      <c r="Y80">
        <f t="shared" si="38"/>
        <v>10</v>
      </c>
      <c r="Z80">
        <f t="shared" si="39"/>
        <v>3.0702439013949232</v>
      </c>
      <c r="AA80">
        <f t="shared" si="40"/>
        <v>0.25253088366451731</v>
      </c>
      <c r="AB80">
        <f t="shared" si="32"/>
        <v>0.25253088366451731</v>
      </c>
      <c r="AC80" s="1">
        <f t="shared" si="47"/>
        <v>1590.6352554179289</v>
      </c>
      <c r="AD80" s="2">
        <v>75</v>
      </c>
    </row>
    <row r="81" spans="1:30">
      <c r="A81">
        <v>1940</v>
      </c>
      <c r="B81">
        <v>12</v>
      </c>
      <c r="C81">
        <v>15</v>
      </c>
      <c r="D81">
        <v>0</v>
      </c>
      <c r="E81">
        <v>39</v>
      </c>
      <c r="F81">
        <v>-100</v>
      </c>
      <c r="G81">
        <f t="shared" si="45"/>
        <v>-3.05</v>
      </c>
      <c r="H81">
        <v>9</v>
      </c>
      <c r="I81">
        <f t="shared" si="28"/>
        <v>4.8780190020918797</v>
      </c>
      <c r="J81">
        <f t="shared" si="33"/>
        <v>0</v>
      </c>
      <c r="K81">
        <f t="shared" si="46"/>
        <v>0</v>
      </c>
      <c r="L81">
        <f t="shared" si="34"/>
        <v>0</v>
      </c>
      <c r="M81">
        <f t="shared" si="41"/>
        <v>0</v>
      </c>
      <c r="N81">
        <f t="shared" si="35"/>
        <v>0</v>
      </c>
      <c r="O81">
        <f t="shared" si="36"/>
        <v>1.1650000000000005</v>
      </c>
      <c r="P81">
        <f t="shared" si="29"/>
        <v>0</v>
      </c>
      <c r="Q81">
        <f t="shared" si="48"/>
        <v>2.21</v>
      </c>
      <c r="R81">
        <f t="shared" si="30"/>
        <v>75.666188116715375</v>
      </c>
      <c r="S81">
        <f t="shared" si="24"/>
        <v>8.1684942405455985</v>
      </c>
      <c r="T81">
        <f t="shared" si="31"/>
        <v>1.6336988481091197</v>
      </c>
      <c r="U81">
        <f t="shared" si="42"/>
        <v>0</v>
      </c>
      <c r="V81">
        <f t="shared" si="43"/>
        <v>0</v>
      </c>
      <c r="W81">
        <f t="shared" si="44"/>
        <v>0</v>
      </c>
      <c r="X81">
        <f t="shared" si="37"/>
        <v>0</v>
      </c>
      <c r="Y81">
        <f t="shared" si="38"/>
        <v>10</v>
      </c>
      <c r="Z81">
        <f t="shared" si="39"/>
        <v>2.8369053648889091</v>
      </c>
      <c r="AA81">
        <f t="shared" si="40"/>
        <v>0.23333853650601402</v>
      </c>
      <c r="AB81">
        <f t="shared" si="32"/>
        <v>0.23333853650601402</v>
      </c>
      <c r="AC81" s="1">
        <f t="shared" si="47"/>
        <v>1469.7469760061661</v>
      </c>
      <c r="AD81" s="2">
        <v>76</v>
      </c>
    </row>
    <row r="82" spans="1:30">
      <c r="A82">
        <v>1940</v>
      </c>
      <c r="B82">
        <v>12</v>
      </c>
      <c r="C82">
        <v>16</v>
      </c>
      <c r="D82">
        <v>43</v>
      </c>
      <c r="E82">
        <v>50</v>
      </c>
      <c r="F82">
        <v>-56</v>
      </c>
      <c r="G82">
        <f t="shared" si="45"/>
        <v>-0.3</v>
      </c>
      <c r="H82">
        <v>9</v>
      </c>
      <c r="I82">
        <f t="shared" si="28"/>
        <v>5.9759233883635003</v>
      </c>
      <c r="J82">
        <f t="shared" si="33"/>
        <v>0</v>
      </c>
      <c r="K82">
        <f t="shared" si="46"/>
        <v>0.43</v>
      </c>
      <c r="L82">
        <f t="shared" si="34"/>
        <v>0</v>
      </c>
      <c r="M82">
        <f t="shared" si="41"/>
        <v>0</v>
      </c>
      <c r="N82">
        <f t="shared" si="35"/>
        <v>0.43</v>
      </c>
      <c r="O82">
        <f t="shared" si="36"/>
        <v>1.5950000000000004</v>
      </c>
      <c r="P82">
        <f t="shared" si="29"/>
        <v>0</v>
      </c>
      <c r="Q82">
        <f t="shared" si="48"/>
        <v>2.21</v>
      </c>
      <c r="R82">
        <f t="shared" si="30"/>
        <v>75.666188116715375</v>
      </c>
      <c r="S82">
        <f t="shared" si="24"/>
        <v>8.1684942405455985</v>
      </c>
      <c r="T82">
        <f t="shared" si="31"/>
        <v>1.6336988481091197</v>
      </c>
      <c r="U82">
        <f t="shared" si="42"/>
        <v>0</v>
      </c>
      <c r="V82">
        <f t="shared" si="43"/>
        <v>0</v>
      </c>
      <c r="W82">
        <f t="shared" si="44"/>
        <v>0</v>
      </c>
      <c r="X82">
        <f t="shared" si="37"/>
        <v>0</v>
      </c>
      <c r="Y82">
        <f t="shared" si="38"/>
        <v>10</v>
      </c>
      <c r="Z82">
        <f t="shared" si="39"/>
        <v>2.621300557157352</v>
      </c>
      <c r="AA82">
        <f t="shared" si="40"/>
        <v>0.21560480773155696</v>
      </c>
      <c r="AB82">
        <f t="shared" si="32"/>
        <v>0.21560480773155696</v>
      </c>
      <c r="AC82" s="1">
        <f t="shared" si="47"/>
        <v>1358.0462058296978</v>
      </c>
      <c r="AD82" s="2">
        <v>77</v>
      </c>
    </row>
    <row r="83" spans="1:30">
      <c r="A83">
        <v>1940</v>
      </c>
      <c r="B83">
        <v>12</v>
      </c>
      <c r="C83">
        <v>17</v>
      </c>
      <c r="D83">
        <v>46</v>
      </c>
      <c r="E83">
        <v>56</v>
      </c>
      <c r="F83">
        <v>-56</v>
      </c>
      <c r="G83">
        <f t="shared" si="45"/>
        <v>0</v>
      </c>
      <c r="H83">
        <v>9</v>
      </c>
      <c r="I83">
        <f t="shared" si="28"/>
        <v>6.1079999999999997</v>
      </c>
      <c r="J83">
        <f t="shared" si="33"/>
        <v>0</v>
      </c>
      <c r="K83">
        <f t="shared" si="46"/>
        <v>0.46</v>
      </c>
      <c r="L83">
        <f t="shared" si="34"/>
        <v>0</v>
      </c>
      <c r="M83">
        <f t="shared" si="41"/>
        <v>0</v>
      </c>
      <c r="N83">
        <f t="shared" si="35"/>
        <v>0.46</v>
      </c>
      <c r="O83">
        <f t="shared" si="36"/>
        <v>2.0550000000000006</v>
      </c>
      <c r="P83">
        <f t="shared" si="29"/>
        <v>0</v>
      </c>
      <c r="Q83">
        <f t="shared" si="48"/>
        <v>1.6025</v>
      </c>
      <c r="R83">
        <f t="shared" si="30"/>
        <v>68.545628467369667</v>
      </c>
      <c r="S83">
        <f t="shared" si="24"/>
        <v>11.655608895746532</v>
      </c>
      <c r="T83">
        <f t="shared" si="31"/>
        <v>2.3311217791493064</v>
      </c>
      <c r="U83">
        <f t="shared" si="42"/>
        <v>0</v>
      </c>
      <c r="V83">
        <f t="shared" si="43"/>
        <v>0</v>
      </c>
      <c r="W83">
        <f t="shared" si="44"/>
        <v>0</v>
      </c>
      <c r="X83">
        <f t="shared" si="37"/>
        <v>0</v>
      </c>
      <c r="Y83">
        <f t="shared" si="38"/>
        <v>10</v>
      </c>
      <c r="Z83">
        <f t="shared" si="39"/>
        <v>2.4220817148133933</v>
      </c>
      <c r="AA83">
        <f t="shared" si="40"/>
        <v>0.19921884234395865</v>
      </c>
      <c r="AB83">
        <f t="shared" si="32"/>
        <v>0.19921884234395865</v>
      </c>
      <c r="AC83" s="1">
        <f t="shared" si="47"/>
        <v>1254.8346941866407</v>
      </c>
      <c r="AD83" s="2">
        <v>78</v>
      </c>
    </row>
    <row r="84" spans="1:30">
      <c r="A84">
        <v>1940</v>
      </c>
      <c r="B84">
        <v>12</v>
      </c>
      <c r="C84">
        <v>18</v>
      </c>
      <c r="D84">
        <v>0</v>
      </c>
      <c r="E84">
        <v>-22</v>
      </c>
      <c r="F84">
        <v>-167</v>
      </c>
      <c r="G84">
        <f t="shared" si="45"/>
        <v>-9.4499999999999993</v>
      </c>
      <c r="H84">
        <v>9</v>
      </c>
      <c r="I84">
        <f t="shared" si="28"/>
        <v>2.9842011997268605</v>
      </c>
      <c r="J84">
        <f t="shared" si="33"/>
        <v>0</v>
      </c>
      <c r="K84">
        <f t="shared" si="46"/>
        <v>0</v>
      </c>
      <c r="L84">
        <f t="shared" si="34"/>
        <v>0</v>
      </c>
      <c r="M84">
        <f t="shared" si="41"/>
        <v>0</v>
      </c>
      <c r="N84">
        <f t="shared" si="35"/>
        <v>0</v>
      </c>
      <c r="O84">
        <f t="shared" si="36"/>
        <v>2.0550000000000006</v>
      </c>
      <c r="P84">
        <f t="shared" si="29"/>
        <v>0</v>
      </c>
      <c r="Q84">
        <f t="shared" si="48"/>
        <v>1.6025</v>
      </c>
      <c r="R84">
        <f t="shared" si="30"/>
        <v>68.545628467369667</v>
      </c>
      <c r="S84">
        <f t="shared" si="24"/>
        <v>11.655608895746532</v>
      </c>
      <c r="T84">
        <f t="shared" si="31"/>
        <v>2.3311217791493064</v>
      </c>
      <c r="U84">
        <f t="shared" si="42"/>
        <v>0</v>
      </c>
      <c r="V84">
        <f t="shared" si="43"/>
        <v>0</v>
      </c>
      <c r="W84">
        <f t="shared" si="44"/>
        <v>0</v>
      </c>
      <c r="X84">
        <f t="shared" si="37"/>
        <v>0</v>
      </c>
      <c r="Y84">
        <f t="shared" si="38"/>
        <v>10</v>
      </c>
      <c r="Z84">
        <f t="shared" si="39"/>
        <v>2.2380035044875757</v>
      </c>
      <c r="AA84">
        <f t="shared" si="40"/>
        <v>0.18407821032581778</v>
      </c>
      <c r="AB84">
        <f t="shared" si="32"/>
        <v>0.18407821032581778</v>
      </c>
      <c r="AC84" s="1">
        <f t="shared" si="47"/>
        <v>1159.4672574284559</v>
      </c>
      <c r="AD84" s="2">
        <v>79</v>
      </c>
    </row>
    <row r="85" spans="1:30">
      <c r="A85">
        <v>1940</v>
      </c>
      <c r="B85">
        <v>12</v>
      </c>
      <c r="C85">
        <v>19</v>
      </c>
      <c r="D85">
        <v>0</v>
      </c>
      <c r="E85">
        <v>33</v>
      </c>
      <c r="F85">
        <v>-106</v>
      </c>
      <c r="G85">
        <f t="shared" si="45"/>
        <v>-3.65</v>
      </c>
      <c r="H85">
        <v>9</v>
      </c>
      <c r="I85">
        <f t="shared" si="28"/>
        <v>4.6637198587254147</v>
      </c>
      <c r="J85">
        <f t="shared" si="33"/>
        <v>0</v>
      </c>
      <c r="K85">
        <f t="shared" si="46"/>
        <v>0</v>
      </c>
      <c r="L85">
        <f t="shared" si="34"/>
        <v>0</v>
      </c>
      <c r="M85">
        <f t="shared" si="41"/>
        <v>0</v>
      </c>
      <c r="N85">
        <f t="shared" si="35"/>
        <v>0</v>
      </c>
      <c r="O85">
        <f t="shared" si="36"/>
        <v>2.0550000000000006</v>
      </c>
      <c r="P85">
        <f t="shared" si="29"/>
        <v>0</v>
      </c>
      <c r="Q85">
        <f t="shared" si="48"/>
        <v>0</v>
      </c>
      <c r="R85">
        <f t="shared" si="30"/>
        <v>44.311132319858203</v>
      </c>
      <c r="S85">
        <f t="shared" si="24"/>
        <v>31.921938461538467</v>
      </c>
      <c r="T85">
        <f t="shared" si="31"/>
        <v>6.3843876923076941</v>
      </c>
      <c r="U85">
        <f t="shared" si="42"/>
        <v>0</v>
      </c>
      <c r="V85">
        <f t="shared" si="43"/>
        <v>0</v>
      </c>
      <c r="W85">
        <f t="shared" si="44"/>
        <v>0</v>
      </c>
      <c r="X85">
        <f t="shared" si="37"/>
        <v>0</v>
      </c>
      <c r="Y85">
        <f t="shared" si="38"/>
        <v>10</v>
      </c>
      <c r="Z85">
        <f t="shared" si="39"/>
        <v>2.06791523814652</v>
      </c>
      <c r="AA85">
        <f t="shared" si="40"/>
        <v>0.17008826634105564</v>
      </c>
      <c r="AB85">
        <f t="shared" si="32"/>
        <v>0.17008826634105564</v>
      </c>
      <c r="AC85" s="1">
        <f t="shared" si="47"/>
        <v>1071.3477458638931</v>
      </c>
      <c r="AD85" s="2">
        <v>80</v>
      </c>
    </row>
    <row r="86" spans="1:30">
      <c r="A86">
        <v>1940</v>
      </c>
      <c r="B86">
        <v>12</v>
      </c>
      <c r="C86">
        <v>20</v>
      </c>
      <c r="D86">
        <v>0</v>
      </c>
      <c r="E86">
        <v>50</v>
      </c>
      <c r="F86">
        <v>0</v>
      </c>
      <c r="G86">
        <f t="shared" si="45"/>
        <v>2.5</v>
      </c>
      <c r="H86">
        <v>9</v>
      </c>
      <c r="I86">
        <f t="shared" si="28"/>
        <v>7.3129391021763075</v>
      </c>
      <c r="J86">
        <f t="shared" si="33"/>
        <v>2.7542572565550483E-2</v>
      </c>
      <c r="K86">
        <f t="shared" si="46"/>
        <v>0</v>
      </c>
      <c r="L86">
        <f t="shared" si="34"/>
        <v>0</v>
      </c>
      <c r="M86">
        <f t="shared" si="41"/>
        <v>1.125</v>
      </c>
      <c r="N86">
        <f t="shared" si="35"/>
        <v>0</v>
      </c>
      <c r="O86">
        <f t="shared" si="36"/>
        <v>0.9300000000000006</v>
      </c>
      <c r="P86">
        <f t="shared" si="29"/>
        <v>1.125</v>
      </c>
      <c r="Q86">
        <f t="shared" si="48"/>
        <v>0</v>
      </c>
      <c r="R86">
        <f t="shared" si="30"/>
        <v>82.581628763816539</v>
      </c>
      <c r="S86">
        <f t="shared" si="24"/>
        <v>5.3574461538461549</v>
      </c>
      <c r="T86">
        <f t="shared" si="31"/>
        <v>1.071489230769231</v>
      </c>
      <c r="U86">
        <f t="shared" si="42"/>
        <v>5.2918595811706306E-4</v>
      </c>
      <c r="V86">
        <f t="shared" si="43"/>
        <v>1.1244708140418829</v>
      </c>
      <c r="W86">
        <f t="shared" si="44"/>
        <v>2.7542572565550483E-2</v>
      </c>
      <c r="X86">
        <f t="shared" si="37"/>
        <v>1.0969282414763324</v>
      </c>
      <c r="Y86">
        <f t="shared" si="38"/>
        <v>10</v>
      </c>
      <c r="Z86">
        <f t="shared" si="39"/>
        <v>3.0076819215237167</v>
      </c>
      <c r="AA86">
        <f t="shared" si="40"/>
        <v>0.15716155809913543</v>
      </c>
      <c r="AB86">
        <f t="shared" si="32"/>
        <v>0.1576907440572525</v>
      </c>
      <c r="AC86" s="1">
        <f t="shared" si="47"/>
        <v>993.25854054259776</v>
      </c>
      <c r="AD86" s="2">
        <v>81</v>
      </c>
    </row>
    <row r="87" spans="1:30">
      <c r="A87">
        <v>1940</v>
      </c>
      <c r="B87">
        <v>12</v>
      </c>
      <c r="C87">
        <v>21</v>
      </c>
      <c r="D87">
        <v>0</v>
      </c>
      <c r="E87">
        <v>122</v>
      </c>
      <c r="F87">
        <v>-50</v>
      </c>
      <c r="G87">
        <f t="shared" si="45"/>
        <v>3.6</v>
      </c>
      <c r="H87">
        <v>9</v>
      </c>
      <c r="I87">
        <f t="shared" si="28"/>
        <v>7.906471324409706</v>
      </c>
      <c r="J87">
        <f t="shared" si="33"/>
        <v>2.9659557884746036E-2</v>
      </c>
      <c r="K87">
        <f t="shared" si="46"/>
        <v>0</v>
      </c>
      <c r="L87">
        <f t="shared" si="34"/>
        <v>0</v>
      </c>
      <c r="M87">
        <f t="shared" si="41"/>
        <v>0.9300000000000006</v>
      </c>
      <c r="N87">
        <f t="shared" si="35"/>
        <v>0</v>
      </c>
      <c r="O87">
        <f t="shared" si="36"/>
        <v>0</v>
      </c>
      <c r="P87">
        <f t="shared" si="29"/>
        <v>0.9300000000000006</v>
      </c>
      <c r="Q87">
        <f t="shared" si="48"/>
        <v>1.125</v>
      </c>
      <c r="R87">
        <f t="shared" si="30"/>
        <v>82.581628763816539</v>
      </c>
      <c r="S87">
        <f t="shared" si="24"/>
        <v>5.3574461538461549</v>
      </c>
      <c r="T87">
        <f t="shared" si="31"/>
        <v>1.071489230769231</v>
      </c>
      <c r="U87">
        <f t="shared" si="42"/>
        <v>0</v>
      </c>
      <c r="V87">
        <f t="shared" si="43"/>
        <v>0.9300000000000006</v>
      </c>
      <c r="W87">
        <f t="shared" si="44"/>
        <v>2.9659557884746036E-2</v>
      </c>
      <c r="X87">
        <f t="shared" si="37"/>
        <v>0.90034044211525455</v>
      </c>
      <c r="Y87">
        <f t="shared" si="38"/>
        <v>10</v>
      </c>
      <c r="Z87">
        <f t="shared" si="39"/>
        <v>3.6794385376031689</v>
      </c>
      <c r="AA87">
        <f t="shared" si="40"/>
        <v>0.22858382603580235</v>
      </c>
      <c r="AB87">
        <f t="shared" si="32"/>
        <v>0.22858382603580235</v>
      </c>
      <c r="AC87" s="1">
        <f t="shared" si="47"/>
        <v>1439.7981238361845</v>
      </c>
      <c r="AD87" s="2">
        <v>82</v>
      </c>
    </row>
    <row r="88" spans="1:30">
      <c r="A88">
        <v>1940</v>
      </c>
      <c r="B88">
        <v>12</v>
      </c>
      <c r="C88">
        <v>22</v>
      </c>
      <c r="D88">
        <v>8</v>
      </c>
      <c r="E88">
        <v>44</v>
      </c>
      <c r="F88">
        <v>-6</v>
      </c>
      <c r="G88">
        <f t="shared" si="45"/>
        <v>1.9</v>
      </c>
      <c r="H88">
        <v>9</v>
      </c>
      <c r="I88">
        <f t="shared" si="28"/>
        <v>7.0060739573137445</v>
      </c>
      <c r="J88">
        <f t="shared" si="33"/>
        <v>2.644442487758572E-2</v>
      </c>
      <c r="K88">
        <f t="shared" si="46"/>
        <v>0.08</v>
      </c>
      <c r="L88">
        <f t="shared" si="34"/>
        <v>0.08</v>
      </c>
      <c r="M88">
        <f t="shared" si="41"/>
        <v>0</v>
      </c>
      <c r="N88">
        <f t="shared" si="35"/>
        <v>0</v>
      </c>
      <c r="O88">
        <f t="shared" si="36"/>
        <v>0</v>
      </c>
      <c r="P88">
        <f t="shared" si="29"/>
        <v>0.08</v>
      </c>
      <c r="Q88">
        <f t="shared" si="48"/>
        <v>2.0550000000000006</v>
      </c>
      <c r="R88">
        <f t="shared" si="30"/>
        <v>73.849419811120995</v>
      </c>
      <c r="S88">
        <f t="shared" si="24"/>
        <v>8.9943121895387037</v>
      </c>
      <c r="T88">
        <f t="shared" si="31"/>
        <v>1.7988624379077409</v>
      </c>
      <c r="U88">
        <f t="shared" si="42"/>
        <v>0</v>
      </c>
      <c r="V88">
        <f t="shared" si="43"/>
        <v>0.08</v>
      </c>
      <c r="W88">
        <f t="shared" si="44"/>
        <v>2.644442487758572E-2</v>
      </c>
      <c r="X88">
        <f t="shared" si="37"/>
        <v>5.3555575122414822E-2</v>
      </c>
      <c r="Y88">
        <f t="shared" si="38"/>
        <v>10</v>
      </c>
      <c r="Z88">
        <f t="shared" si="39"/>
        <v>3.453356783867743</v>
      </c>
      <c r="AA88">
        <f t="shared" si="40"/>
        <v>0.27963732885784065</v>
      </c>
      <c r="AB88">
        <f t="shared" si="32"/>
        <v>0.27963732885784065</v>
      </c>
      <c r="AC88" s="1">
        <f t="shared" si="47"/>
        <v>1761.3726588906595</v>
      </c>
      <c r="AD88" s="2">
        <v>83</v>
      </c>
    </row>
    <row r="89" spans="1:30">
      <c r="A89">
        <v>1940</v>
      </c>
      <c r="B89">
        <v>12</v>
      </c>
      <c r="C89">
        <v>23</v>
      </c>
      <c r="D89">
        <v>0</v>
      </c>
      <c r="E89">
        <v>11</v>
      </c>
      <c r="F89">
        <v>-50</v>
      </c>
      <c r="G89">
        <f t="shared" si="45"/>
        <v>-1.95</v>
      </c>
      <c r="H89">
        <v>9</v>
      </c>
      <c r="I89">
        <f t="shared" si="28"/>
        <v>5.2936513629204649</v>
      </c>
      <c r="J89">
        <f t="shared" si="33"/>
        <v>0</v>
      </c>
      <c r="K89">
        <f t="shared" si="46"/>
        <v>0</v>
      </c>
      <c r="L89">
        <f t="shared" si="34"/>
        <v>0</v>
      </c>
      <c r="M89">
        <f t="shared" si="41"/>
        <v>0</v>
      </c>
      <c r="N89">
        <f t="shared" si="35"/>
        <v>0</v>
      </c>
      <c r="O89">
        <f t="shared" si="36"/>
        <v>0</v>
      </c>
      <c r="P89">
        <f t="shared" si="29"/>
        <v>0</v>
      </c>
      <c r="Q89">
        <f t="shared" si="48"/>
        <v>2.1350000000000007</v>
      </c>
      <c r="R89">
        <f t="shared" si="30"/>
        <v>74.787106678524552</v>
      </c>
      <c r="S89">
        <f t="shared" si="24"/>
        <v>8.5630734869620539</v>
      </c>
      <c r="T89">
        <f t="shared" si="31"/>
        <v>1.7126146973924108</v>
      </c>
      <c r="U89">
        <f t="shared" si="42"/>
        <v>0</v>
      </c>
      <c r="V89">
        <f t="shared" si="43"/>
        <v>0</v>
      </c>
      <c r="W89">
        <f t="shared" si="44"/>
        <v>0</v>
      </c>
      <c r="X89">
        <f t="shared" si="37"/>
        <v>0</v>
      </c>
      <c r="Y89">
        <f t="shared" si="38"/>
        <v>10</v>
      </c>
      <c r="Z89">
        <f t="shared" si="39"/>
        <v>3.1909016682937947</v>
      </c>
      <c r="AA89">
        <f t="shared" si="40"/>
        <v>0.26245511557394829</v>
      </c>
      <c r="AB89">
        <f t="shared" si="32"/>
        <v>0.26245511557394829</v>
      </c>
      <c r="AC89" s="1">
        <f t="shared" si="47"/>
        <v>1653.1457607827126</v>
      </c>
      <c r="AD89" s="2">
        <v>84</v>
      </c>
    </row>
    <row r="90" spans="1:30">
      <c r="A90">
        <v>1940</v>
      </c>
      <c r="B90">
        <v>12</v>
      </c>
      <c r="C90">
        <v>24</v>
      </c>
      <c r="D90">
        <v>0</v>
      </c>
      <c r="E90">
        <v>61</v>
      </c>
      <c r="F90">
        <v>-106</v>
      </c>
      <c r="G90">
        <f t="shared" si="45"/>
        <v>-2.25</v>
      </c>
      <c r="H90">
        <v>9</v>
      </c>
      <c r="I90">
        <f t="shared" si="28"/>
        <v>5.1772990280167237</v>
      </c>
      <c r="J90">
        <f t="shared" si="33"/>
        <v>0</v>
      </c>
      <c r="K90">
        <f t="shared" si="46"/>
        <v>0</v>
      </c>
      <c r="L90">
        <f t="shared" si="34"/>
        <v>0</v>
      </c>
      <c r="M90">
        <f t="shared" si="41"/>
        <v>0</v>
      </c>
      <c r="N90">
        <f t="shared" si="35"/>
        <v>0</v>
      </c>
      <c r="O90">
        <f t="shared" si="36"/>
        <v>0</v>
      </c>
      <c r="P90">
        <f t="shared" si="29"/>
        <v>0</v>
      </c>
      <c r="Q90">
        <f t="shared" si="48"/>
        <v>2.1350000000000007</v>
      </c>
      <c r="R90">
        <f t="shared" si="30"/>
        <v>74.787106678524552</v>
      </c>
      <c r="S90">
        <f t="shared" si="24"/>
        <v>8.5630734869620539</v>
      </c>
      <c r="T90">
        <f t="shared" si="31"/>
        <v>1.7126146973924108</v>
      </c>
      <c r="U90">
        <f t="shared" si="42"/>
        <v>0</v>
      </c>
      <c r="V90">
        <f t="shared" si="43"/>
        <v>0</v>
      </c>
      <c r="W90">
        <f t="shared" si="44"/>
        <v>0</v>
      </c>
      <c r="X90">
        <f t="shared" si="37"/>
        <v>0</v>
      </c>
      <c r="Y90">
        <f t="shared" si="38"/>
        <v>10</v>
      </c>
      <c r="Z90">
        <f t="shared" si="39"/>
        <v>2.9483931415034665</v>
      </c>
      <c r="AA90">
        <f t="shared" si="40"/>
        <v>0.24250852679032825</v>
      </c>
      <c r="AB90">
        <f t="shared" si="32"/>
        <v>0.24250852679032825</v>
      </c>
      <c r="AC90" s="1">
        <f t="shared" si="47"/>
        <v>1527.5066829632269</v>
      </c>
      <c r="AD90" s="2">
        <v>85</v>
      </c>
    </row>
    <row r="91" spans="1:30">
      <c r="A91">
        <v>1940</v>
      </c>
      <c r="B91">
        <v>12</v>
      </c>
      <c r="C91">
        <v>25</v>
      </c>
      <c r="D91">
        <v>0</v>
      </c>
      <c r="E91">
        <v>111</v>
      </c>
      <c r="F91">
        <v>-61</v>
      </c>
      <c r="G91">
        <f t="shared" si="45"/>
        <v>2.5</v>
      </c>
      <c r="H91">
        <v>9</v>
      </c>
      <c r="I91">
        <f t="shared" si="28"/>
        <v>7.3129391021763075</v>
      </c>
      <c r="J91">
        <f t="shared" si="33"/>
        <v>2.7542572565550483E-2</v>
      </c>
      <c r="K91">
        <f t="shared" si="46"/>
        <v>0</v>
      </c>
      <c r="L91">
        <f t="shared" si="34"/>
        <v>0</v>
      </c>
      <c r="M91">
        <f t="shared" si="41"/>
        <v>0</v>
      </c>
      <c r="N91">
        <f t="shared" si="35"/>
        <v>0</v>
      </c>
      <c r="O91">
        <f t="shared" si="36"/>
        <v>0</v>
      </c>
      <c r="P91">
        <f t="shared" si="29"/>
        <v>0</v>
      </c>
      <c r="Q91">
        <f t="shared" si="48"/>
        <v>2.1350000000000007</v>
      </c>
      <c r="R91">
        <f t="shared" si="30"/>
        <v>74.787106678524552</v>
      </c>
      <c r="S91">
        <f t="shared" si="24"/>
        <v>8.5630734869620539</v>
      </c>
      <c r="T91">
        <f t="shared" si="31"/>
        <v>1.7126146973924108</v>
      </c>
      <c r="U91">
        <f t="shared" si="42"/>
        <v>0</v>
      </c>
      <c r="V91">
        <f t="shared" si="43"/>
        <v>0</v>
      </c>
      <c r="W91">
        <f t="shared" si="44"/>
        <v>2.7542572565550483E-2</v>
      </c>
      <c r="X91">
        <f t="shared" si="37"/>
        <v>0</v>
      </c>
      <c r="Y91">
        <f t="shared" si="38"/>
        <v>9.9724574274344491</v>
      </c>
      <c r="Z91">
        <f t="shared" si="39"/>
        <v>2.7243152627492031</v>
      </c>
      <c r="AA91">
        <f t="shared" si="40"/>
        <v>0.22407787875426333</v>
      </c>
      <c r="AB91">
        <f t="shared" si="32"/>
        <v>0.22407787875426333</v>
      </c>
      <c r="AC91" s="1">
        <f t="shared" si="47"/>
        <v>1411.4161750580215</v>
      </c>
      <c r="AD91" s="2">
        <v>86</v>
      </c>
    </row>
    <row r="92" spans="1:30">
      <c r="A92">
        <v>1940</v>
      </c>
      <c r="B92">
        <v>12</v>
      </c>
      <c r="C92">
        <v>26</v>
      </c>
      <c r="D92">
        <v>0</v>
      </c>
      <c r="E92">
        <v>61</v>
      </c>
      <c r="F92">
        <v>-44</v>
      </c>
      <c r="G92">
        <f t="shared" si="45"/>
        <v>0.85</v>
      </c>
      <c r="H92">
        <v>9</v>
      </c>
      <c r="I92">
        <f t="shared" si="28"/>
        <v>6.4963410967704025</v>
      </c>
      <c r="J92">
        <f t="shared" si="33"/>
        <v>2.4614454940368583E-2</v>
      </c>
      <c r="K92">
        <f t="shared" si="46"/>
        <v>0</v>
      </c>
      <c r="L92">
        <f t="shared" si="34"/>
        <v>0</v>
      </c>
      <c r="M92">
        <f t="shared" si="41"/>
        <v>0</v>
      </c>
      <c r="N92">
        <f t="shared" si="35"/>
        <v>0</v>
      </c>
      <c r="O92">
        <f t="shared" si="36"/>
        <v>0</v>
      </c>
      <c r="P92">
        <f t="shared" si="29"/>
        <v>0</v>
      </c>
      <c r="Q92">
        <f t="shared" si="48"/>
        <v>1.0100000000000007</v>
      </c>
      <c r="R92">
        <f t="shared" si="30"/>
        <v>60.384791055968378</v>
      </c>
      <c r="S92">
        <f t="shared" si="24"/>
        <v>16.663571895873091</v>
      </c>
      <c r="T92">
        <f t="shared" si="31"/>
        <v>3.3327143791746181</v>
      </c>
      <c r="U92">
        <f t="shared" si="42"/>
        <v>0</v>
      </c>
      <c r="V92">
        <f t="shared" si="43"/>
        <v>0</v>
      </c>
      <c r="W92">
        <f t="shared" si="44"/>
        <v>2.4614454940368583E-2</v>
      </c>
      <c r="X92">
        <f t="shared" si="37"/>
        <v>0</v>
      </c>
      <c r="Y92">
        <f t="shared" si="38"/>
        <v>9.9478429724940813</v>
      </c>
      <c r="Z92">
        <f t="shared" si="39"/>
        <v>2.5172673027802639</v>
      </c>
      <c r="AA92">
        <f t="shared" si="40"/>
        <v>0.20704795996893932</v>
      </c>
      <c r="AB92">
        <f t="shared" si="32"/>
        <v>0.20704795996893932</v>
      </c>
      <c r="AC92" s="1">
        <f t="shared" si="47"/>
        <v>1304.1485457536121</v>
      </c>
      <c r="AD92" s="2">
        <v>87</v>
      </c>
    </row>
    <row r="93" spans="1:30">
      <c r="A93">
        <v>1940</v>
      </c>
      <c r="B93">
        <v>12</v>
      </c>
      <c r="C93">
        <v>27</v>
      </c>
      <c r="D93">
        <v>23</v>
      </c>
      <c r="E93">
        <v>61</v>
      </c>
      <c r="F93">
        <v>22</v>
      </c>
      <c r="G93">
        <f t="shared" si="45"/>
        <v>4.1500000000000004</v>
      </c>
      <c r="H93">
        <v>9</v>
      </c>
      <c r="I93">
        <f t="shared" si="28"/>
        <v>8.2188730435182844</v>
      </c>
      <c r="J93">
        <f t="shared" si="33"/>
        <v>3.0770286338390785E-2</v>
      </c>
      <c r="K93">
        <f t="shared" si="46"/>
        <v>0.23</v>
      </c>
      <c r="L93">
        <f t="shared" si="34"/>
        <v>0.23</v>
      </c>
      <c r="M93">
        <f t="shared" si="41"/>
        <v>0</v>
      </c>
      <c r="N93">
        <f t="shared" si="35"/>
        <v>0</v>
      </c>
      <c r="O93">
        <f t="shared" si="36"/>
        <v>0</v>
      </c>
      <c r="P93">
        <f t="shared" si="29"/>
        <v>0.23</v>
      </c>
      <c r="Q93">
        <f t="shared" si="48"/>
        <v>0.08</v>
      </c>
      <c r="R93">
        <f t="shared" si="30"/>
        <v>45.58429340786693</v>
      </c>
      <c r="S93">
        <f t="shared" si="24"/>
        <v>30.320947065544452</v>
      </c>
      <c r="T93">
        <f t="shared" si="31"/>
        <v>6.0641894131088909</v>
      </c>
      <c r="U93">
        <f t="shared" si="42"/>
        <v>0</v>
      </c>
      <c r="V93">
        <f t="shared" si="43"/>
        <v>0.23</v>
      </c>
      <c r="W93">
        <f t="shared" si="44"/>
        <v>3.0770286338390785E-2</v>
      </c>
      <c r="X93">
        <f t="shared" si="37"/>
        <v>0.14707268615569014</v>
      </c>
      <c r="Y93">
        <f t="shared" si="38"/>
        <v>10</v>
      </c>
      <c r="Z93">
        <f t="shared" si="39"/>
        <v>2.4730276739246539</v>
      </c>
      <c r="AA93">
        <f t="shared" si="40"/>
        <v>0.19131231501129994</v>
      </c>
      <c r="AB93">
        <f t="shared" si="32"/>
        <v>0.19131231501129994</v>
      </c>
      <c r="AC93" s="1">
        <f t="shared" si="47"/>
        <v>1205.0332562763376</v>
      </c>
      <c r="AD93">
        <v>88</v>
      </c>
    </row>
    <row r="94" spans="1:30">
      <c r="A94">
        <v>1940</v>
      </c>
      <c r="B94">
        <v>12</v>
      </c>
      <c r="C94">
        <v>28</v>
      </c>
      <c r="D94">
        <v>43</v>
      </c>
      <c r="E94">
        <v>111</v>
      </c>
      <c r="F94">
        <v>39</v>
      </c>
      <c r="G94">
        <f t="shared" si="45"/>
        <v>7.5</v>
      </c>
      <c r="H94">
        <v>9</v>
      </c>
      <c r="I94">
        <f t="shared" si="28"/>
        <v>10.367799276460742</v>
      </c>
      <c r="J94">
        <f t="shared" si="33"/>
        <v>3.8351986478604022E-2</v>
      </c>
      <c r="K94">
        <f t="shared" si="46"/>
        <v>0.43</v>
      </c>
      <c r="L94">
        <f t="shared" si="34"/>
        <v>0.43</v>
      </c>
      <c r="M94">
        <f t="shared" si="41"/>
        <v>0</v>
      </c>
      <c r="N94">
        <f t="shared" si="35"/>
        <v>0</v>
      </c>
      <c r="O94">
        <f t="shared" si="36"/>
        <v>0</v>
      </c>
      <c r="P94">
        <f t="shared" si="29"/>
        <v>0.43</v>
      </c>
      <c r="Q94">
        <f t="shared" si="48"/>
        <v>0.23</v>
      </c>
      <c r="R94">
        <f t="shared" si="30"/>
        <v>47.971470447883291</v>
      </c>
      <c r="S94">
        <f t="shared" si="24"/>
        <v>27.548137221673926</v>
      </c>
      <c r="T94">
        <f t="shared" si="31"/>
        <v>5.5096274443347859</v>
      </c>
      <c r="U94">
        <f t="shared" si="42"/>
        <v>0</v>
      </c>
      <c r="V94">
        <f t="shared" si="43"/>
        <v>0.43</v>
      </c>
      <c r="W94">
        <f t="shared" si="44"/>
        <v>3.8351986478604022E-2</v>
      </c>
      <c r="X94">
        <f t="shared" si="37"/>
        <v>0.39164801352139555</v>
      </c>
      <c r="Y94">
        <f t="shared" si="38"/>
        <v>10</v>
      </c>
      <c r="Z94">
        <f t="shared" si="39"/>
        <v>2.6767255842277757</v>
      </c>
      <c r="AA94">
        <f t="shared" si="40"/>
        <v>0.1879501032182736</v>
      </c>
      <c r="AB94">
        <f t="shared" si="32"/>
        <v>0.1879501032182736</v>
      </c>
      <c r="AC94" s="1">
        <f t="shared" si="47"/>
        <v>1183.8554401749439</v>
      </c>
      <c r="AD94">
        <v>89</v>
      </c>
    </row>
    <row r="95" spans="1:30">
      <c r="A95">
        <v>1940</v>
      </c>
      <c r="B95">
        <v>12</v>
      </c>
      <c r="C95">
        <v>29</v>
      </c>
      <c r="D95">
        <v>64</v>
      </c>
      <c r="E95">
        <v>122</v>
      </c>
      <c r="F95">
        <v>61</v>
      </c>
      <c r="G95">
        <f t="shared" si="45"/>
        <v>9.15</v>
      </c>
      <c r="H95">
        <v>9</v>
      </c>
      <c r="I95">
        <f t="shared" si="28"/>
        <v>11.597461531501057</v>
      </c>
      <c r="J95">
        <f t="shared" si="33"/>
        <v>4.2649803507711546E-2</v>
      </c>
      <c r="K95">
        <f t="shared" si="46"/>
        <v>0.64</v>
      </c>
      <c r="L95">
        <f t="shared" si="34"/>
        <v>0.64</v>
      </c>
      <c r="M95">
        <f t="shared" si="41"/>
        <v>0</v>
      </c>
      <c r="N95">
        <f t="shared" si="35"/>
        <v>0</v>
      </c>
      <c r="O95">
        <f t="shared" si="36"/>
        <v>0</v>
      </c>
      <c r="P95">
        <f t="shared" si="29"/>
        <v>0.64</v>
      </c>
      <c r="Q95">
        <f t="shared" si="48"/>
        <v>0.66</v>
      </c>
      <c r="R95">
        <f t="shared" si="30"/>
        <v>54.814711295930195</v>
      </c>
      <c r="S95">
        <f t="shared" si="24"/>
        <v>20.93792534794553</v>
      </c>
      <c r="T95">
        <f t="shared" si="31"/>
        <v>4.1875850695891064</v>
      </c>
      <c r="U95">
        <f t="shared" si="42"/>
        <v>0</v>
      </c>
      <c r="V95">
        <f t="shared" si="43"/>
        <v>0.64</v>
      </c>
      <c r="W95">
        <f t="shared" si="44"/>
        <v>4.2649803507711546E-2</v>
      </c>
      <c r="X95">
        <f t="shared" si="37"/>
        <v>0.5973501964922896</v>
      </c>
      <c r="Y95">
        <f t="shared" si="38"/>
        <v>10</v>
      </c>
      <c r="Z95">
        <f t="shared" si="39"/>
        <v>3.0706446363187547</v>
      </c>
      <c r="AA95">
        <f t="shared" si="40"/>
        <v>0.20343114440131083</v>
      </c>
      <c r="AB95">
        <f t="shared" si="32"/>
        <v>0.20343114440131083</v>
      </c>
      <c r="AC95" s="1">
        <f t="shared" si="47"/>
        <v>1281.3670377228671</v>
      </c>
      <c r="AD95">
        <v>90</v>
      </c>
    </row>
    <row r="96" spans="1:30">
      <c r="A96">
        <v>1940</v>
      </c>
      <c r="B96">
        <v>12</v>
      </c>
      <c r="C96">
        <v>30</v>
      </c>
      <c r="D96">
        <v>20</v>
      </c>
      <c r="E96">
        <v>106</v>
      </c>
      <c r="F96">
        <v>6</v>
      </c>
      <c r="G96">
        <f t="shared" si="45"/>
        <v>5.6</v>
      </c>
      <c r="H96">
        <v>9</v>
      </c>
      <c r="I96">
        <f t="shared" si="28"/>
        <v>9.0952746275151153</v>
      </c>
      <c r="J96">
        <f t="shared" si="33"/>
        <v>3.3874184875290585E-2</v>
      </c>
      <c r="K96">
        <f t="shared" si="46"/>
        <v>0.2</v>
      </c>
      <c r="L96">
        <f t="shared" si="34"/>
        <v>0.2</v>
      </c>
      <c r="M96">
        <f t="shared" si="41"/>
        <v>0</v>
      </c>
      <c r="N96">
        <f t="shared" si="35"/>
        <v>0</v>
      </c>
      <c r="O96">
        <f t="shared" si="36"/>
        <v>0</v>
      </c>
      <c r="P96">
        <f t="shared" si="29"/>
        <v>0.2</v>
      </c>
      <c r="Q96">
        <f t="shared" si="48"/>
        <v>1.3</v>
      </c>
      <c r="R96">
        <f t="shared" si="30"/>
        <v>65</v>
      </c>
      <c r="S96">
        <f t="shared" si="24"/>
        <v>13.676923076923082</v>
      </c>
      <c r="T96">
        <f t="shared" si="31"/>
        <v>2.7353846153846164</v>
      </c>
      <c r="U96">
        <f t="shared" si="42"/>
        <v>0</v>
      </c>
      <c r="V96">
        <f t="shared" si="43"/>
        <v>0.2</v>
      </c>
      <c r="W96">
        <f t="shared" si="44"/>
        <v>3.3874184875290585E-2</v>
      </c>
      <c r="X96">
        <f t="shared" si="37"/>
        <v>0.16612581512470825</v>
      </c>
      <c r="Y96">
        <f t="shared" si="38"/>
        <v>10</v>
      </c>
      <c r="Z96">
        <f t="shared" si="39"/>
        <v>3.0034014590832379</v>
      </c>
      <c r="AA96">
        <f t="shared" si="40"/>
        <v>0.23336899236022524</v>
      </c>
      <c r="AB96">
        <f t="shared" si="32"/>
        <v>0.23336899236022524</v>
      </c>
      <c r="AC96" s="1">
        <f t="shared" si="47"/>
        <v>1469.9388105839382</v>
      </c>
      <c r="AD96">
        <v>91</v>
      </c>
    </row>
    <row r="97" spans="1:30">
      <c r="A97">
        <v>1940</v>
      </c>
      <c r="B97">
        <v>12</v>
      </c>
      <c r="C97">
        <v>31</v>
      </c>
      <c r="D97">
        <v>0</v>
      </c>
      <c r="E97">
        <v>61</v>
      </c>
      <c r="F97">
        <v>0</v>
      </c>
      <c r="G97">
        <f t="shared" si="45"/>
        <v>3.05</v>
      </c>
      <c r="H97">
        <v>9</v>
      </c>
      <c r="I97">
        <f t="shared" si="28"/>
        <v>7.604595270562907</v>
      </c>
      <c r="J97">
        <f t="shared" si="33"/>
        <v>2.8583967030207488E-2</v>
      </c>
      <c r="K97">
        <f t="shared" si="46"/>
        <v>0</v>
      </c>
      <c r="L97">
        <f t="shared" si="34"/>
        <v>0</v>
      </c>
      <c r="M97">
        <f t="shared" si="41"/>
        <v>0</v>
      </c>
      <c r="N97">
        <f t="shared" si="35"/>
        <v>0</v>
      </c>
      <c r="O97">
        <f t="shared" si="36"/>
        <v>0</v>
      </c>
      <c r="P97">
        <f t="shared" si="29"/>
        <v>0</v>
      </c>
      <c r="Q97">
        <f t="shared" si="48"/>
        <v>1.5</v>
      </c>
      <c r="R97">
        <f t="shared" si="30"/>
        <v>67.344217168508877</v>
      </c>
      <c r="S97">
        <f t="shared" si="24"/>
        <v>12.31667571165621</v>
      </c>
      <c r="T97">
        <f t="shared" si="31"/>
        <v>2.4633351423312422</v>
      </c>
      <c r="U97">
        <f t="shared" si="42"/>
        <v>0</v>
      </c>
      <c r="V97">
        <f t="shared" si="43"/>
        <v>0</v>
      </c>
      <c r="W97">
        <f t="shared" si="44"/>
        <v>2.8583967030207488E-2</v>
      </c>
      <c r="X97">
        <f t="shared" si="37"/>
        <v>0</v>
      </c>
      <c r="Y97">
        <f t="shared" si="38"/>
        <v>9.9714160329697918</v>
      </c>
      <c r="Z97">
        <f t="shared" si="39"/>
        <v>2.775142948192912</v>
      </c>
      <c r="AA97">
        <f t="shared" si="40"/>
        <v>0.22825851089032595</v>
      </c>
      <c r="AB97">
        <f t="shared" si="32"/>
        <v>0.22825851089032595</v>
      </c>
      <c r="AC97" s="1">
        <f t="shared" si="47"/>
        <v>1437.7490368809288</v>
      </c>
      <c r="AD97">
        <v>92</v>
      </c>
    </row>
    <row r="98" spans="1:30">
      <c r="AC98" s="1"/>
    </row>
    <row r="99" spans="1:30">
      <c r="AC99" s="1"/>
    </row>
    <row r="100" spans="1:30">
      <c r="AC100" s="1"/>
    </row>
    <row r="101" spans="1:30">
      <c r="AC101" s="1"/>
    </row>
    <row r="102" spans="1:30">
      <c r="AC102" s="1"/>
    </row>
    <row r="103" spans="1:30">
      <c r="AC103" s="1"/>
    </row>
    <row r="104" spans="1:30">
      <c r="AC104" s="1"/>
    </row>
    <row r="105" spans="1:30">
      <c r="AC10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SUNY ESF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Kroll</dc:creator>
  <cp:lastModifiedBy>Chuck Kroll</cp:lastModifiedBy>
  <dcterms:created xsi:type="dcterms:W3CDTF">2013-04-03T11:34:18Z</dcterms:created>
  <dcterms:modified xsi:type="dcterms:W3CDTF">2015-04-14T01:49:30Z</dcterms:modified>
</cp:coreProperties>
</file>