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3_ncr:1_{1D2384C9-B8DC-4C43-9731-B97516022CDD}" xr6:coauthVersionLast="34" xr6:coauthVersionMax="34" xr10:uidLastSave="{00000000-0000-0000-0000-000000000000}"/>
  <bookViews>
    <workbookView xWindow="0" yWindow="0" windowWidth="20490" windowHeight="7830" xr2:uid="{00000000-000D-0000-FFFF-FFFF00000000}"/>
  </bookViews>
  <sheets>
    <sheet name="ReadMeFirst" sheetId="4" r:id="rId1"/>
    <sheet name="P1" sheetId="18" r:id="rId2"/>
    <sheet name="P2" sheetId="21" r:id="rId3"/>
    <sheet name="P3" sheetId="22" r:id="rId4"/>
  </sheets>
  <definedNames>
    <definedName name="contribution">'P2'!$E$13</definedName>
    <definedName name="home_edge">'P3'!$C$11</definedName>
    <definedName name="inflation">'P2'!$B$11</definedName>
    <definedName name="rating">'P3'!$C$15:$C$46</definedName>
    <definedName name="risk_level" localSheetId="2">'P2'!#REF!</definedName>
    <definedName name="risk_level">'P1'!$E$13:$E$62</definedName>
    <definedName name="selected" localSheetId="2">'P2'!#REF!</definedName>
    <definedName name="selected">'P1'!$B$13:$B$62</definedName>
    <definedName name="solver_adj" localSheetId="1" hidden="1">'P1'!$B$13:$B$62</definedName>
    <definedName name="solver_adj" localSheetId="2" hidden="1">'P2'!$E$13</definedName>
    <definedName name="solver_adj" localSheetId="3" hidden="1">'P3'!$C$15:$C$46,'P3'!$C$11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'P1'!$B$11</definedName>
    <definedName name="solver_lhs1" localSheetId="2" hidden="1">'P2'!$H$13:$H$72</definedName>
    <definedName name="solver_lhs1" localSheetId="3" hidden="1">'P3'!$C$12</definedName>
    <definedName name="solver_lhs2" localSheetId="1" hidden="1">'P1'!$F$11:$H$11</definedName>
    <definedName name="solver_lhs2" localSheetId="2" hidden="1">'P2'!#REF!</definedName>
    <definedName name="solver_lhs3" localSheetId="1" hidden="1">'P1'!$K$11</definedName>
    <definedName name="solver_lhs3" localSheetId="2" hidden="1">'P2'!#REF!</definedName>
    <definedName name="solver_lhs4" localSheetId="1" hidden="1">'P1'!$B$13:$B$62</definedName>
    <definedName name="solver_lhs4" localSheetId="2" hidden="1">'P2'!#REF!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1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2" hidden="1">1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'P1'!$D$10</definedName>
    <definedName name="solver_opt" localSheetId="2" hidden="1">'P2'!$E$13</definedName>
    <definedName name="solver_opt" localSheetId="3" hidden="1">'P3'!$C$9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1" hidden="1">1</definedName>
    <definedName name="solver_rel1" localSheetId="2" hidden="1">3</definedName>
    <definedName name="solver_rel1" localSheetId="3" hidden="1">2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el3" localSheetId="2" hidden="1">1</definedName>
    <definedName name="solver_rel4" localSheetId="1" hidden="1">5</definedName>
    <definedName name="solver_rel4" localSheetId="2" hidden="1">5</definedName>
    <definedName name="solver_rhs1" localSheetId="1" hidden="1">20</definedName>
    <definedName name="solver_rhs1" localSheetId="2" hidden="1">0</definedName>
    <definedName name="solver_rhs1" localSheetId="3" hidden="1">0</definedName>
    <definedName name="solver_rhs2" localSheetId="1" hidden="1">2000</definedName>
    <definedName name="solver_rhs2" localSheetId="2" hidden="1">2000</definedName>
    <definedName name="solver_rhs3" localSheetId="1" hidden="1">4</definedName>
    <definedName name="solver_rhs3" localSheetId="2" hidden="1">4</definedName>
    <definedName name="solver_rhs4" localSheetId="1" hidden="1">binary</definedName>
    <definedName name="solver_rhs4" localSheetId="2" hidden="1">binary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0.001</definedName>
    <definedName name="solver_tol" localSheetId="2" hidden="1">0.001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team_rating">'P3'!$A$14:$C$46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21" l="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53" i="21"/>
  <c r="K14" i="22" l="1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13" i="22"/>
  <c r="L13" i="22" s="1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C12" i="22"/>
  <c r="J13" i="22"/>
  <c r="H13" i="21"/>
  <c r="D14" i="21" s="1"/>
  <c r="E14" i="2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13" i="18"/>
  <c r="B11" i="18"/>
  <c r="L233" i="22" l="1"/>
  <c r="L237" i="22"/>
  <c r="L257" i="22"/>
  <c r="L253" i="22"/>
  <c r="L245" i="22"/>
  <c r="L225" i="22"/>
  <c r="L265" i="22"/>
  <c r="L261" i="22"/>
  <c r="L249" i="22"/>
  <c r="L241" i="22"/>
  <c r="L229" i="22"/>
  <c r="L217" i="22"/>
  <c r="L205" i="22"/>
  <c r="L193" i="22"/>
  <c r="L181" i="22"/>
  <c r="L169" i="22"/>
  <c r="L157" i="22"/>
  <c r="L145" i="22"/>
  <c r="L137" i="22"/>
  <c r="L121" i="22"/>
  <c r="L117" i="22"/>
  <c r="L105" i="22"/>
  <c r="L89" i="22"/>
  <c r="L81" i="22"/>
  <c r="L73" i="22"/>
  <c r="L65" i="22"/>
  <c r="L53" i="22"/>
  <c r="L45" i="22"/>
  <c r="L37" i="22"/>
  <c r="L29" i="22"/>
  <c r="L25" i="22"/>
  <c r="L21" i="22"/>
  <c r="L268" i="22"/>
  <c r="L264" i="22"/>
  <c r="L260" i="22"/>
  <c r="L256" i="22"/>
  <c r="L252" i="22"/>
  <c r="L248" i="22"/>
  <c r="L244" i="22"/>
  <c r="L240" i="22"/>
  <c r="L236" i="22"/>
  <c r="L232" i="22"/>
  <c r="L228" i="22"/>
  <c r="L224" i="22"/>
  <c r="L220" i="22"/>
  <c r="L216" i="22"/>
  <c r="L212" i="22"/>
  <c r="L208" i="22"/>
  <c r="L204" i="22"/>
  <c r="L200" i="22"/>
  <c r="L196" i="22"/>
  <c r="L192" i="22"/>
  <c r="L188" i="22"/>
  <c r="L184" i="22"/>
  <c r="L180" i="22"/>
  <c r="L176" i="22"/>
  <c r="L172" i="22"/>
  <c r="L168" i="22"/>
  <c r="L164" i="22"/>
  <c r="L160" i="22"/>
  <c r="L156" i="22"/>
  <c r="L152" i="22"/>
  <c r="L148" i="22"/>
  <c r="L144" i="22"/>
  <c r="L140" i="22"/>
  <c r="L136" i="22"/>
  <c r="L132" i="22"/>
  <c r="L128" i="22"/>
  <c r="L124" i="22"/>
  <c r="L120" i="22"/>
  <c r="L116" i="22"/>
  <c r="L112" i="22"/>
  <c r="L108" i="22"/>
  <c r="L104" i="22"/>
  <c r="L100" i="22"/>
  <c r="L96" i="22"/>
  <c r="L92" i="22"/>
  <c r="L88" i="22"/>
  <c r="L84" i="22"/>
  <c r="L80" i="22"/>
  <c r="L76" i="22"/>
  <c r="L72" i="22"/>
  <c r="L68" i="22"/>
  <c r="L64" i="22"/>
  <c r="L60" i="22"/>
  <c r="L56" i="22"/>
  <c r="L52" i="22"/>
  <c r="L48" i="22"/>
  <c r="L44" i="22"/>
  <c r="L40" i="22"/>
  <c r="L36" i="22"/>
  <c r="L32" i="22"/>
  <c r="L28" i="22"/>
  <c r="L24" i="22"/>
  <c r="L20" i="22"/>
  <c r="L16" i="22"/>
  <c r="L213" i="22"/>
  <c r="L197" i="22"/>
  <c r="L185" i="22"/>
  <c r="L173" i="22"/>
  <c r="L161" i="22"/>
  <c r="L149" i="22"/>
  <c r="L133" i="22"/>
  <c r="L125" i="22"/>
  <c r="L109" i="22"/>
  <c r="L97" i="22"/>
  <c r="L85" i="22"/>
  <c r="L77" i="22"/>
  <c r="L69" i="22"/>
  <c r="L61" i="22"/>
  <c r="L49" i="22"/>
  <c r="L41" i="22"/>
  <c r="L33" i="22"/>
  <c r="L17" i="22"/>
  <c r="L267" i="22"/>
  <c r="L263" i="22"/>
  <c r="L259" i="22"/>
  <c r="L255" i="22"/>
  <c r="L251" i="22"/>
  <c r="L247" i="22"/>
  <c r="L243" i="22"/>
  <c r="L239" i="22"/>
  <c r="L235" i="22"/>
  <c r="L231" i="22"/>
  <c r="L227" i="22"/>
  <c r="L223" i="22"/>
  <c r="L219" i="22"/>
  <c r="L215" i="22"/>
  <c r="L211" i="22"/>
  <c r="L207" i="22"/>
  <c r="L203" i="22"/>
  <c r="L199" i="22"/>
  <c r="L195" i="22"/>
  <c r="L191" i="22"/>
  <c r="L187" i="22"/>
  <c r="L183" i="22"/>
  <c r="L179" i="22"/>
  <c r="L175" i="22"/>
  <c r="L171" i="22"/>
  <c r="L167" i="22"/>
  <c r="L163" i="22"/>
  <c r="L159" i="22"/>
  <c r="L155" i="22"/>
  <c r="L151" i="22"/>
  <c r="L147" i="22"/>
  <c r="L143" i="22"/>
  <c r="L139" i="22"/>
  <c r="L135" i="22"/>
  <c r="L131" i="22"/>
  <c r="L127" i="22"/>
  <c r="L123" i="22"/>
  <c r="L119" i="22"/>
  <c r="L115" i="22"/>
  <c r="L111" i="22"/>
  <c r="L107" i="22"/>
  <c r="L103" i="22"/>
  <c r="L99" i="22"/>
  <c r="L95" i="22"/>
  <c r="L91" i="22"/>
  <c r="L87" i="22"/>
  <c r="L83" i="22"/>
  <c r="L79" i="22"/>
  <c r="L75" i="22"/>
  <c r="L71" i="22"/>
  <c r="L67" i="22"/>
  <c r="L63" i="22"/>
  <c r="L59" i="22"/>
  <c r="L55" i="22"/>
  <c r="L51" i="22"/>
  <c r="L47" i="22"/>
  <c r="L43" i="22"/>
  <c r="L39" i="22"/>
  <c r="L35" i="22"/>
  <c r="L31" i="22"/>
  <c r="L27" i="22"/>
  <c r="L23" i="22"/>
  <c r="L19" i="22"/>
  <c r="L15" i="22"/>
  <c r="L221" i="22"/>
  <c r="L209" i="22"/>
  <c r="L201" i="22"/>
  <c r="L189" i="22"/>
  <c r="L177" i="22"/>
  <c r="L165" i="22"/>
  <c r="L153" i="22"/>
  <c r="L141" i="22"/>
  <c r="L129" i="22"/>
  <c r="L113" i="22"/>
  <c r="L101" i="22"/>
  <c r="L93" i="22"/>
  <c r="L57" i="22"/>
  <c r="K11" i="18"/>
  <c r="L266" i="22"/>
  <c r="L262" i="22"/>
  <c r="L258" i="22"/>
  <c r="L254" i="22"/>
  <c r="L250" i="22"/>
  <c r="L246" i="22"/>
  <c r="L242" i="22"/>
  <c r="L238" i="22"/>
  <c r="L234" i="22"/>
  <c r="L230" i="22"/>
  <c r="L226" i="22"/>
  <c r="L222" i="22"/>
  <c r="L218" i="22"/>
  <c r="L214" i="22"/>
  <c r="L210" i="22"/>
  <c r="L206" i="22"/>
  <c r="L202" i="22"/>
  <c r="L198" i="22"/>
  <c r="L194" i="22"/>
  <c r="L190" i="22"/>
  <c r="L186" i="22"/>
  <c r="L182" i="22"/>
  <c r="L178" i="22"/>
  <c r="L174" i="22"/>
  <c r="L170" i="22"/>
  <c r="L166" i="22"/>
  <c r="L162" i="22"/>
  <c r="L158" i="22"/>
  <c r="L154" i="22"/>
  <c r="L150" i="22"/>
  <c r="L146" i="22"/>
  <c r="L142" i="22"/>
  <c r="L138" i="22"/>
  <c r="L134" i="22"/>
  <c r="L130" i="22"/>
  <c r="L126" i="22"/>
  <c r="L122" i="22"/>
  <c r="L118" i="22"/>
  <c r="L114" i="22"/>
  <c r="L110" i="22"/>
  <c r="L106" i="22"/>
  <c r="L102" i="22"/>
  <c r="L98" i="22"/>
  <c r="L94" i="22"/>
  <c r="L90" i="22"/>
  <c r="L86" i="22"/>
  <c r="L82" i="22"/>
  <c r="L78" i="22"/>
  <c r="L74" i="22"/>
  <c r="L70" i="22"/>
  <c r="L66" i="22"/>
  <c r="L62" i="22"/>
  <c r="L58" i="22"/>
  <c r="L54" i="22"/>
  <c r="L50" i="22"/>
  <c r="L46" i="22"/>
  <c r="L42" i="22"/>
  <c r="L38" i="22"/>
  <c r="L34" i="22"/>
  <c r="L30" i="22"/>
  <c r="L26" i="22"/>
  <c r="L22" i="22"/>
  <c r="L18" i="22"/>
  <c r="L14" i="22"/>
  <c r="C9" i="22" s="1"/>
  <c r="H14" i="21"/>
  <c r="D15" i="21" s="1"/>
  <c r="D10" i="18"/>
  <c r="H15" i="21" l="1"/>
  <c r="D16" i="21" s="1"/>
  <c r="H16" i="21" s="1"/>
  <c r="D17" i="21" s="1"/>
  <c r="H17" i="21" s="1"/>
  <c r="D18" i="21" s="1"/>
  <c r="G11" i="18"/>
  <c r="H11" i="18"/>
  <c r="F11" i="18"/>
  <c r="H18" i="21" l="1"/>
  <c r="D19" i="21" s="1"/>
  <c r="H19" i="21" l="1"/>
  <c r="D20" i="21" s="1"/>
  <c r="H20" i="21" l="1"/>
  <c r="D21" i="21" s="1"/>
  <c r="H21" i="21" l="1"/>
  <c r="D22" i="21" s="1"/>
  <c r="H22" i="21" l="1"/>
  <c r="D23" i="21" s="1"/>
  <c r="H23" i="21" l="1"/>
  <c r="D24" i="21" s="1"/>
  <c r="H24" i="21" l="1"/>
  <c r="D25" i="21" s="1"/>
  <c r="H25" i="21" l="1"/>
  <c r="D26" i="21" s="1"/>
  <c r="H26" i="21" l="1"/>
  <c r="D27" i="21" s="1"/>
  <c r="H27" i="21" l="1"/>
  <c r="D28" i="21" s="1"/>
  <c r="H28" i="21" l="1"/>
  <c r="D29" i="21" s="1"/>
  <c r="H29" i="21" l="1"/>
  <c r="D30" i="21" s="1"/>
  <c r="H30" i="21" l="1"/>
  <c r="D31" i="21" s="1"/>
  <c r="H31" i="21" l="1"/>
  <c r="D32" i="21" s="1"/>
  <c r="H32" i="21" l="1"/>
  <c r="D33" i="21" s="1"/>
  <c r="H33" i="21" l="1"/>
  <c r="D34" i="21" s="1"/>
  <c r="H34" i="21" l="1"/>
  <c r="D35" i="21" s="1"/>
  <c r="H35" i="21" l="1"/>
  <c r="D36" i="21" s="1"/>
  <c r="H36" i="21" l="1"/>
  <c r="D37" i="21" s="1"/>
  <c r="H37" i="21" l="1"/>
  <c r="D38" i="21" s="1"/>
  <c r="H38" i="21" l="1"/>
  <c r="D39" i="21" s="1"/>
  <c r="H39" i="21" l="1"/>
  <c r="D40" i="21" s="1"/>
  <c r="H40" i="21" l="1"/>
  <c r="D41" i="21" s="1"/>
  <c r="H41" i="21" l="1"/>
  <c r="D42" i="21" s="1"/>
  <c r="H42" i="21" l="1"/>
  <c r="D43" i="21" s="1"/>
  <c r="H43" i="21" l="1"/>
  <c r="D44" i="21" s="1"/>
  <c r="H44" i="21" l="1"/>
  <c r="D45" i="21" s="1"/>
  <c r="H45" i="21" l="1"/>
  <c r="D46" i="21" s="1"/>
  <c r="H46" i="21" l="1"/>
  <c r="D47" i="21" s="1"/>
  <c r="H47" i="21" l="1"/>
  <c r="D48" i="21" s="1"/>
  <c r="H48" i="21" l="1"/>
  <c r="D49" i="21" s="1"/>
  <c r="H49" i="21" l="1"/>
  <c r="D50" i="21" s="1"/>
  <c r="H50" i="21" l="1"/>
  <c r="D51" i="21" s="1"/>
  <c r="H51" i="21" l="1"/>
  <c r="D52" i="21" s="1"/>
  <c r="H52" i="21" l="1"/>
  <c r="D53" i="21" s="1"/>
  <c r="H53" i="21" s="1"/>
  <c r="D54" i="21" s="1"/>
  <c r="H54" i="21" l="1"/>
  <c r="D55" i="21" s="1"/>
  <c r="H55" i="21" l="1"/>
  <c r="D56" i="21" s="1"/>
  <c r="H56" i="21" l="1"/>
  <c r="D57" i="21" s="1"/>
  <c r="H57" i="21" l="1"/>
  <c r="D58" i="21" s="1"/>
  <c r="H58" i="21" l="1"/>
  <c r="D59" i="21" s="1"/>
  <c r="H59" i="21" l="1"/>
  <c r="D60" i="21" s="1"/>
  <c r="H60" i="21" l="1"/>
  <c r="D61" i="21" s="1"/>
  <c r="H61" i="21" l="1"/>
  <c r="D62" i="21" s="1"/>
  <c r="H62" i="21" l="1"/>
  <c r="D63" i="21" s="1"/>
  <c r="H63" i="21" l="1"/>
  <c r="D64" i="21" s="1"/>
  <c r="H64" i="21" l="1"/>
  <c r="D65" i="21" s="1"/>
  <c r="H65" i="21" l="1"/>
  <c r="D66" i="21" s="1"/>
  <c r="H66" i="21" l="1"/>
  <c r="D67" i="21" s="1"/>
  <c r="H67" i="21" l="1"/>
  <c r="D68" i="21" s="1"/>
  <c r="H68" i="21" l="1"/>
  <c r="D69" i="21" s="1"/>
  <c r="H69" i="21" l="1"/>
  <c r="D70" i="21" s="1"/>
  <c r="H70" i="21" l="1"/>
  <c r="D71" i="21" s="1"/>
  <c r="H71" i="21" l="1"/>
  <c r="D72" i="21" s="1"/>
  <c r="H72" i="21" s="1"/>
</calcChain>
</file>

<file path=xl/sharedStrings.xml><?xml version="1.0" encoding="utf-8"?>
<sst xmlns="http://schemas.openxmlformats.org/spreadsheetml/2006/main" count="178" uniqueCount="128">
  <si>
    <t>input cell</t>
  </si>
  <si>
    <t>output cell</t>
  </si>
  <si>
    <t>You may add column or row labels and/or range names to input and output cells.</t>
  </si>
  <si>
    <t>Please complete the assignment by building the required model in each of the worksheets provided</t>
  </si>
  <si>
    <t>You may (and should) change the display format of input and output cells.</t>
  </si>
  <si>
    <t>You may add validation rules to input cells.</t>
  </si>
  <si>
    <t>For this assignment, please do not delete input data.</t>
  </si>
  <si>
    <t xml:space="preserve">To test it, please save your complete file and close it. Then open it and press the Solver button again. </t>
  </si>
  <si>
    <t>If you can see the settings (objective, variable cells, and constrains) - the Solver settings are saved.</t>
  </si>
  <si>
    <t>PLEASE MAKE SURE THAT THE SOLVER SETTINGS ARE SAVED FOR EACH PROBLEM.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</si>
  <si>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</si>
  <si>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</si>
  <si>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</si>
  <si>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</si>
  <si>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</si>
  <si>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</si>
  <si>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</si>
  <si>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</si>
  <si>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</si>
  <si>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</si>
  <si>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</si>
  <si>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</si>
  <si>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</si>
  <si>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</si>
  <si>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</si>
  <si>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</si>
  <si>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</si>
  <si>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</si>
  <si>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</si>
  <si>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</si>
  <si>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</si>
  <si>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</si>
  <si>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</si>
  <si>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</si>
  <si>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</si>
  <si>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</si>
  <si>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</si>
  <si>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</si>
  <si>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</si>
  <si>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</si>
  <si>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</si>
  <si>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</si>
  <si>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</si>
  <si>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</si>
  <si>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</si>
  <si>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</si>
  <si>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</si>
  <si>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</si>
  <si>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</si>
  <si>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</si>
  <si>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</si>
  <si>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</si>
  <si>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</si>
  <si>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</si>
  <si>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</si>
  <si>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</si>
  <si>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</si>
  <si>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</si>
  <si>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</si>
  <si>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</si>
  <si>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NPV</t>
  </si>
  <si>
    <t>High</t>
  </si>
  <si>
    <t>Cost Year 1</t>
  </si>
  <si>
    <t>Cost Year 2</t>
  </si>
  <si>
    <t>Cost Year 3</t>
  </si>
  <si>
    <t>Risk Level</t>
  </si>
  <si>
    <t>selected</t>
  </si>
  <si>
    <t>High-Risk:</t>
  </si>
  <si>
    <t>Total NPV:</t>
  </si>
  <si>
    <t>Medium</t>
  </si>
  <si>
    <t>Low</t>
  </si>
  <si>
    <t>You may add input, output and calculation cells. Leave input data and solver model on the worksheet.</t>
  </si>
  <si>
    <t>High-Risk</t>
  </si>
  <si>
    <t>Year</t>
  </si>
  <si>
    <t>Interest rate</t>
  </si>
  <si>
    <t>Beg balance</t>
  </si>
  <si>
    <t>Withdrawal</t>
  </si>
  <si>
    <t>Contribution</t>
  </si>
  <si>
    <t>Inflation:</t>
  </si>
  <si>
    <t>End Balance</t>
  </si>
  <si>
    <t>game#</t>
  </si>
  <si>
    <t>H</t>
  </si>
  <si>
    <t>A</t>
  </si>
  <si>
    <t>HS</t>
  </si>
  <si>
    <t>AS</t>
  </si>
  <si>
    <t xml:space="preserve">Arizona Cardinals 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</si>
  <si>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</si>
  <si>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</si>
  <si>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</si>
  <si>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</si>
  <si>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</si>
  <si>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</si>
  <si>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</si>
  <si>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</si>
  <si>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</si>
  <si>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</si>
  <si>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>Green Bay Packers</t>
  </si>
  <si>
    <t xml:space="preserve">Houston Texans </t>
  </si>
  <si>
    <t xml:space="preserve">Indianapolis Colts </t>
  </si>
  <si>
    <t xml:space="preserve">Jacksonville Jaguars </t>
  </si>
  <si>
    <t>Kansas City Chiefs</t>
  </si>
  <si>
    <t xml:space="preserve">Miami Dolphins </t>
  </si>
  <si>
    <t xml:space="preserve">Minnesota Vikings </t>
  </si>
  <si>
    <t>New England Patriots</t>
  </si>
  <si>
    <t>New Orleans Saints</t>
  </si>
  <si>
    <t>New York Giants</t>
  </si>
  <si>
    <t>New York Jets</t>
  </si>
  <si>
    <t xml:space="preserve">Oakland Raiders </t>
  </si>
  <si>
    <t xml:space="preserve">Philadelphia Eagles </t>
  </si>
  <si>
    <t xml:space="preserve">Pittsburgh Steelers </t>
  </si>
  <si>
    <t>St. Louis Rams</t>
  </si>
  <si>
    <t>San Diego Chargers</t>
  </si>
  <si>
    <t>San Francisco 49ers</t>
  </si>
  <si>
    <t xml:space="preserve">Seattle Seahawks </t>
  </si>
  <si>
    <t>Tampa Bay Buccaneers</t>
  </si>
  <si>
    <t xml:space="preserve">Tennessee Titans </t>
  </si>
  <si>
    <t xml:space="preserve">Washington Redskins </t>
  </si>
  <si>
    <t>Team#</t>
  </si>
  <si>
    <t>Team Name</t>
  </si>
  <si>
    <t>Home margin</t>
  </si>
  <si>
    <t>home edge:</t>
  </si>
  <si>
    <t>Rating</t>
  </si>
  <si>
    <t>mean:</t>
  </si>
  <si>
    <t>Forecast</t>
  </si>
  <si>
    <t>sq. error</t>
  </si>
  <si>
    <t>SSE:</t>
  </si>
  <si>
    <t>IT IS TIME TO START MODELING! FOR THIS ASSIGNMENT, YOU MAY NEED TO ADD INPUT AND OUTPUT CELLS YOURSELF - BUT YOU CAN'T REMOVE EXISTING CELLS</t>
  </si>
  <si>
    <t>Solver
Capital Budgeting
Financial Planning
Rating Sport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</si>
</sst>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3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2" fillId="3" borderId="2" xfId="2"/>
    <xf numFmtId="0" fontId="3" fillId="0" borderId="0" xfId="0" applyFont="1"/>
    <xf numFmtId="0" fontId="4" fillId="3" borderId="1" xfId="3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44" fontId="4" fillId="3" borderId="1" xfId="3" applyNumberFormat="1"/>
    <xf numFmtId="44" fontId="1" fillId="2" borderId="1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104774</xdr:rowOff>
    </xdr:from>
    <xdr:to>
      <xdr:col>14</xdr:col>
      <xdr:colOff>590550</xdr:colOff>
      <xdr:row>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81225" y="295274"/>
          <a:ext cx="7658100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Project-Selection</a:t>
          </a:r>
          <a:r>
            <a:rPr lang="en-US" sz="1100" baseline="0"/>
            <a:t> Team  at ABC must evaluate 50 three-year-long projects whose characteristics are given below. </a:t>
          </a:r>
        </a:p>
        <a:p>
          <a:r>
            <a:rPr lang="en-US" sz="1100" baseline="0"/>
            <a:t>The company has  $2M and 20 project managers availailable each year (each project requires a manager).</a:t>
          </a:r>
        </a:p>
        <a:p>
          <a:r>
            <a:rPr lang="en-US" sz="1100" baseline="0"/>
            <a:t>The company policy is that at most 4 projects selected can be high-risk projects.</a:t>
          </a:r>
        </a:p>
        <a:p>
          <a:r>
            <a:rPr lang="en-US" sz="1100" baseline="0"/>
            <a:t>The NPV and Cost (in thousands) is given below.</a:t>
          </a:r>
        </a:p>
        <a:p>
          <a:r>
            <a:rPr lang="en-US" sz="1100" baseline="0"/>
            <a:t>Which of the 50 projects should ABC select in order to maximize Total NPV (assume 0.1% Integer Optimality)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104774</xdr:rowOff>
    </xdr:from>
    <xdr:to>
      <xdr:col>14</xdr:col>
      <xdr:colOff>590550</xdr:colOff>
      <xdr:row>9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181225" y="295274"/>
          <a:ext cx="8601075" cy="1543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</a:t>
          </a:r>
          <a:r>
            <a:rPr lang="en-US" sz="1100" baseline="0"/>
            <a:t> started planning for your retirement now.  Assume a 60-year horizon and 2% annual inflation rate.  </a:t>
          </a:r>
        </a:p>
        <a:p>
          <a:r>
            <a:rPr lang="en-US" sz="1100" baseline="0"/>
            <a:t>For the first 40 years you will be making a contribution at the beginning of the year (adjusted for the inflation beginning at year 2) in order to meet the following retirement goal: withdrawing $90,000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 TODAY'S DOLLARS) </a:t>
          </a:r>
          <a:r>
            <a:rPr lang="en-US" sz="1100" baseline="0"/>
            <a:t>each year between year 41 and 60 at the beginning of each period.</a:t>
          </a:r>
        </a:p>
        <a:p>
          <a:r>
            <a:rPr lang="en-US" sz="1100" baseline="0"/>
            <a:t>For the first 10 years (1-10), you will be using more aggressive investments (assume 12.5% interest). For the next ten years (11-20) assume 9% interest rate and 5% for the remainder of the years (21-60).</a:t>
          </a:r>
        </a:p>
        <a:p>
          <a:r>
            <a:rPr lang="en-US" sz="1100" baseline="0"/>
            <a:t>What is the minimum first contribution to accomplish such a retirement goal?</a:t>
          </a:r>
        </a:p>
        <a:p>
          <a:r>
            <a:rPr lang="en-US" sz="1100" baseline="0"/>
            <a:t>HINT: Determine your inflation-adjusted contributions and withdrawals first. For your first withdrawal in year 41, calculate the future value  using 40 years and type=end of the period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95249</xdr:rowOff>
    </xdr:from>
    <xdr:to>
      <xdr:col>14</xdr:col>
      <xdr:colOff>590550</xdr:colOff>
      <xdr:row>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43225" y="285749"/>
          <a:ext cx="6981825" cy="1543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the 2004 NFL data</a:t>
          </a:r>
          <a:r>
            <a:rPr lang="en-US" sz="1100" baseline="0"/>
            <a:t> below, rank the teams (top-to bottom) based on the rating/prediction</a:t>
          </a:r>
          <a:r>
            <a:rPr lang="en-US"/>
            <a:t> technique disccussed</a:t>
          </a:r>
          <a:r>
            <a:rPr lang="en-US" baseline="0"/>
            <a:t> in chapter 34:</a:t>
          </a:r>
        </a:p>
        <a:p>
          <a:r>
            <a:rPr lang="en-US" sz="1100" baseline="0"/>
            <a:t>predicted home score margin = home field edge  + home team rating - visiting team rating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negative ratings are possible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average rating = 0</a:t>
          </a:r>
          <a:endParaRPr lang="en-US">
            <a:effectLst/>
          </a:endParaRPr>
        </a:p>
        <a:p>
          <a:r>
            <a:rPr lang="en-US" sz="1100" baseline="0"/>
            <a:t>The ratings should be selected based on the minimum sum of square forecast errors.</a:t>
          </a:r>
        </a:p>
        <a:p>
          <a:r>
            <a:rPr lang="en-US" sz="1100" baseline="0"/>
            <a:t>Sort the teams by rating in the descending order.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9"/>
  <sheetViews>
    <sheetView tabSelected="1" workbookViewId="0">
      <selection activeCell="L6" sqref="L6"/>
    </sheetView>
  </sheetViews>
  <sheetFormatPr defaultRowHeight="15" x14ac:dyDescent="0.25"/>
  <cols>
    <col min="2" max="2" width="11.42578125" customWidth="1"/>
  </cols>
  <sheetData>
    <row r="3" spans="2:10" x14ac:dyDescent="0.25">
      <c r="C3" s="14" t="s">
        <v>127</v>
      </c>
      <c r="D3" s="13"/>
      <c r="E3" s="13"/>
      <c r="F3" s="13"/>
      <c r="G3" s="13"/>
      <c r="H3" s="13"/>
      <c r="I3" s="13"/>
      <c r="J3" s="13"/>
    </row>
    <row r="4" spans="2:10" x14ac:dyDescent="0.25">
      <c r="C4" s="13"/>
      <c r="D4" s="13"/>
      <c r="E4" s="13"/>
      <c r="F4" s="13"/>
      <c r="G4" s="13"/>
      <c r="H4" s="13"/>
      <c r="I4" s="13"/>
      <c r="J4" s="13"/>
    </row>
    <row r="5" spans="2:10" x14ac:dyDescent="0.25">
      <c r="C5" s="13"/>
      <c r="D5" s="13"/>
      <c r="E5" s="13"/>
      <c r="F5" s="13"/>
      <c r="G5" s="13"/>
      <c r="H5" s="13"/>
      <c r="I5" s="13"/>
      <c r="J5" s="13"/>
    </row>
    <row r="6" spans="2:10" x14ac:dyDescent="0.25">
      <c r="C6" s="13"/>
      <c r="D6" s="13"/>
      <c r="E6" s="13"/>
      <c r="F6" s="13"/>
      <c r="G6" s="13"/>
      <c r="H6" s="13"/>
      <c r="I6" s="13"/>
      <c r="J6" s="13"/>
    </row>
    <row r="7" spans="2:10" x14ac:dyDescent="0.25">
      <c r="C7" s="13"/>
      <c r="D7" s="13"/>
      <c r="E7" s="13"/>
      <c r="F7" s="13"/>
      <c r="G7" s="13"/>
      <c r="H7" s="13"/>
      <c r="I7" s="13"/>
      <c r="J7" s="13"/>
    </row>
    <row r="8" spans="2:10" x14ac:dyDescent="0.25">
      <c r="C8" s="13"/>
      <c r="D8" s="13"/>
      <c r="E8" s="13"/>
      <c r="F8" s="13"/>
      <c r="G8" s="13"/>
      <c r="H8" s="13"/>
      <c r="I8" s="13"/>
      <c r="J8" s="13"/>
    </row>
    <row r="9" spans="2:10" x14ac:dyDescent="0.25">
      <c r="C9" s="13"/>
      <c r="D9" s="13"/>
      <c r="E9" s="13"/>
      <c r="F9" s="13"/>
      <c r="G9" s="13"/>
      <c r="H9" s="13"/>
      <c r="I9" s="13"/>
      <c r="J9" s="13"/>
    </row>
    <row r="11" spans="2:10" x14ac:dyDescent="0.25">
      <c r="B11" t="s">
        <v>3</v>
      </c>
    </row>
    <row r="13" spans="2:10" x14ac:dyDescent="0.25">
      <c r="B13" s="5" t="s">
        <v>126</v>
      </c>
    </row>
    <row r="15" spans="2:10" x14ac:dyDescent="0.25">
      <c r="B15" s="1" t="s">
        <v>0</v>
      </c>
    </row>
    <row r="16" spans="2:10" x14ac:dyDescent="0.25">
      <c r="B16" s="2" t="s">
        <v>1</v>
      </c>
    </row>
    <row r="18" spans="2:2" x14ac:dyDescent="0.25">
      <c r="B18" t="s">
        <v>4</v>
      </c>
    </row>
    <row r="20" spans="2:2" x14ac:dyDescent="0.25">
      <c r="B20" t="s">
        <v>2</v>
      </c>
    </row>
    <row r="22" spans="2:2" x14ac:dyDescent="0.25">
      <c r="B22" t="s">
        <v>5</v>
      </c>
    </row>
    <row r="24" spans="2:2" x14ac:dyDescent="0.25">
      <c r="B24" s="3" t="s">
        <v>6</v>
      </c>
    </row>
    <row r="26" spans="2:2" x14ac:dyDescent="0.25">
      <c r="B26" s="5" t="s">
        <v>9</v>
      </c>
    </row>
    <row r="27" spans="2:2" x14ac:dyDescent="0.25">
      <c r="B27" s="6" t="s">
        <v>7</v>
      </c>
    </row>
    <row r="28" spans="2:2" x14ac:dyDescent="0.25">
      <c r="B28" s="6" t="s">
        <v>8</v>
      </c>
    </row>
    <row r="29" spans="2:2" x14ac:dyDescent="0.25">
      <c r="B29" s="6" t="s">
        <v>8</v>
      </c>
    </row>
  </sheetData>
  <mergeCells count="1">
    <mergeCell ref="C3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2"/>
  <sheetViews>
    <sheetView workbookViewId="0"/>
  </sheetViews>
  <sheetFormatPr defaultRowHeight="15" x14ac:dyDescent="0.25"/>
  <cols>
    <col min="3" max="3" width="9.7109375" bestFit="1" customWidth="1"/>
    <col min="4" max="4" width="9" customWidth="1"/>
    <col min="5" max="5" width="18.28515625" bestFit="1" customWidth="1"/>
    <col min="6" max="6" width="10.7109375" bestFit="1" customWidth="1"/>
    <col min="7" max="9" width="9" customWidth="1"/>
  </cols>
  <sheetData>
    <row r="1" spans="2:11" x14ac:dyDescent="0.25">
      <c r="C1" s="3" t="s">
        <v>71</v>
      </c>
    </row>
    <row r="10" spans="2:11" x14ac:dyDescent="0.25">
      <c r="C10" t="s">
        <v>68</v>
      </c>
      <c r="D10" s="2">
        <f>SUMPRODUCT(selected,D13:D62)</f>
        <v>7101</v>
      </c>
    </row>
    <row r="11" spans="2:11" x14ac:dyDescent="0.25">
      <c r="B11">
        <f>SUM(selected)</f>
        <v>18</v>
      </c>
      <c r="F11" s="4">
        <f>SUMPRODUCT(selected,F13:F62)</f>
        <v>2000</v>
      </c>
      <c r="G11" s="4">
        <f>SUMPRODUCT(selected,G13:G62)</f>
        <v>1998</v>
      </c>
      <c r="H11" s="4">
        <f>SUMPRODUCT(selected,H13:H62)</f>
        <v>1993</v>
      </c>
      <c r="J11" t="s">
        <v>67</v>
      </c>
      <c r="K11" s="4">
        <f>SUMPRODUCT(selected,I13:I62)</f>
        <v>4</v>
      </c>
    </row>
    <row r="12" spans="2:11" x14ac:dyDescent="0.25">
      <c r="B12" s="3" t="s">
        <v>66</v>
      </c>
      <c r="D12" s="3" t="s">
        <v>60</v>
      </c>
      <c r="E12" s="3" t="s">
        <v>65</v>
      </c>
      <c r="F12" s="3" t="s">
        <v>62</v>
      </c>
      <c r="G12" s="3" t="s">
        <v>63</v>
      </c>
      <c r="H12" s="3" t="s">
        <v>64</v>
      </c>
      <c r="I12" s="3" t="s">
        <v>72</v>
      </c>
    </row>
    <row r="13" spans="2:11" x14ac:dyDescent="0.25">
      <c r="B13" s="1">
        <v>0</v>
      </c>
      <c r="C13" s="3" t="s">
        <v>10</v>
      </c>
      <c r="D13">
        <v>318</v>
      </c>
      <c r="E13" t="s">
        <v>61</v>
      </c>
      <c r="F13">
        <v>86</v>
      </c>
      <c r="G13">
        <v>91</v>
      </c>
      <c r="H13">
        <v>96</v>
      </c>
      <c r="I13" s="4">
        <f>IF(E13="HIGH",1,0)</f>
        <v>1</v>
      </c>
    </row>
    <row r="14" spans="2:11" x14ac:dyDescent="0.25">
      <c r="B14" s="1">
        <v>1</v>
      </c>
      <c r="C14" s="3" t="s">
        <v>11</v>
      </c>
      <c r="D14">
        <v>493</v>
      </c>
      <c r="E14" t="s">
        <v>69</v>
      </c>
      <c r="F14">
        <v>146</v>
      </c>
      <c r="G14">
        <v>155</v>
      </c>
      <c r="H14">
        <v>133</v>
      </c>
      <c r="I14" s="4">
        <f t="shared" ref="I14:I62" si="0">IF(E14="HIGH",1,0)</f>
        <v>0</v>
      </c>
    </row>
    <row r="15" spans="2:11" x14ac:dyDescent="0.25">
      <c r="B15" s="1">
        <v>0</v>
      </c>
      <c r="C15" s="3" t="s">
        <v>12</v>
      </c>
      <c r="D15">
        <v>123</v>
      </c>
      <c r="E15" t="s">
        <v>61</v>
      </c>
      <c r="F15">
        <v>34</v>
      </c>
      <c r="G15">
        <v>33</v>
      </c>
      <c r="H15">
        <v>37</v>
      </c>
      <c r="I15" s="4">
        <f t="shared" si="0"/>
        <v>1</v>
      </c>
    </row>
    <row r="16" spans="2:11" x14ac:dyDescent="0.25">
      <c r="B16" s="1">
        <v>1</v>
      </c>
      <c r="C16" s="3" t="s">
        <v>13</v>
      </c>
      <c r="D16">
        <v>565</v>
      </c>
      <c r="E16" t="s">
        <v>61</v>
      </c>
      <c r="F16">
        <v>153</v>
      </c>
      <c r="G16">
        <v>152</v>
      </c>
      <c r="H16">
        <v>155</v>
      </c>
      <c r="I16" s="4">
        <f t="shared" si="0"/>
        <v>1</v>
      </c>
    </row>
    <row r="17" spans="2:9" x14ac:dyDescent="0.25">
      <c r="B17" s="1">
        <v>1</v>
      </c>
      <c r="C17" s="3" t="s">
        <v>14</v>
      </c>
      <c r="D17">
        <v>176</v>
      </c>
      <c r="E17" t="s">
        <v>69</v>
      </c>
      <c r="F17">
        <v>50</v>
      </c>
      <c r="G17">
        <v>47</v>
      </c>
      <c r="H17">
        <v>47</v>
      </c>
      <c r="I17" s="4">
        <f t="shared" si="0"/>
        <v>0</v>
      </c>
    </row>
    <row r="18" spans="2:9" x14ac:dyDescent="0.25">
      <c r="B18" s="1">
        <v>1</v>
      </c>
      <c r="C18" s="3" t="s">
        <v>15</v>
      </c>
      <c r="D18">
        <v>205</v>
      </c>
      <c r="E18" t="s">
        <v>70</v>
      </c>
      <c r="F18">
        <v>57</v>
      </c>
      <c r="G18">
        <v>55</v>
      </c>
      <c r="H18">
        <v>56</v>
      </c>
      <c r="I18" s="4">
        <f t="shared" si="0"/>
        <v>0</v>
      </c>
    </row>
    <row r="19" spans="2:9" x14ac:dyDescent="0.25">
      <c r="B19" s="1">
        <v>0</v>
      </c>
      <c r="C19" s="3" t="s">
        <v>16</v>
      </c>
      <c r="D19">
        <v>211</v>
      </c>
      <c r="E19" t="s">
        <v>69</v>
      </c>
      <c r="F19">
        <v>62</v>
      </c>
      <c r="G19">
        <v>60</v>
      </c>
      <c r="H19">
        <v>60</v>
      </c>
      <c r="I19" s="4">
        <f t="shared" si="0"/>
        <v>0</v>
      </c>
    </row>
    <row r="20" spans="2:9" x14ac:dyDescent="0.25">
      <c r="B20" s="1">
        <v>0</v>
      </c>
      <c r="C20" s="3" t="s">
        <v>17</v>
      </c>
      <c r="D20">
        <v>347</v>
      </c>
      <c r="E20" t="s">
        <v>61</v>
      </c>
      <c r="F20">
        <v>99</v>
      </c>
      <c r="G20">
        <v>103</v>
      </c>
      <c r="H20">
        <v>103</v>
      </c>
      <c r="I20" s="4">
        <f t="shared" si="0"/>
        <v>1</v>
      </c>
    </row>
    <row r="21" spans="2:9" x14ac:dyDescent="0.25">
      <c r="B21" s="1">
        <v>1</v>
      </c>
      <c r="C21" s="3" t="s">
        <v>18</v>
      </c>
      <c r="D21">
        <v>551</v>
      </c>
      <c r="E21" t="s">
        <v>69</v>
      </c>
      <c r="F21">
        <v>164</v>
      </c>
      <c r="G21">
        <v>149</v>
      </c>
      <c r="H21">
        <v>152</v>
      </c>
      <c r="I21" s="4">
        <f t="shared" si="0"/>
        <v>0</v>
      </c>
    </row>
    <row r="22" spans="2:9" x14ac:dyDescent="0.25">
      <c r="B22" s="1">
        <v>0</v>
      </c>
      <c r="C22" s="3" t="s">
        <v>19</v>
      </c>
      <c r="D22">
        <v>226</v>
      </c>
      <c r="E22" t="s">
        <v>69</v>
      </c>
      <c r="F22">
        <v>64</v>
      </c>
      <c r="G22">
        <v>70</v>
      </c>
      <c r="H22">
        <v>63</v>
      </c>
      <c r="I22" s="4">
        <f t="shared" si="0"/>
        <v>0</v>
      </c>
    </row>
    <row r="23" spans="2:9" x14ac:dyDescent="0.25">
      <c r="B23" s="1">
        <v>1</v>
      </c>
      <c r="C23" s="3" t="s">
        <v>20</v>
      </c>
      <c r="D23">
        <v>452</v>
      </c>
      <c r="E23" t="s">
        <v>69</v>
      </c>
      <c r="F23">
        <v>130</v>
      </c>
      <c r="G23">
        <v>123</v>
      </c>
      <c r="H23">
        <v>122</v>
      </c>
      <c r="I23" s="4">
        <f t="shared" si="0"/>
        <v>0</v>
      </c>
    </row>
    <row r="24" spans="2:9" x14ac:dyDescent="0.25">
      <c r="B24" s="1">
        <v>1</v>
      </c>
      <c r="C24" s="3" t="s">
        <v>21</v>
      </c>
      <c r="D24">
        <v>106</v>
      </c>
      <c r="E24" t="s">
        <v>69</v>
      </c>
      <c r="F24">
        <v>31</v>
      </c>
      <c r="G24">
        <v>31</v>
      </c>
      <c r="H24">
        <v>29</v>
      </c>
      <c r="I24" s="4">
        <f t="shared" si="0"/>
        <v>0</v>
      </c>
    </row>
    <row r="25" spans="2:9" x14ac:dyDescent="0.25">
      <c r="B25" s="1">
        <v>0</v>
      </c>
      <c r="C25" s="3" t="s">
        <v>22</v>
      </c>
      <c r="D25">
        <v>418</v>
      </c>
      <c r="E25" t="s">
        <v>70</v>
      </c>
      <c r="F25">
        <v>125</v>
      </c>
      <c r="G25">
        <v>113</v>
      </c>
      <c r="H25">
        <v>126</v>
      </c>
      <c r="I25" s="4">
        <f t="shared" si="0"/>
        <v>0</v>
      </c>
    </row>
    <row r="26" spans="2:9" x14ac:dyDescent="0.25">
      <c r="B26" s="1">
        <v>0</v>
      </c>
      <c r="C26" s="3" t="s">
        <v>23</v>
      </c>
      <c r="D26">
        <v>183</v>
      </c>
      <c r="E26" t="s">
        <v>61</v>
      </c>
      <c r="F26">
        <v>53</v>
      </c>
      <c r="G26">
        <v>51</v>
      </c>
      <c r="H26">
        <v>52</v>
      </c>
      <c r="I26" s="4">
        <f t="shared" si="0"/>
        <v>1</v>
      </c>
    </row>
    <row r="27" spans="2:9" x14ac:dyDescent="0.25">
      <c r="B27" s="1">
        <v>0</v>
      </c>
      <c r="C27" s="3" t="s">
        <v>24</v>
      </c>
      <c r="D27">
        <v>450</v>
      </c>
      <c r="E27" t="s">
        <v>61</v>
      </c>
      <c r="F27">
        <v>135</v>
      </c>
      <c r="G27">
        <v>126</v>
      </c>
      <c r="H27">
        <v>124</v>
      </c>
      <c r="I27" s="4">
        <f t="shared" si="0"/>
        <v>1</v>
      </c>
    </row>
    <row r="28" spans="2:9" x14ac:dyDescent="0.25">
      <c r="B28" s="1">
        <v>0</v>
      </c>
      <c r="C28" s="3" t="s">
        <v>25</v>
      </c>
      <c r="D28">
        <v>531</v>
      </c>
      <c r="E28" t="s">
        <v>69</v>
      </c>
      <c r="F28">
        <v>142</v>
      </c>
      <c r="G28">
        <v>166</v>
      </c>
      <c r="H28">
        <v>154</v>
      </c>
      <c r="I28" s="4">
        <f t="shared" si="0"/>
        <v>0</v>
      </c>
    </row>
    <row r="29" spans="2:9" x14ac:dyDescent="0.25">
      <c r="B29" s="1">
        <v>0</v>
      </c>
      <c r="C29" s="3" t="s">
        <v>26</v>
      </c>
      <c r="D29">
        <v>189</v>
      </c>
      <c r="E29" t="s">
        <v>70</v>
      </c>
      <c r="F29">
        <v>56</v>
      </c>
      <c r="G29">
        <v>58</v>
      </c>
      <c r="H29">
        <v>58</v>
      </c>
      <c r="I29" s="4">
        <f t="shared" si="0"/>
        <v>0</v>
      </c>
    </row>
    <row r="30" spans="2:9" x14ac:dyDescent="0.25">
      <c r="B30" s="1">
        <v>1</v>
      </c>
      <c r="C30" s="3" t="s">
        <v>27</v>
      </c>
      <c r="D30">
        <v>315</v>
      </c>
      <c r="E30" t="s">
        <v>69</v>
      </c>
      <c r="F30">
        <v>88</v>
      </c>
      <c r="G30">
        <v>86</v>
      </c>
      <c r="H30">
        <v>93</v>
      </c>
      <c r="I30" s="4">
        <f t="shared" si="0"/>
        <v>0</v>
      </c>
    </row>
    <row r="31" spans="2:9" x14ac:dyDescent="0.25">
      <c r="B31" s="1">
        <v>0</v>
      </c>
      <c r="C31" s="3" t="s">
        <v>28</v>
      </c>
      <c r="D31">
        <v>152</v>
      </c>
      <c r="E31" t="s">
        <v>61</v>
      </c>
      <c r="F31">
        <v>45</v>
      </c>
      <c r="G31">
        <v>46</v>
      </c>
      <c r="H31">
        <v>45</v>
      </c>
      <c r="I31" s="4">
        <f t="shared" si="0"/>
        <v>1</v>
      </c>
    </row>
    <row r="32" spans="2:9" x14ac:dyDescent="0.25">
      <c r="B32" s="1">
        <v>1</v>
      </c>
      <c r="C32" s="3" t="s">
        <v>29</v>
      </c>
      <c r="D32">
        <v>309</v>
      </c>
      <c r="E32" t="s">
        <v>61</v>
      </c>
      <c r="F32">
        <v>86</v>
      </c>
      <c r="G32">
        <v>87</v>
      </c>
      <c r="H32">
        <v>86</v>
      </c>
      <c r="I32" s="4">
        <f t="shared" si="0"/>
        <v>1</v>
      </c>
    </row>
    <row r="33" spans="2:9" x14ac:dyDescent="0.25">
      <c r="B33" s="1">
        <v>1</v>
      </c>
      <c r="C33" s="3" t="s">
        <v>30</v>
      </c>
      <c r="D33">
        <v>550</v>
      </c>
      <c r="E33" t="s">
        <v>70</v>
      </c>
      <c r="F33">
        <v>156</v>
      </c>
      <c r="G33">
        <v>150</v>
      </c>
      <c r="H33">
        <v>157</v>
      </c>
      <c r="I33" s="4">
        <f t="shared" si="0"/>
        <v>0</v>
      </c>
    </row>
    <row r="34" spans="2:9" x14ac:dyDescent="0.25">
      <c r="B34" s="1">
        <v>0</v>
      </c>
      <c r="C34" s="3" t="s">
        <v>31</v>
      </c>
      <c r="D34">
        <v>470</v>
      </c>
      <c r="E34" t="s">
        <v>70</v>
      </c>
      <c r="F34">
        <v>148</v>
      </c>
      <c r="G34">
        <v>138</v>
      </c>
      <c r="H34">
        <v>145</v>
      </c>
      <c r="I34" s="4">
        <f t="shared" si="0"/>
        <v>0</v>
      </c>
    </row>
    <row r="35" spans="2:9" x14ac:dyDescent="0.25">
      <c r="B35" s="1">
        <v>1</v>
      </c>
      <c r="C35" s="3" t="s">
        <v>32</v>
      </c>
      <c r="D35">
        <v>265</v>
      </c>
      <c r="E35" t="s">
        <v>69</v>
      </c>
      <c r="F35">
        <v>79</v>
      </c>
      <c r="G35">
        <v>71</v>
      </c>
      <c r="H35">
        <v>78</v>
      </c>
      <c r="I35" s="4">
        <f t="shared" si="0"/>
        <v>0</v>
      </c>
    </row>
    <row r="36" spans="2:9" x14ac:dyDescent="0.25">
      <c r="B36" s="1">
        <v>0</v>
      </c>
      <c r="C36" s="3" t="s">
        <v>33</v>
      </c>
      <c r="D36">
        <v>537</v>
      </c>
      <c r="E36" t="s">
        <v>70</v>
      </c>
      <c r="F36">
        <v>156</v>
      </c>
      <c r="G36">
        <v>162</v>
      </c>
      <c r="H36">
        <v>163</v>
      </c>
      <c r="I36" s="4">
        <f t="shared" si="0"/>
        <v>0</v>
      </c>
    </row>
    <row r="37" spans="2:9" x14ac:dyDescent="0.25">
      <c r="B37" s="1">
        <v>0</v>
      </c>
      <c r="C37" s="3" t="s">
        <v>34</v>
      </c>
      <c r="D37">
        <v>357</v>
      </c>
      <c r="E37" t="s">
        <v>61</v>
      </c>
      <c r="F37">
        <v>113</v>
      </c>
      <c r="G37">
        <v>96</v>
      </c>
      <c r="H37">
        <v>113</v>
      </c>
      <c r="I37" s="4">
        <f t="shared" si="0"/>
        <v>1</v>
      </c>
    </row>
    <row r="38" spans="2:9" x14ac:dyDescent="0.25">
      <c r="B38" s="1">
        <v>1</v>
      </c>
      <c r="C38" s="3" t="s">
        <v>35</v>
      </c>
      <c r="D38">
        <v>329</v>
      </c>
      <c r="E38" t="s">
        <v>69</v>
      </c>
      <c r="F38">
        <v>97</v>
      </c>
      <c r="G38">
        <v>96</v>
      </c>
      <c r="H38">
        <v>90</v>
      </c>
      <c r="I38" s="4">
        <f t="shared" si="0"/>
        <v>0</v>
      </c>
    </row>
    <row r="39" spans="2:9" x14ac:dyDescent="0.25">
      <c r="B39" s="1">
        <v>0</v>
      </c>
      <c r="C39" s="3" t="s">
        <v>36</v>
      </c>
      <c r="D39">
        <v>449</v>
      </c>
      <c r="E39" t="s">
        <v>61</v>
      </c>
      <c r="F39">
        <v>140</v>
      </c>
      <c r="G39">
        <v>132</v>
      </c>
      <c r="H39">
        <v>124</v>
      </c>
      <c r="I39" s="4">
        <f t="shared" si="0"/>
        <v>1</v>
      </c>
    </row>
    <row r="40" spans="2:9" x14ac:dyDescent="0.25">
      <c r="B40" s="1">
        <v>1</v>
      </c>
      <c r="C40" s="3" t="s">
        <v>37</v>
      </c>
      <c r="D40">
        <v>377</v>
      </c>
      <c r="E40" t="s">
        <v>69</v>
      </c>
      <c r="F40">
        <v>103</v>
      </c>
      <c r="G40">
        <v>101</v>
      </c>
      <c r="H40">
        <v>115</v>
      </c>
      <c r="I40" s="4">
        <f t="shared" si="0"/>
        <v>0</v>
      </c>
    </row>
    <row r="41" spans="2:9" x14ac:dyDescent="0.25">
      <c r="B41" s="1">
        <v>0</v>
      </c>
      <c r="C41" s="3" t="s">
        <v>38</v>
      </c>
      <c r="D41">
        <v>374</v>
      </c>
      <c r="E41" t="s">
        <v>69</v>
      </c>
      <c r="F41">
        <v>111</v>
      </c>
      <c r="G41">
        <v>110</v>
      </c>
      <c r="H41">
        <v>114</v>
      </c>
      <c r="I41" s="4">
        <f t="shared" si="0"/>
        <v>0</v>
      </c>
    </row>
    <row r="42" spans="2:9" x14ac:dyDescent="0.25">
      <c r="B42" s="1">
        <v>0</v>
      </c>
      <c r="C42" s="3" t="s">
        <v>39</v>
      </c>
      <c r="D42">
        <v>484</v>
      </c>
      <c r="E42" t="s">
        <v>70</v>
      </c>
      <c r="F42">
        <v>148</v>
      </c>
      <c r="G42">
        <v>147</v>
      </c>
      <c r="H42">
        <v>149</v>
      </c>
      <c r="I42" s="4">
        <f t="shared" si="0"/>
        <v>0</v>
      </c>
    </row>
    <row r="43" spans="2:9" x14ac:dyDescent="0.25">
      <c r="B43" s="1">
        <v>1</v>
      </c>
      <c r="C43" s="3" t="s">
        <v>40</v>
      </c>
      <c r="D43">
        <v>482</v>
      </c>
      <c r="E43" t="s">
        <v>70</v>
      </c>
      <c r="F43">
        <v>130</v>
      </c>
      <c r="G43">
        <v>149</v>
      </c>
      <c r="H43">
        <v>140</v>
      </c>
      <c r="I43" s="4">
        <f t="shared" si="0"/>
        <v>0</v>
      </c>
    </row>
    <row r="44" spans="2:9" x14ac:dyDescent="0.25">
      <c r="B44" s="1">
        <v>1</v>
      </c>
      <c r="C44" s="3" t="s">
        <v>41</v>
      </c>
      <c r="D44">
        <v>464</v>
      </c>
      <c r="E44" t="s">
        <v>61</v>
      </c>
      <c r="F44">
        <v>125</v>
      </c>
      <c r="G44">
        <v>127</v>
      </c>
      <c r="H44">
        <v>133</v>
      </c>
      <c r="I44" s="4">
        <f t="shared" si="0"/>
        <v>1</v>
      </c>
    </row>
    <row r="45" spans="2:9" x14ac:dyDescent="0.25">
      <c r="B45" s="1">
        <v>0</v>
      </c>
      <c r="C45" s="3" t="s">
        <v>42</v>
      </c>
      <c r="D45">
        <v>580</v>
      </c>
      <c r="E45" t="s">
        <v>69</v>
      </c>
      <c r="F45">
        <v>181</v>
      </c>
      <c r="G45">
        <v>173</v>
      </c>
      <c r="H45">
        <v>182</v>
      </c>
      <c r="I45" s="4">
        <f t="shared" si="0"/>
        <v>0</v>
      </c>
    </row>
    <row r="46" spans="2:9" x14ac:dyDescent="0.25">
      <c r="B46" s="1">
        <v>0</v>
      </c>
      <c r="C46" s="3" t="s">
        <v>43</v>
      </c>
      <c r="D46">
        <v>558</v>
      </c>
      <c r="E46" t="s">
        <v>69</v>
      </c>
      <c r="F46">
        <v>171</v>
      </c>
      <c r="G46">
        <v>165</v>
      </c>
      <c r="H46">
        <v>156</v>
      </c>
      <c r="I46" s="4">
        <f t="shared" si="0"/>
        <v>0</v>
      </c>
    </row>
    <row r="47" spans="2:9" x14ac:dyDescent="0.25">
      <c r="B47" s="1">
        <v>0</v>
      </c>
      <c r="C47" s="3" t="s">
        <v>44</v>
      </c>
      <c r="D47">
        <v>276</v>
      </c>
      <c r="E47" t="s">
        <v>61</v>
      </c>
      <c r="F47">
        <v>83</v>
      </c>
      <c r="G47">
        <v>75</v>
      </c>
      <c r="H47">
        <v>77</v>
      </c>
      <c r="I47" s="4">
        <f t="shared" si="0"/>
        <v>1</v>
      </c>
    </row>
    <row r="48" spans="2:9" x14ac:dyDescent="0.25">
      <c r="B48" s="1">
        <v>1</v>
      </c>
      <c r="C48" s="3" t="s">
        <v>45</v>
      </c>
      <c r="D48">
        <v>458</v>
      </c>
      <c r="E48" t="s">
        <v>70</v>
      </c>
      <c r="F48">
        <v>129</v>
      </c>
      <c r="G48">
        <v>130</v>
      </c>
      <c r="H48">
        <v>124</v>
      </c>
      <c r="I48" s="4">
        <f t="shared" si="0"/>
        <v>0</v>
      </c>
    </row>
    <row r="49" spans="2:9" x14ac:dyDescent="0.25">
      <c r="B49" s="1">
        <v>0</v>
      </c>
      <c r="C49" s="3" t="s">
        <v>46</v>
      </c>
      <c r="D49">
        <v>106</v>
      </c>
      <c r="E49" t="s">
        <v>61</v>
      </c>
      <c r="F49">
        <v>30</v>
      </c>
      <c r="G49">
        <v>32</v>
      </c>
      <c r="H49">
        <v>32</v>
      </c>
      <c r="I49" s="4">
        <f t="shared" si="0"/>
        <v>1</v>
      </c>
    </row>
    <row r="50" spans="2:9" x14ac:dyDescent="0.25">
      <c r="B50" s="1">
        <v>0</v>
      </c>
      <c r="C50" s="3" t="s">
        <v>47</v>
      </c>
      <c r="D50">
        <v>390</v>
      </c>
      <c r="E50" t="s">
        <v>69</v>
      </c>
      <c r="F50">
        <v>122</v>
      </c>
      <c r="G50">
        <v>108</v>
      </c>
      <c r="H50">
        <v>114</v>
      </c>
      <c r="I50" s="4">
        <f t="shared" si="0"/>
        <v>0</v>
      </c>
    </row>
    <row r="51" spans="2:9" x14ac:dyDescent="0.25">
      <c r="B51" s="1">
        <v>0</v>
      </c>
      <c r="C51" s="3" t="s">
        <v>48</v>
      </c>
      <c r="D51">
        <v>290</v>
      </c>
      <c r="E51" t="s">
        <v>69</v>
      </c>
      <c r="F51">
        <v>81</v>
      </c>
      <c r="G51">
        <v>78</v>
      </c>
      <c r="H51">
        <v>91</v>
      </c>
      <c r="I51" s="4">
        <f t="shared" si="0"/>
        <v>0</v>
      </c>
    </row>
    <row r="52" spans="2:9" x14ac:dyDescent="0.25">
      <c r="B52" s="1">
        <v>0</v>
      </c>
      <c r="C52" s="3" t="s">
        <v>49</v>
      </c>
      <c r="D52">
        <v>220</v>
      </c>
      <c r="E52" t="s">
        <v>69</v>
      </c>
      <c r="F52">
        <v>65</v>
      </c>
      <c r="G52">
        <v>69</v>
      </c>
      <c r="H52">
        <v>69</v>
      </c>
      <c r="I52" s="4">
        <f t="shared" si="0"/>
        <v>0</v>
      </c>
    </row>
    <row r="53" spans="2:9" x14ac:dyDescent="0.25">
      <c r="B53" s="1">
        <v>1</v>
      </c>
      <c r="C53" s="3" t="s">
        <v>50</v>
      </c>
      <c r="D53">
        <v>573</v>
      </c>
      <c r="E53" t="s">
        <v>69</v>
      </c>
      <c r="F53">
        <v>157</v>
      </c>
      <c r="G53">
        <v>155</v>
      </c>
      <c r="H53">
        <v>166</v>
      </c>
      <c r="I53" s="4">
        <f t="shared" si="0"/>
        <v>0</v>
      </c>
    </row>
    <row r="54" spans="2:9" x14ac:dyDescent="0.25">
      <c r="B54" s="1">
        <v>0</v>
      </c>
      <c r="C54" s="3" t="s">
        <v>51</v>
      </c>
      <c r="D54">
        <v>468</v>
      </c>
      <c r="E54" t="s">
        <v>69</v>
      </c>
      <c r="F54">
        <v>129</v>
      </c>
      <c r="G54">
        <v>139</v>
      </c>
      <c r="H54">
        <v>137</v>
      </c>
      <c r="I54" s="4">
        <f t="shared" si="0"/>
        <v>0</v>
      </c>
    </row>
    <row r="55" spans="2:9" x14ac:dyDescent="0.25">
      <c r="B55" s="1">
        <v>0</v>
      </c>
      <c r="C55" s="3" t="s">
        <v>52</v>
      </c>
      <c r="D55">
        <v>245</v>
      </c>
      <c r="E55" t="s">
        <v>61</v>
      </c>
      <c r="F55">
        <v>68</v>
      </c>
      <c r="G55">
        <v>70</v>
      </c>
      <c r="H55">
        <v>68</v>
      </c>
      <c r="I55" s="4">
        <f t="shared" si="0"/>
        <v>1</v>
      </c>
    </row>
    <row r="56" spans="2:9" x14ac:dyDescent="0.25">
      <c r="B56" s="1">
        <v>0</v>
      </c>
      <c r="C56" s="3" t="s">
        <v>53</v>
      </c>
      <c r="D56">
        <v>189</v>
      </c>
      <c r="E56" t="s">
        <v>61</v>
      </c>
      <c r="F56">
        <v>52</v>
      </c>
      <c r="G56">
        <v>57</v>
      </c>
      <c r="H56">
        <v>56</v>
      </c>
      <c r="I56" s="4">
        <f t="shared" si="0"/>
        <v>1</v>
      </c>
    </row>
    <row r="57" spans="2:9" x14ac:dyDescent="0.25">
      <c r="B57" s="1">
        <v>1</v>
      </c>
      <c r="C57" s="3" t="s">
        <v>54</v>
      </c>
      <c r="D57">
        <v>431</v>
      </c>
      <c r="E57" t="s">
        <v>61</v>
      </c>
      <c r="F57">
        <v>119</v>
      </c>
      <c r="G57">
        <v>134</v>
      </c>
      <c r="H57">
        <v>117</v>
      </c>
      <c r="I57" s="4">
        <f t="shared" si="0"/>
        <v>1</v>
      </c>
    </row>
    <row r="58" spans="2:9" x14ac:dyDescent="0.25">
      <c r="B58" s="1">
        <v>0</v>
      </c>
      <c r="C58" s="3" t="s">
        <v>55</v>
      </c>
      <c r="D58">
        <v>540</v>
      </c>
      <c r="E58" t="s">
        <v>69</v>
      </c>
      <c r="F58">
        <v>158</v>
      </c>
      <c r="G58">
        <v>170</v>
      </c>
      <c r="H58">
        <v>165</v>
      </c>
      <c r="I58" s="4">
        <f t="shared" si="0"/>
        <v>0</v>
      </c>
    </row>
    <row r="59" spans="2:9" x14ac:dyDescent="0.25">
      <c r="B59" s="1">
        <v>0</v>
      </c>
      <c r="C59" s="3" t="s">
        <v>56</v>
      </c>
      <c r="D59">
        <v>181</v>
      </c>
      <c r="E59" t="s">
        <v>70</v>
      </c>
      <c r="F59">
        <v>53</v>
      </c>
      <c r="G59">
        <v>56</v>
      </c>
      <c r="H59">
        <v>52</v>
      </c>
      <c r="I59" s="4">
        <f t="shared" si="0"/>
        <v>0</v>
      </c>
    </row>
    <row r="60" spans="2:9" x14ac:dyDescent="0.25">
      <c r="B60" s="1">
        <v>0</v>
      </c>
      <c r="C60" s="3" t="s">
        <v>57</v>
      </c>
      <c r="D60">
        <v>391</v>
      </c>
      <c r="E60" t="s">
        <v>61</v>
      </c>
      <c r="F60">
        <v>116</v>
      </c>
      <c r="G60">
        <v>119</v>
      </c>
      <c r="H60">
        <v>121</v>
      </c>
      <c r="I60" s="4">
        <f t="shared" si="0"/>
        <v>1</v>
      </c>
    </row>
    <row r="61" spans="2:9" x14ac:dyDescent="0.25">
      <c r="B61" s="1">
        <v>0</v>
      </c>
      <c r="C61" s="3" t="s">
        <v>58</v>
      </c>
      <c r="D61">
        <v>554</v>
      </c>
      <c r="E61" t="s">
        <v>61</v>
      </c>
      <c r="F61">
        <v>173</v>
      </c>
      <c r="G61">
        <v>165</v>
      </c>
      <c r="H61">
        <v>169</v>
      </c>
      <c r="I61" s="4">
        <f t="shared" si="0"/>
        <v>1</v>
      </c>
    </row>
    <row r="62" spans="2:9" x14ac:dyDescent="0.25">
      <c r="B62" s="1">
        <v>0</v>
      </c>
      <c r="C62" s="3" t="s">
        <v>59</v>
      </c>
      <c r="D62">
        <v>564</v>
      </c>
      <c r="E62" t="s">
        <v>61</v>
      </c>
      <c r="F62">
        <v>170</v>
      </c>
      <c r="G62">
        <v>164</v>
      </c>
      <c r="H62">
        <v>153</v>
      </c>
      <c r="I62" s="4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>
      <pane ySplit="12" topLeftCell="A21" activePane="bottomLeft" state="frozen"/>
      <selection pane="bottomLeft"/>
    </sheetView>
  </sheetViews>
  <sheetFormatPr defaultRowHeight="15" x14ac:dyDescent="0.25"/>
  <cols>
    <col min="3" max="3" width="9.7109375" bestFit="1" customWidth="1"/>
    <col min="4" max="4" width="14.28515625" bestFit="1" customWidth="1"/>
    <col min="5" max="5" width="18.28515625" bestFit="1" customWidth="1"/>
    <col min="6" max="6" width="12" bestFit="1" customWidth="1"/>
    <col min="7" max="7" width="11.85546875" bestFit="1" customWidth="1"/>
    <col min="8" max="8" width="16" bestFit="1" customWidth="1"/>
    <col min="9" max="9" width="11.85546875" bestFit="1" customWidth="1"/>
  </cols>
  <sheetData>
    <row r="1" spans="1:8" x14ac:dyDescent="0.25">
      <c r="C1" s="3" t="s">
        <v>71</v>
      </c>
    </row>
    <row r="11" spans="1:8" x14ac:dyDescent="0.25">
      <c r="A11" t="s">
        <v>78</v>
      </c>
      <c r="B11" s="8">
        <v>0.02</v>
      </c>
    </row>
    <row r="12" spans="1:8" x14ac:dyDescent="0.25">
      <c r="C12" s="7" t="s">
        <v>73</v>
      </c>
      <c r="D12" s="3" t="s">
        <v>75</v>
      </c>
      <c r="E12" s="3" t="s">
        <v>77</v>
      </c>
      <c r="F12" s="3" t="s">
        <v>74</v>
      </c>
      <c r="G12" s="3" t="s">
        <v>76</v>
      </c>
      <c r="H12" s="3" t="s">
        <v>79</v>
      </c>
    </row>
    <row r="13" spans="1:8" x14ac:dyDescent="0.25">
      <c r="C13">
        <v>1</v>
      </c>
      <c r="D13">
        <v>0</v>
      </c>
      <c r="E13" s="12">
        <v>11997.779974706562</v>
      </c>
      <c r="F13" s="9">
        <v>0.125</v>
      </c>
      <c r="G13">
        <v>0</v>
      </c>
      <c r="H13" s="11">
        <f t="shared" ref="H13" si="0">(D13+contribution-G13)*(1+F13)</f>
        <v>13497.502471544882</v>
      </c>
    </row>
    <row r="14" spans="1:8" x14ac:dyDescent="0.25">
      <c r="C14">
        <v>2</v>
      </c>
      <c r="D14" s="11">
        <f>H13</f>
        <v>13497.502471544882</v>
      </c>
      <c r="E14" s="11">
        <f t="shared" ref="E14:E52" si="1">E13*(1+inflation)</f>
        <v>12237.735574200693</v>
      </c>
      <c r="F14" s="9">
        <v>0.125</v>
      </c>
      <c r="G14">
        <v>0</v>
      </c>
      <c r="H14" s="11">
        <f>(D14+E14-G14)*(1+F14)</f>
        <v>28952.142801463771</v>
      </c>
    </row>
    <row r="15" spans="1:8" x14ac:dyDescent="0.25">
      <c r="C15">
        <v>3</v>
      </c>
      <c r="D15" s="11">
        <f t="shared" ref="D15:D72" si="2">H14</f>
        <v>28952.142801463771</v>
      </c>
      <c r="E15" s="11">
        <f t="shared" si="1"/>
        <v>12482.490285684707</v>
      </c>
      <c r="F15" s="9">
        <v>0.125</v>
      </c>
      <c r="G15">
        <v>0</v>
      </c>
      <c r="H15" s="11">
        <f t="shared" ref="H15:H72" si="3">(D15+E15-G15)*(1+F15)</f>
        <v>46613.962223042043</v>
      </c>
    </row>
    <row r="16" spans="1:8" x14ac:dyDescent="0.25">
      <c r="C16">
        <v>4</v>
      </c>
      <c r="D16" s="11">
        <f t="shared" si="2"/>
        <v>46613.962223042043</v>
      </c>
      <c r="E16" s="11">
        <f t="shared" si="1"/>
        <v>12732.140091398402</v>
      </c>
      <c r="F16" s="9">
        <v>0.125</v>
      </c>
      <c r="G16">
        <v>0</v>
      </c>
      <c r="H16" s="11">
        <f t="shared" si="3"/>
        <v>66764.365103745498</v>
      </c>
    </row>
    <row r="17" spans="3:8" x14ac:dyDescent="0.25">
      <c r="C17">
        <v>5</v>
      </c>
      <c r="D17" s="11">
        <f t="shared" si="2"/>
        <v>66764.365103745498</v>
      </c>
      <c r="E17" s="11">
        <f t="shared" si="1"/>
        <v>12986.782893226369</v>
      </c>
      <c r="F17" s="9">
        <v>0.125</v>
      </c>
      <c r="G17">
        <v>0</v>
      </c>
      <c r="H17" s="11">
        <f t="shared" si="3"/>
        <v>89720.041496593345</v>
      </c>
    </row>
    <row r="18" spans="3:8" x14ac:dyDescent="0.25">
      <c r="C18">
        <v>6</v>
      </c>
      <c r="D18" s="11">
        <f t="shared" si="2"/>
        <v>89720.041496593345</v>
      </c>
      <c r="E18" s="11">
        <f t="shared" si="1"/>
        <v>13246.518551090896</v>
      </c>
      <c r="F18" s="9">
        <v>0.125</v>
      </c>
      <c r="G18">
        <v>0</v>
      </c>
      <c r="H18" s="11">
        <f t="shared" si="3"/>
        <v>115837.38005364477</v>
      </c>
    </row>
    <row r="19" spans="3:8" x14ac:dyDescent="0.25">
      <c r="C19">
        <v>7</v>
      </c>
      <c r="D19" s="11">
        <f t="shared" si="2"/>
        <v>115837.38005364477</v>
      </c>
      <c r="E19" s="11">
        <f t="shared" si="1"/>
        <v>13511.448922112713</v>
      </c>
      <c r="F19" s="9">
        <v>0.125</v>
      </c>
      <c r="G19">
        <v>0</v>
      </c>
      <c r="H19" s="11">
        <f t="shared" si="3"/>
        <v>145517.43259772717</v>
      </c>
    </row>
    <row r="20" spans="3:8" x14ac:dyDescent="0.25">
      <c r="C20">
        <v>8</v>
      </c>
      <c r="D20" s="11">
        <f t="shared" si="2"/>
        <v>145517.43259772717</v>
      </c>
      <c r="E20" s="11">
        <f t="shared" si="1"/>
        <v>13781.677900554967</v>
      </c>
      <c r="F20" s="9">
        <v>0.125</v>
      </c>
      <c r="G20">
        <v>0</v>
      </c>
      <c r="H20" s="11">
        <f t="shared" si="3"/>
        <v>179211.49931056739</v>
      </c>
    </row>
    <row r="21" spans="3:8" x14ac:dyDescent="0.25">
      <c r="C21">
        <v>9</v>
      </c>
      <c r="D21" s="11">
        <f t="shared" si="2"/>
        <v>179211.49931056739</v>
      </c>
      <c r="E21" s="11">
        <f t="shared" si="1"/>
        <v>14057.311458566066</v>
      </c>
      <c r="F21" s="9">
        <v>0.125</v>
      </c>
      <c r="G21">
        <v>0</v>
      </c>
      <c r="H21" s="11">
        <f t="shared" si="3"/>
        <v>217427.41211527513</v>
      </c>
    </row>
    <row r="22" spans="3:8" x14ac:dyDescent="0.25">
      <c r="C22">
        <v>10</v>
      </c>
      <c r="D22" s="11">
        <f t="shared" si="2"/>
        <v>217427.41211527513</v>
      </c>
      <c r="E22" s="11">
        <f t="shared" si="1"/>
        <v>14338.457687737387</v>
      </c>
      <c r="F22" s="9">
        <v>0.125</v>
      </c>
      <c r="G22">
        <v>0</v>
      </c>
      <c r="H22" s="11">
        <f t="shared" si="3"/>
        <v>260736.6035283891</v>
      </c>
    </row>
    <row r="23" spans="3:8" x14ac:dyDescent="0.25">
      <c r="C23">
        <v>11</v>
      </c>
      <c r="D23" s="11">
        <f t="shared" si="2"/>
        <v>260736.6035283891</v>
      </c>
      <c r="E23" s="11">
        <f t="shared" si="1"/>
        <v>14625.226841492135</v>
      </c>
      <c r="F23" s="8">
        <v>0.09</v>
      </c>
      <c r="G23">
        <v>0</v>
      </c>
      <c r="H23" s="11">
        <f t="shared" si="3"/>
        <v>300144.39510317059</v>
      </c>
    </row>
    <row r="24" spans="3:8" x14ac:dyDescent="0.25">
      <c r="C24">
        <v>12</v>
      </c>
      <c r="D24" s="11">
        <f t="shared" si="2"/>
        <v>300144.39510317059</v>
      </c>
      <c r="E24" s="11">
        <f t="shared" si="1"/>
        <v>14917.731378321978</v>
      </c>
      <c r="F24" s="8">
        <v>0.09</v>
      </c>
      <c r="G24">
        <v>0</v>
      </c>
      <c r="H24" s="11">
        <f t="shared" si="3"/>
        <v>343417.71786482696</v>
      </c>
    </row>
    <row r="25" spans="3:8" x14ac:dyDescent="0.25">
      <c r="C25">
        <v>13</v>
      </c>
      <c r="D25" s="11">
        <f t="shared" si="2"/>
        <v>343417.71786482696</v>
      </c>
      <c r="E25" s="11">
        <f t="shared" si="1"/>
        <v>15216.086005888417</v>
      </c>
      <c r="F25" s="8">
        <v>0.09</v>
      </c>
      <c r="G25">
        <v>0</v>
      </c>
      <c r="H25" s="11">
        <f t="shared" si="3"/>
        <v>390910.8462190798</v>
      </c>
    </row>
    <row r="26" spans="3:8" x14ac:dyDescent="0.25">
      <c r="C26">
        <v>14</v>
      </c>
      <c r="D26" s="11">
        <f t="shared" si="2"/>
        <v>390910.8462190798</v>
      </c>
      <c r="E26" s="11">
        <f t="shared" si="1"/>
        <v>15520.407726006186</v>
      </c>
      <c r="F26" s="8">
        <v>0.09</v>
      </c>
      <c r="G26">
        <v>0</v>
      </c>
      <c r="H26" s="11">
        <f t="shared" si="3"/>
        <v>443010.06680014374</v>
      </c>
    </row>
    <row r="27" spans="3:8" x14ac:dyDescent="0.25">
      <c r="C27">
        <v>15</v>
      </c>
      <c r="D27" s="11">
        <f t="shared" si="2"/>
        <v>443010.06680014374</v>
      </c>
      <c r="E27" s="11">
        <f t="shared" si="1"/>
        <v>15830.81588052631</v>
      </c>
      <c r="F27" s="8">
        <v>0.09</v>
      </c>
      <c r="G27">
        <v>0</v>
      </c>
      <c r="H27" s="11">
        <f t="shared" si="3"/>
        <v>500136.56212193042</v>
      </c>
    </row>
    <row r="28" spans="3:8" x14ac:dyDescent="0.25">
      <c r="C28">
        <v>16</v>
      </c>
      <c r="D28" s="11">
        <f t="shared" si="2"/>
        <v>500136.56212193042</v>
      </c>
      <c r="E28" s="11">
        <f t="shared" si="1"/>
        <v>16147.432198136836</v>
      </c>
      <c r="F28" s="8">
        <v>0.09</v>
      </c>
      <c r="G28">
        <v>0</v>
      </c>
      <c r="H28" s="11">
        <f t="shared" si="3"/>
        <v>562749.55380887329</v>
      </c>
    </row>
    <row r="29" spans="3:8" x14ac:dyDescent="0.25">
      <c r="C29">
        <v>17</v>
      </c>
      <c r="D29" s="11">
        <f t="shared" si="2"/>
        <v>562749.55380887329</v>
      </c>
      <c r="E29" s="11">
        <f t="shared" si="1"/>
        <v>16470.380842099574</v>
      </c>
      <c r="F29" s="8">
        <v>0.09</v>
      </c>
      <c r="G29">
        <v>0</v>
      </c>
      <c r="H29" s="11">
        <f t="shared" si="3"/>
        <v>631349.72876956046</v>
      </c>
    </row>
    <row r="30" spans="3:8" x14ac:dyDescent="0.25">
      <c r="C30">
        <v>18</v>
      </c>
      <c r="D30" s="11">
        <f t="shared" si="2"/>
        <v>631349.72876956046</v>
      </c>
      <c r="E30" s="11">
        <f t="shared" si="1"/>
        <v>16799.788458941566</v>
      </c>
      <c r="F30" s="8">
        <v>0.09</v>
      </c>
      <c r="G30">
        <v>0</v>
      </c>
      <c r="H30" s="11">
        <f t="shared" si="3"/>
        <v>706482.97377906728</v>
      </c>
    </row>
    <row r="31" spans="3:8" x14ac:dyDescent="0.25">
      <c r="C31">
        <v>19</v>
      </c>
      <c r="D31" s="11">
        <f t="shared" si="2"/>
        <v>706482.97377906728</v>
      </c>
      <c r="E31" s="11">
        <f t="shared" si="1"/>
        <v>17135.784228120399</v>
      </c>
      <c r="F31" s="8">
        <v>0.09</v>
      </c>
      <c r="G31">
        <v>0</v>
      </c>
      <c r="H31" s="11">
        <f t="shared" si="3"/>
        <v>788744.44622783456</v>
      </c>
    </row>
    <row r="32" spans="3:8" x14ac:dyDescent="0.25">
      <c r="C32">
        <v>20</v>
      </c>
      <c r="D32" s="11">
        <f t="shared" si="2"/>
        <v>788744.44622783456</v>
      </c>
      <c r="E32" s="11">
        <f t="shared" si="1"/>
        <v>17478.499912682808</v>
      </c>
      <c r="F32" s="8">
        <v>0.09</v>
      </c>
      <c r="G32">
        <v>0</v>
      </c>
      <c r="H32" s="11">
        <f t="shared" si="3"/>
        <v>878783.01129316399</v>
      </c>
    </row>
    <row r="33" spans="3:8" x14ac:dyDescent="0.25">
      <c r="C33">
        <v>21</v>
      </c>
      <c r="D33" s="11">
        <f t="shared" si="2"/>
        <v>878783.01129316399</v>
      </c>
      <c r="E33" s="11">
        <f t="shared" si="1"/>
        <v>17828.069910936465</v>
      </c>
      <c r="F33" s="8">
        <v>0.05</v>
      </c>
      <c r="G33">
        <v>0</v>
      </c>
      <c r="H33" s="11">
        <f t="shared" si="3"/>
        <v>941441.63526430563</v>
      </c>
    </row>
    <row r="34" spans="3:8" x14ac:dyDescent="0.25">
      <c r="C34">
        <v>22</v>
      </c>
      <c r="D34" s="11">
        <f t="shared" si="2"/>
        <v>941441.63526430563</v>
      </c>
      <c r="E34" s="11">
        <f t="shared" si="1"/>
        <v>18184.631309155193</v>
      </c>
      <c r="F34" s="8">
        <v>0.05</v>
      </c>
      <c r="G34">
        <v>0</v>
      </c>
      <c r="H34" s="11">
        <f t="shared" si="3"/>
        <v>1007607.5799021339</v>
      </c>
    </row>
    <row r="35" spans="3:8" x14ac:dyDescent="0.25">
      <c r="C35">
        <v>23</v>
      </c>
      <c r="D35" s="11">
        <f t="shared" si="2"/>
        <v>1007607.5799021339</v>
      </c>
      <c r="E35" s="11">
        <f t="shared" si="1"/>
        <v>18548.323935338296</v>
      </c>
      <c r="F35" s="8">
        <v>0.05</v>
      </c>
      <c r="G35">
        <v>0</v>
      </c>
      <c r="H35" s="11">
        <f t="shared" si="3"/>
        <v>1077463.6990293458</v>
      </c>
    </row>
    <row r="36" spans="3:8" x14ac:dyDescent="0.25">
      <c r="C36">
        <v>24</v>
      </c>
      <c r="D36" s="11">
        <f t="shared" si="2"/>
        <v>1077463.6990293458</v>
      </c>
      <c r="E36" s="11">
        <f t="shared" si="1"/>
        <v>18919.290414045063</v>
      </c>
      <c r="F36" s="8">
        <v>0.05</v>
      </c>
      <c r="G36">
        <v>0</v>
      </c>
      <c r="H36" s="11">
        <f t="shared" si="3"/>
        <v>1151202.1389155604</v>
      </c>
    </row>
    <row r="37" spans="3:8" x14ac:dyDescent="0.25">
      <c r="C37">
        <v>25</v>
      </c>
      <c r="D37" s="11">
        <f t="shared" si="2"/>
        <v>1151202.1389155604</v>
      </c>
      <c r="E37" s="11">
        <f t="shared" si="1"/>
        <v>19297.676222325965</v>
      </c>
      <c r="F37" s="8">
        <v>0.05</v>
      </c>
      <c r="G37">
        <v>0</v>
      </c>
      <c r="H37" s="11">
        <f t="shared" si="3"/>
        <v>1229024.8058947809</v>
      </c>
    </row>
    <row r="38" spans="3:8" x14ac:dyDescent="0.25">
      <c r="C38">
        <v>26</v>
      </c>
      <c r="D38" s="11">
        <f t="shared" si="2"/>
        <v>1229024.8058947809</v>
      </c>
      <c r="E38" s="11">
        <f t="shared" si="1"/>
        <v>19683.629746772483</v>
      </c>
      <c r="F38" s="8">
        <v>0.05</v>
      </c>
      <c r="G38">
        <v>0</v>
      </c>
      <c r="H38" s="11">
        <f t="shared" si="3"/>
        <v>1311143.8574236312</v>
      </c>
    </row>
    <row r="39" spans="3:8" x14ac:dyDescent="0.25">
      <c r="C39">
        <v>27</v>
      </c>
      <c r="D39" s="11">
        <f t="shared" si="2"/>
        <v>1311143.8574236312</v>
      </c>
      <c r="E39" s="11">
        <f t="shared" si="1"/>
        <v>20077.302341707935</v>
      </c>
      <c r="F39" s="8">
        <v>0.05</v>
      </c>
      <c r="G39">
        <v>0</v>
      </c>
      <c r="H39" s="11">
        <f t="shared" si="3"/>
        <v>1397782.2177536061</v>
      </c>
    </row>
    <row r="40" spans="3:8" x14ac:dyDescent="0.25">
      <c r="C40">
        <v>28</v>
      </c>
      <c r="D40" s="11">
        <f t="shared" si="2"/>
        <v>1397782.2177536061</v>
      </c>
      <c r="E40" s="11">
        <f t="shared" si="1"/>
        <v>20478.848388542094</v>
      </c>
      <c r="F40" s="8">
        <v>0.05</v>
      </c>
      <c r="G40">
        <v>0</v>
      </c>
      <c r="H40" s="11">
        <f t="shared" si="3"/>
        <v>1489174.1194492558</v>
      </c>
    </row>
    <row r="41" spans="3:8" x14ac:dyDescent="0.25">
      <c r="C41">
        <v>29</v>
      </c>
      <c r="D41" s="11">
        <f t="shared" si="2"/>
        <v>1489174.1194492558</v>
      </c>
      <c r="E41" s="11">
        <f t="shared" si="1"/>
        <v>20888.425356312935</v>
      </c>
      <c r="F41" s="8">
        <v>0.05</v>
      </c>
      <c r="G41">
        <v>0</v>
      </c>
      <c r="H41" s="11">
        <f t="shared" si="3"/>
        <v>1585565.6720458472</v>
      </c>
    </row>
    <row r="42" spans="3:8" x14ac:dyDescent="0.25">
      <c r="C42">
        <v>30</v>
      </c>
      <c r="D42" s="11">
        <f t="shared" si="2"/>
        <v>1585565.6720458472</v>
      </c>
      <c r="E42" s="11">
        <f t="shared" si="1"/>
        <v>21306.193863439195</v>
      </c>
      <c r="F42" s="8">
        <v>0.05</v>
      </c>
      <c r="G42">
        <v>0</v>
      </c>
      <c r="H42" s="11">
        <f t="shared" si="3"/>
        <v>1687215.4592047506</v>
      </c>
    </row>
    <row r="43" spans="3:8" x14ac:dyDescent="0.25">
      <c r="C43">
        <v>31</v>
      </c>
      <c r="D43" s="11">
        <f t="shared" si="2"/>
        <v>1687215.4592047506</v>
      </c>
      <c r="E43" s="11">
        <f t="shared" si="1"/>
        <v>21732.317740707978</v>
      </c>
      <c r="F43" s="8">
        <v>0.05</v>
      </c>
      <c r="G43">
        <v>0</v>
      </c>
      <c r="H43" s="11">
        <f t="shared" si="3"/>
        <v>1794395.1657927316</v>
      </c>
    </row>
    <row r="44" spans="3:8" x14ac:dyDescent="0.25">
      <c r="C44">
        <v>32</v>
      </c>
      <c r="D44" s="11">
        <f t="shared" si="2"/>
        <v>1794395.1657927316</v>
      </c>
      <c r="E44" s="11">
        <f t="shared" si="1"/>
        <v>22166.964095522137</v>
      </c>
      <c r="F44" s="8">
        <v>0.05</v>
      </c>
      <c r="G44">
        <v>0</v>
      </c>
      <c r="H44" s="11">
        <f t="shared" si="3"/>
        <v>1907390.2363826665</v>
      </c>
    </row>
    <row r="45" spans="3:8" x14ac:dyDescent="0.25">
      <c r="C45">
        <v>33</v>
      </c>
      <c r="D45" s="11">
        <f t="shared" si="2"/>
        <v>1907390.2363826665</v>
      </c>
      <c r="E45" s="11">
        <f t="shared" si="1"/>
        <v>22610.303377432581</v>
      </c>
      <c r="F45" s="8">
        <v>0.05</v>
      </c>
      <c r="G45">
        <v>0</v>
      </c>
      <c r="H45" s="11">
        <f t="shared" si="3"/>
        <v>2026500.5667481041</v>
      </c>
    </row>
    <row r="46" spans="3:8" x14ac:dyDescent="0.25">
      <c r="C46">
        <v>34</v>
      </c>
      <c r="D46" s="11">
        <f t="shared" si="2"/>
        <v>2026500.5667481041</v>
      </c>
      <c r="E46" s="11">
        <f t="shared" si="1"/>
        <v>23062.509444981235</v>
      </c>
      <c r="F46" s="8">
        <v>0.05</v>
      </c>
      <c r="G46">
        <v>0</v>
      </c>
      <c r="H46" s="11">
        <f t="shared" si="3"/>
        <v>2152041.2300027399</v>
      </c>
    </row>
    <row r="47" spans="3:8" x14ac:dyDescent="0.25">
      <c r="C47">
        <v>35</v>
      </c>
      <c r="D47" s="11">
        <f t="shared" si="2"/>
        <v>2152041.2300027399</v>
      </c>
      <c r="E47" s="11">
        <f t="shared" si="1"/>
        <v>23523.759633880862</v>
      </c>
      <c r="F47" s="8">
        <v>0.05</v>
      </c>
      <c r="G47">
        <v>0</v>
      </c>
      <c r="H47" s="11">
        <f t="shared" si="3"/>
        <v>2284343.2391184522</v>
      </c>
    </row>
    <row r="48" spans="3:8" x14ac:dyDescent="0.25">
      <c r="C48">
        <v>36</v>
      </c>
      <c r="D48" s="11">
        <f t="shared" si="2"/>
        <v>2284343.2391184522</v>
      </c>
      <c r="E48" s="11">
        <f t="shared" si="1"/>
        <v>23994.234826558481</v>
      </c>
      <c r="F48" s="8">
        <v>0.05</v>
      </c>
      <c r="G48">
        <v>0</v>
      </c>
      <c r="H48" s="11">
        <f t="shared" si="3"/>
        <v>2423754.3476422611</v>
      </c>
    </row>
    <row r="49" spans="3:9" x14ac:dyDescent="0.25">
      <c r="C49">
        <v>37</v>
      </c>
      <c r="D49" s="11">
        <f t="shared" si="2"/>
        <v>2423754.3476422611</v>
      </c>
      <c r="E49" s="11">
        <f t="shared" si="1"/>
        <v>24474.119523089652</v>
      </c>
      <c r="F49" s="8">
        <v>0.05</v>
      </c>
      <c r="G49">
        <v>0</v>
      </c>
      <c r="H49" s="11">
        <f t="shared" si="3"/>
        <v>2570639.8905236186</v>
      </c>
    </row>
    <row r="50" spans="3:9" x14ac:dyDescent="0.25">
      <c r="C50">
        <v>38</v>
      </c>
      <c r="D50" s="11">
        <f t="shared" si="2"/>
        <v>2570639.8905236186</v>
      </c>
      <c r="E50" s="11">
        <f t="shared" si="1"/>
        <v>24963.601913551447</v>
      </c>
      <c r="F50" s="8">
        <v>0.05</v>
      </c>
      <c r="G50">
        <v>0</v>
      </c>
      <c r="H50" s="11">
        <f t="shared" si="3"/>
        <v>2725383.6670590285</v>
      </c>
    </row>
    <row r="51" spans="3:9" x14ac:dyDescent="0.25">
      <c r="C51">
        <v>39</v>
      </c>
      <c r="D51" s="11">
        <f t="shared" si="2"/>
        <v>2725383.6670590285</v>
      </c>
      <c r="E51" s="11">
        <f t="shared" si="1"/>
        <v>25462.873951822476</v>
      </c>
      <c r="F51" s="8">
        <v>0.05</v>
      </c>
      <c r="G51">
        <v>0</v>
      </c>
      <c r="H51" s="11">
        <f t="shared" si="3"/>
        <v>2888388.8680613935</v>
      </c>
    </row>
    <row r="52" spans="3:9" x14ac:dyDescent="0.25">
      <c r="C52">
        <v>40</v>
      </c>
      <c r="D52" s="11">
        <f t="shared" si="2"/>
        <v>2888388.8680613935</v>
      </c>
      <c r="E52" s="11">
        <f t="shared" si="1"/>
        <v>25972.131430858924</v>
      </c>
      <c r="F52" s="8">
        <v>0.05</v>
      </c>
      <c r="G52">
        <v>0</v>
      </c>
      <c r="H52" s="11">
        <f t="shared" si="3"/>
        <v>3060079.0494668651</v>
      </c>
    </row>
    <row r="53" spans="3:9" x14ac:dyDescent="0.25">
      <c r="C53">
        <v>41</v>
      </c>
      <c r="D53" s="11">
        <f t="shared" si="2"/>
        <v>3060079.0494668651</v>
      </c>
      <c r="E53">
        <v>0</v>
      </c>
      <c r="F53" s="8">
        <v>0.05</v>
      </c>
      <c r="G53" s="10">
        <f t="shared" ref="G53:G72" si="4">-FV(inflation,C52,0,90000,0)</f>
        <v>198723.56972533665</v>
      </c>
      <c r="H53" s="11">
        <f t="shared" si="3"/>
        <v>3004423.2537286053</v>
      </c>
      <c r="I53" s="10"/>
    </row>
    <row r="54" spans="3:9" x14ac:dyDescent="0.25">
      <c r="C54">
        <v>42</v>
      </c>
      <c r="D54" s="11">
        <f t="shared" si="2"/>
        <v>3004423.2537286053</v>
      </c>
      <c r="E54">
        <v>0</v>
      </c>
      <c r="F54" s="8">
        <v>0.05</v>
      </c>
      <c r="G54" s="10">
        <f t="shared" si="4"/>
        <v>202698.0411198434</v>
      </c>
      <c r="H54" s="11">
        <f t="shared" si="3"/>
        <v>2941811.4732392002</v>
      </c>
    </row>
    <row r="55" spans="3:9" x14ac:dyDescent="0.25">
      <c r="C55">
        <v>43</v>
      </c>
      <c r="D55" s="11">
        <f t="shared" si="2"/>
        <v>2941811.4732392002</v>
      </c>
      <c r="E55">
        <v>0</v>
      </c>
      <c r="F55" s="8">
        <v>0.05</v>
      </c>
      <c r="G55" s="10">
        <f t="shared" si="4"/>
        <v>206752.00194224025</v>
      </c>
      <c r="H55" s="11">
        <f t="shared" si="3"/>
        <v>2871812.4448618083</v>
      </c>
    </row>
    <row r="56" spans="3:9" x14ac:dyDescent="0.25">
      <c r="C56">
        <v>44</v>
      </c>
      <c r="D56" s="11">
        <f t="shared" si="2"/>
        <v>2871812.4448618083</v>
      </c>
      <c r="E56">
        <v>0</v>
      </c>
      <c r="F56" s="8">
        <v>0.05</v>
      </c>
      <c r="G56" s="10">
        <f t="shared" si="4"/>
        <v>210887.04198108503</v>
      </c>
      <c r="H56" s="11">
        <f t="shared" si="3"/>
        <v>2793971.6730247596</v>
      </c>
    </row>
    <row r="57" spans="3:9" x14ac:dyDescent="0.25">
      <c r="C57">
        <v>45</v>
      </c>
      <c r="D57" s="11">
        <f t="shared" si="2"/>
        <v>2793971.6730247596</v>
      </c>
      <c r="E57">
        <v>0</v>
      </c>
      <c r="F57" s="8">
        <v>0.05</v>
      </c>
      <c r="G57" s="10">
        <f t="shared" si="4"/>
        <v>215104.78282070678</v>
      </c>
      <c r="H57" s="11">
        <f t="shared" si="3"/>
        <v>2707810.2347142557</v>
      </c>
    </row>
    <row r="58" spans="3:9" x14ac:dyDescent="0.25">
      <c r="C58">
        <v>46</v>
      </c>
      <c r="D58" s="11">
        <f t="shared" si="2"/>
        <v>2707810.2347142557</v>
      </c>
      <c r="E58">
        <v>0</v>
      </c>
      <c r="F58" s="8">
        <v>0.05</v>
      </c>
      <c r="G58" s="10">
        <f t="shared" si="4"/>
        <v>219406.87847712089</v>
      </c>
      <c r="H58" s="11">
        <f t="shared" si="3"/>
        <v>2612823.524048992</v>
      </c>
    </row>
    <row r="59" spans="3:9" x14ac:dyDescent="0.25">
      <c r="C59">
        <v>47</v>
      </c>
      <c r="D59" s="11">
        <f t="shared" si="2"/>
        <v>2612823.524048992</v>
      </c>
      <c r="E59">
        <v>0</v>
      </c>
      <c r="F59" s="8">
        <v>0.05</v>
      </c>
      <c r="G59" s="10">
        <f t="shared" si="4"/>
        <v>223795.01604666334</v>
      </c>
      <c r="H59" s="11">
        <f t="shared" si="3"/>
        <v>2508479.9334024452</v>
      </c>
    </row>
    <row r="60" spans="3:9" x14ac:dyDescent="0.25">
      <c r="C60">
        <v>48</v>
      </c>
      <c r="D60" s="11">
        <f t="shared" si="2"/>
        <v>2508479.9334024452</v>
      </c>
      <c r="E60">
        <v>0</v>
      </c>
      <c r="F60" s="8">
        <v>0.05</v>
      </c>
      <c r="G60" s="10">
        <f t="shared" si="4"/>
        <v>228270.91636759651</v>
      </c>
      <c r="H60" s="11">
        <f t="shared" si="3"/>
        <v>2394219.4678865913</v>
      </c>
    </row>
    <row r="61" spans="3:9" x14ac:dyDescent="0.25">
      <c r="C61">
        <v>49</v>
      </c>
      <c r="D61" s="11">
        <f t="shared" si="2"/>
        <v>2394219.4678865913</v>
      </c>
      <c r="E61">
        <v>0</v>
      </c>
      <c r="F61" s="8">
        <v>0.05</v>
      </c>
      <c r="G61" s="10">
        <f t="shared" si="4"/>
        <v>232836.33469494848</v>
      </c>
      <c r="H61" s="11">
        <f t="shared" si="3"/>
        <v>2269452.289851225</v>
      </c>
    </row>
    <row r="62" spans="3:9" x14ac:dyDescent="0.25">
      <c r="C62">
        <v>50</v>
      </c>
      <c r="D62" s="11">
        <f t="shared" si="2"/>
        <v>2269452.289851225</v>
      </c>
      <c r="E62">
        <v>0</v>
      </c>
      <c r="F62" s="8">
        <v>0.05</v>
      </c>
      <c r="G62" s="10">
        <f t="shared" si="4"/>
        <v>237493.06138884748</v>
      </c>
      <c r="H62" s="11">
        <f t="shared" si="3"/>
        <v>2133557.1898854966</v>
      </c>
    </row>
    <row r="63" spans="3:9" x14ac:dyDescent="0.25">
      <c r="C63">
        <v>51</v>
      </c>
      <c r="D63" s="11">
        <f t="shared" si="2"/>
        <v>2133557.1898854966</v>
      </c>
      <c r="E63">
        <v>0</v>
      </c>
      <c r="F63" s="8">
        <v>0.05</v>
      </c>
      <c r="G63" s="10">
        <f t="shared" si="4"/>
        <v>242242.92261662442</v>
      </c>
      <c r="H63" s="11">
        <f t="shared" si="3"/>
        <v>1985879.9806323159</v>
      </c>
    </row>
    <row r="64" spans="3:9" x14ac:dyDescent="0.25">
      <c r="C64">
        <v>52</v>
      </c>
      <c r="D64" s="11">
        <f t="shared" si="2"/>
        <v>1985879.9806323159</v>
      </c>
      <c r="E64">
        <v>0</v>
      </c>
      <c r="F64" s="8">
        <v>0.05</v>
      </c>
      <c r="G64" s="10">
        <f t="shared" si="4"/>
        <v>247087.78106895689</v>
      </c>
      <c r="H64" s="11">
        <f t="shared" si="3"/>
        <v>1825731.8095415269</v>
      </c>
    </row>
    <row r="65" spans="3:8" x14ac:dyDescent="0.25">
      <c r="C65">
        <v>53</v>
      </c>
      <c r="D65" s="11">
        <f t="shared" si="2"/>
        <v>1825731.8095415269</v>
      </c>
      <c r="E65">
        <v>0</v>
      </c>
      <c r="F65" s="8">
        <v>0.05</v>
      </c>
      <c r="G65" s="10">
        <f t="shared" si="4"/>
        <v>252029.53669033607</v>
      </c>
      <c r="H65" s="11">
        <f t="shared" si="3"/>
        <v>1652387.3864937506</v>
      </c>
    </row>
    <row r="66" spans="3:8" x14ac:dyDescent="0.25">
      <c r="C66">
        <v>54</v>
      </c>
      <c r="D66" s="11">
        <f t="shared" si="2"/>
        <v>1652387.3864937506</v>
      </c>
      <c r="E66">
        <v>0</v>
      </c>
      <c r="F66" s="8">
        <v>0.05</v>
      </c>
      <c r="G66" s="10">
        <f t="shared" si="4"/>
        <v>257070.12742414273</v>
      </c>
      <c r="H66" s="11">
        <f t="shared" si="3"/>
        <v>1465083.1220230884</v>
      </c>
    </row>
    <row r="67" spans="3:8" x14ac:dyDescent="0.25">
      <c r="C67">
        <v>55</v>
      </c>
      <c r="D67" s="11">
        <f t="shared" si="2"/>
        <v>1465083.1220230884</v>
      </c>
      <c r="E67">
        <v>0</v>
      </c>
      <c r="F67" s="8">
        <v>0.05</v>
      </c>
      <c r="G67" s="10">
        <f t="shared" si="4"/>
        <v>262211.52997262566</v>
      </c>
      <c r="H67" s="11">
        <f t="shared" si="3"/>
        <v>1263015.171652986</v>
      </c>
    </row>
    <row r="68" spans="3:8" x14ac:dyDescent="0.25">
      <c r="C68">
        <v>56</v>
      </c>
      <c r="D68" s="11">
        <f t="shared" si="2"/>
        <v>1263015.171652986</v>
      </c>
      <c r="E68">
        <v>0</v>
      </c>
      <c r="F68" s="8">
        <v>0.05</v>
      </c>
      <c r="G68" s="10">
        <f t="shared" si="4"/>
        <v>267455.76057207806</v>
      </c>
      <c r="H68" s="11">
        <f t="shared" si="3"/>
        <v>1045337.3816349533</v>
      </c>
    </row>
    <row r="69" spans="3:8" x14ac:dyDescent="0.25">
      <c r="C69">
        <v>57</v>
      </c>
      <c r="D69" s="11">
        <f t="shared" si="2"/>
        <v>1045337.3816349533</v>
      </c>
      <c r="E69">
        <v>0</v>
      </c>
      <c r="F69" s="8">
        <v>0.05</v>
      </c>
      <c r="G69" s="10">
        <f t="shared" si="4"/>
        <v>272804.87578351964</v>
      </c>
      <c r="H69" s="11">
        <f t="shared" si="3"/>
        <v>811159.13114400534</v>
      </c>
    </row>
    <row r="70" spans="3:8" x14ac:dyDescent="0.25">
      <c r="C70">
        <v>58</v>
      </c>
      <c r="D70" s="11">
        <f t="shared" si="2"/>
        <v>811159.13114400534</v>
      </c>
      <c r="E70">
        <v>0</v>
      </c>
      <c r="F70" s="8">
        <v>0.05</v>
      </c>
      <c r="G70" s="10">
        <f t="shared" si="4"/>
        <v>278260.97329919005</v>
      </c>
      <c r="H70" s="11">
        <f t="shared" si="3"/>
        <v>559543.06573705608</v>
      </c>
    </row>
    <row r="71" spans="3:8" x14ac:dyDescent="0.25">
      <c r="C71">
        <v>59</v>
      </c>
      <c r="D71" s="11">
        <f t="shared" si="2"/>
        <v>559543.06573705608</v>
      </c>
      <c r="E71">
        <v>0</v>
      </c>
      <c r="F71" s="8">
        <v>0.05</v>
      </c>
      <c r="G71" s="10">
        <f t="shared" si="4"/>
        <v>283826.19276517385</v>
      </c>
      <c r="H71" s="11">
        <f t="shared" si="3"/>
        <v>289502.71662047633</v>
      </c>
    </row>
    <row r="72" spans="3:8" x14ac:dyDescent="0.25">
      <c r="C72">
        <v>60</v>
      </c>
      <c r="D72" s="11">
        <f t="shared" si="2"/>
        <v>289502.71662047633</v>
      </c>
      <c r="E72">
        <v>0</v>
      </c>
      <c r="F72" s="8">
        <v>0.05</v>
      </c>
      <c r="G72" s="10">
        <f t="shared" si="4"/>
        <v>289502.71662047732</v>
      </c>
      <c r="H72" s="11">
        <f t="shared" si="3"/>
        <v>-1.0390067473053933E-9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8"/>
  <sheetViews>
    <sheetView workbookViewId="0"/>
  </sheetViews>
  <sheetFormatPr defaultRowHeight="15" x14ac:dyDescent="0.25"/>
  <cols>
    <col min="2" max="2" width="21.140625" bestFit="1" customWidth="1"/>
  </cols>
  <sheetData>
    <row r="1" spans="1:12" x14ac:dyDescent="0.25">
      <c r="C1" s="3" t="s">
        <v>71</v>
      </c>
    </row>
    <row r="9" spans="1:12" x14ac:dyDescent="0.25">
      <c r="B9" t="s">
        <v>125</v>
      </c>
      <c r="C9" s="2">
        <f>SUM(L13:L268)</f>
        <v>33345.60034722335</v>
      </c>
    </row>
    <row r="11" spans="1:12" x14ac:dyDescent="0.25">
      <c r="B11" t="s">
        <v>120</v>
      </c>
      <c r="C11" s="1">
        <v>2.5078120380338276</v>
      </c>
    </row>
    <row r="12" spans="1:12" x14ac:dyDescent="0.25">
      <c r="B12" t="s">
        <v>122</v>
      </c>
      <c r="C12" s="4">
        <f>AVERAGE(rating)</f>
        <v>0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 t="s">
        <v>119</v>
      </c>
      <c r="K12" t="s">
        <v>123</v>
      </c>
      <c r="L12" t="s">
        <v>124</v>
      </c>
    </row>
    <row r="13" spans="1:12" x14ac:dyDescent="0.25">
      <c r="E13">
        <v>1</v>
      </c>
      <c r="F13">
        <v>19</v>
      </c>
      <c r="G13">
        <v>14</v>
      </c>
      <c r="H13">
        <v>27</v>
      </c>
      <c r="I13">
        <v>24</v>
      </c>
      <c r="J13" s="4">
        <f>H13-I13</f>
        <v>3</v>
      </c>
      <c r="K13" s="4">
        <f t="shared" ref="K13:K76" si="0">home_edge+VLOOKUP(F13,team_rating,3,FALSE)-VLOOKUP(G13,team_rating,3,FALSE)</f>
        <v>3.9369782535549724</v>
      </c>
      <c r="L13" s="4">
        <f>(J13-K13)^2</f>
        <v>0.87792824763492627</v>
      </c>
    </row>
    <row r="14" spans="1:12" x14ac:dyDescent="0.25">
      <c r="A14" t="s">
        <v>117</v>
      </c>
      <c r="B14" t="s">
        <v>118</v>
      </c>
      <c r="C14" t="s">
        <v>121</v>
      </c>
      <c r="E14">
        <v>2</v>
      </c>
      <c r="F14">
        <v>26</v>
      </c>
      <c r="G14">
        <v>1</v>
      </c>
      <c r="H14">
        <v>17</v>
      </c>
      <c r="I14">
        <v>10</v>
      </c>
      <c r="J14" s="4">
        <f t="shared" ref="J14:J77" si="1">H14-I14</f>
        <v>7</v>
      </c>
      <c r="K14" s="4">
        <f t="shared" si="0"/>
        <v>1.3932263374498475</v>
      </c>
      <c r="L14" s="4">
        <f t="shared" ref="L14:L77" si="2">(J14-K14)^2</f>
        <v>31.435910903066048</v>
      </c>
    </row>
    <row r="15" spans="1:12" x14ac:dyDescent="0.25">
      <c r="A15">
        <v>19</v>
      </c>
      <c r="B15" t="s">
        <v>103</v>
      </c>
      <c r="C15" s="1">
        <v>12.842531260075267</v>
      </c>
      <c r="E15">
        <v>3</v>
      </c>
      <c r="F15">
        <v>8</v>
      </c>
      <c r="G15">
        <v>3</v>
      </c>
      <c r="H15">
        <v>20</v>
      </c>
      <c r="I15">
        <v>3</v>
      </c>
      <c r="J15" s="4">
        <f t="shared" si="1"/>
        <v>17</v>
      </c>
      <c r="K15" s="4">
        <f t="shared" si="0"/>
        <v>-7.003298120185744</v>
      </c>
      <c r="L15" s="4">
        <f t="shared" si="2"/>
        <v>576.15832064651238</v>
      </c>
    </row>
    <row r="16" spans="1:12" x14ac:dyDescent="0.25">
      <c r="A16">
        <v>14</v>
      </c>
      <c r="B16" t="s">
        <v>98</v>
      </c>
      <c r="C16" s="1">
        <v>11.413365044554123</v>
      </c>
      <c r="E16">
        <v>4</v>
      </c>
      <c r="F16">
        <v>22</v>
      </c>
      <c r="G16">
        <v>7</v>
      </c>
      <c r="H16">
        <v>31</v>
      </c>
      <c r="I16">
        <v>24</v>
      </c>
      <c r="J16" s="4">
        <f t="shared" si="1"/>
        <v>7</v>
      </c>
      <c r="K16" s="4">
        <f t="shared" si="0"/>
        <v>6.3953110194817029</v>
      </c>
      <c r="L16" s="4">
        <f t="shared" si="2"/>
        <v>0.36564876316025752</v>
      </c>
    </row>
    <row r="17" spans="1:12" x14ac:dyDescent="0.25">
      <c r="A17">
        <v>27</v>
      </c>
      <c r="B17" t="s">
        <v>111</v>
      </c>
      <c r="C17" s="1">
        <v>9.1216993367307104</v>
      </c>
      <c r="E17">
        <v>5</v>
      </c>
      <c r="F17">
        <v>6</v>
      </c>
      <c r="G17">
        <v>11</v>
      </c>
      <c r="H17">
        <v>16</v>
      </c>
      <c r="I17">
        <v>20</v>
      </c>
      <c r="J17" s="4">
        <f t="shared" si="1"/>
        <v>-4</v>
      </c>
      <c r="K17" s="4">
        <f t="shared" si="0"/>
        <v>-0.56024503368420397</v>
      </c>
      <c r="L17" s="4">
        <f t="shared" si="2"/>
        <v>11.831914228294183</v>
      </c>
    </row>
    <row r="18" spans="1:12" x14ac:dyDescent="0.25">
      <c r="A18">
        <v>25</v>
      </c>
      <c r="B18" t="s">
        <v>109</v>
      </c>
      <c r="C18" s="1">
        <v>9.0001725301123088</v>
      </c>
      <c r="E18">
        <v>6</v>
      </c>
      <c r="F18">
        <v>4</v>
      </c>
      <c r="G18">
        <v>15</v>
      </c>
      <c r="H18">
        <v>10</v>
      </c>
      <c r="I18">
        <v>13</v>
      </c>
      <c r="J18" s="4">
        <f t="shared" si="1"/>
        <v>-3</v>
      </c>
      <c r="K18" s="4">
        <f t="shared" si="0"/>
        <v>9.8091994274683447</v>
      </c>
      <c r="L18" s="4">
        <f t="shared" si="2"/>
        <v>164.07558997265537</v>
      </c>
    </row>
    <row r="19" spans="1:12" x14ac:dyDescent="0.25">
      <c r="A19">
        <v>4</v>
      </c>
      <c r="B19" t="s">
        <v>88</v>
      </c>
      <c r="C19" s="1">
        <v>8.0529508901759392</v>
      </c>
      <c r="E19">
        <v>7</v>
      </c>
      <c r="F19">
        <v>25</v>
      </c>
      <c r="G19">
        <v>23</v>
      </c>
      <c r="H19">
        <v>24</v>
      </c>
      <c r="I19">
        <v>21</v>
      </c>
      <c r="J19" s="4">
        <f t="shared" si="1"/>
        <v>3</v>
      </c>
      <c r="K19" s="4">
        <f t="shared" si="0"/>
        <v>15.781422217779735</v>
      </c>
      <c r="L19" s="4">
        <f t="shared" si="2"/>
        <v>163.36475390915342</v>
      </c>
    </row>
    <row r="20" spans="1:12" x14ac:dyDescent="0.25">
      <c r="A20">
        <v>22</v>
      </c>
      <c r="B20" t="s">
        <v>106</v>
      </c>
      <c r="C20" s="1">
        <v>6.5536447880665198</v>
      </c>
      <c r="E20">
        <v>8</v>
      </c>
      <c r="F20">
        <v>13</v>
      </c>
      <c r="G20">
        <v>27</v>
      </c>
      <c r="H20">
        <v>20</v>
      </c>
      <c r="I20">
        <v>27</v>
      </c>
      <c r="J20" s="4">
        <f t="shared" si="1"/>
        <v>-7</v>
      </c>
      <c r="K20" s="4">
        <f t="shared" si="0"/>
        <v>-7.2449617621012568</v>
      </c>
      <c r="L20" s="4">
        <f t="shared" si="2"/>
        <v>6.000626489175271E-2</v>
      </c>
    </row>
    <row r="21" spans="1:12" x14ac:dyDescent="0.25">
      <c r="A21">
        <v>3</v>
      </c>
      <c r="B21" t="s">
        <v>87</v>
      </c>
      <c r="C21" s="1">
        <v>6.1230900799787733</v>
      </c>
      <c r="E21">
        <v>9</v>
      </c>
      <c r="F21">
        <v>20</v>
      </c>
      <c r="G21">
        <v>29</v>
      </c>
      <c r="H21">
        <v>7</v>
      </c>
      <c r="I21">
        <v>21</v>
      </c>
      <c r="J21" s="4">
        <f t="shared" si="1"/>
        <v>-14</v>
      </c>
      <c r="K21" s="4">
        <f t="shared" si="0"/>
        <v>-0.15607780251514081</v>
      </c>
      <c r="L21" s="4">
        <f t="shared" si="2"/>
        <v>191.65418181001402</v>
      </c>
    </row>
    <row r="22" spans="1:12" x14ac:dyDescent="0.25">
      <c r="A22">
        <v>10</v>
      </c>
      <c r="B22" t="s">
        <v>94</v>
      </c>
      <c r="C22" s="1">
        <v>5.859200919172296</v>
      </c>
      <c r="E22">
        <v>10</v>
      </c>
      <c r="F22">
        <v>32</v>
      </c>
      <c r="G22">
        <v>30</v>
      </c>
      <c r="H22">
        <v>16</v>
      </c>
      <c r="I22">
        <v>10</v>
      </c>
      <c r="J22" s="4">
        <f t="shared" si="1"/>
        <v>6</v>
      </c>
      <c r="K22" s="4">
        <f t="shared" si="0"/>
        <v>1.8119782308013628</v>
      </c>
      <c r="L22" s="4">
        <f t="shared" si="2"/>
        <v>17.539526339281682</v>
      </c>
    </row>
    <row r="23" spans="1:12" x14ac:dyDescent="0.25">
      <c r="A23">
        <v>24</v>
      </c>
      <c r="B23" t="s">
        <v>108</v>
      </c>
      <c r="C23" s="1">
        <v>5.5539928960584612</v>
      </c>
      <c r="E23">
        <v>11</v>
      </c>
      <c r="F23">
        <v>17</v>
      </c>
      <c r="G23">
        <v>31</v>
      </c>
      <c r="H23">
        <v>7</v>
      </c>
      <c r="I23">
        <v>17</v>
      </c>
      <c r="J23" s="4">
        <f t="shared" si="1"/>
        <v>-10</v>
      </c>
      <c r="K23" s="4">
        <f t="shared" si="0"/>
        <v>4.6758670607582991</v>
      </c>
      <c r="L23" s="4">
        <f t="shared" si="2"/>
        <v>215.38107398505045</v>
      </c>
    </row>
    <row r="24" spans="1:12" x14ac:dyDescent="0.25">
      <c r="A24">
        <v>16</v>
      </c>
      <c r="B24" t="s">
        <v>100</v>
      </c>
      <c r="C24" s="1">
        <v>5.2772569894351626</v>
      </c>
      <c r="E24">
        <v>12</v>
      </c>
      <c r="F24">
        <v>28</v>
      </c>
      <c r="G24">
        <v>2</v>
      </c>
      <c r="H24">
        <v>19</v>
      </c>
      <c r="I24">
        <v>21</v>
      </c>
      <c r="J24" s="4">
        <f t="shared" si="1"/>
        <v>-2</v>
      </c>
      <c r="K24" s="4">
        <f t="shared" si="0"/>
        <v>-8.9130257358747151</v>
      </c>
      <c r="L24" s="4">
        <f t="shared" si="2"/>
        <v>47.789924824866148</v>
      </c>
    </row>
    <row r="25" spans="1:12" x14ac:dyDescent="0.25">
      <c r="A25">
        <v>7</v>
      </c>
      <c r="B25" t="s">
        <v>91</v>
      </c>
      <c r="C25" s="1">
        <v>2.6661458066186441</v>
      </c>
      <c r="E25">
        <v>13</v>
      </c>
      <c r="F25">
        <v>18</v>
      </c>
      <c r="G25">
        <v>9</v>
      </c>
      <c r="H25">
        <v>35</v>
      </c>
      <c r="I25">
        <v>17</v>
      </c>
      <c r="J25" s="4">
        <f t="shared" si="1"/>
        <v>18</v>
      </c>
      <c r="K25" s="4">
        <f t="shared" si="0"/>
        <v>8.5883707163908873</v>
      </c>
      <c r="L25" s="4">
        <f t="shared" si="2"/>
        <v>88.578765772088573</v>
      </c>
    </row>
    <row r="26" spans="1:12" x14ac:dyDescent="0.25">
      <c r="A26">
        <v>15</v>
      </c>
      <c r="B26" t="s">
        <v>99</v>
      </c>
      <c r="C26" s="1">
        <v>0.7515635007414222</v>
      </c>
      <c r="E26">
        <v>14</v>
      </c>
      <c r="F26">
        <v>24</v>
      </c>
      <c r="G26">
        <v>21</v>
      </c>
      <c r="H26">
        <v>31</v>
      </c>
      <c r="I26">
        <v>17</v>
      </c>
      <c r="J26" s="4">
        <f t="shared" si="1"/>
        <v>14</v>
      </c>
      <c r="K26" s="4">
        <f t="shared" si="0"/>
        <v>11.976561624254828</v>
      </c>
      <c r="L26" s="4">
        <f t="shared" si="2"/>
        <v>4.094302860438261</v>
      </c>
    </row>
    <row r="27" spans="1:12" x14ac:dyDescent="0.25">
      <c r="A27">
        <v>12</v>
      </c>
      <c r="B27" t="s">
        <v>96</v>
      </c>
      <c r="C27" s="1">
        <v>0.30121543792180533</v>
      </c>
      <c r="E27">
        <v>15</v>
      </c>
      <c r="F27">
        <v>10</v>
      </c>
      <c r="G27">
        <v>16</v>
      </c>
      <c r="H27">
        <v>34</v>
      </c>
      <c r="I27">
        <v>24</v>
      </c>
      <c r="J27" s="4">
        <f t="shared" si="1"/>
        <v>10</v>
      </c>
      <c r="K27" s="4">
        <f t="shared" si="0"/>
        <v>3.0897559677709605</v>
      </c>
      <c r="L27" s="4">
        <f t="shared" si="2"/>
        <v>47.751472584957057</v>
      </c>
    </row>
    <row r="28" spans="1:12" x14ac:dyDescent="0.25">
      <c r="A28">
        <v>13</v>
      </c>
      <c r="B28" t="s">
        <v>97</v>
      </c>
      <c r="C28" s="1">
        <v>-0.63107446340437334</v>
      </c>
      <c r="E28">
        <v>16</v>
      </c>
      <c r="F28">
        <v>5</v>
      </c>
      <c r="G28">
        <v>12</v>
      </c>
      <c r="H28">
        <v>14</v>
      </c>
      <c r="I28">
        <v>24</v>
      </c>
      <c r="J28" s="4">
        <f t="shared" si="1"/>
        <v>-10</v>
      </c>
      <c r="K28" s="4">
        <f t="shared" si="0"/>
        <v>1.5564252821633786</v>
      </c>
      <c r="L28" s="4">
        <f t="shared" si="2"/>
        <v>133.55096530222491</v>
      </c>
    </row>
    <row r="29" spans="1:12" x14ac:dyDescent="0.25">
      <c r="A29">
        <v>5</v>
      </c>
      <c r="B29" t="s">
        <v>89</v>
      </c>
      <c r="C29" s="1">
        <v>-0.6501713179486438</v>
      </c>
      <c r="E29">
        <v>17</v>
      </c>
      <c r="F29">
        <v>16</v>
      </c>
      <c r="G29">
        <v>5</v>
      </c>
      <c r="H29">
        <v>17</v>
      </c>
      <c r="I29">
        <v>28</v>
      </c>
      <c r="J29" s="4">
        <f t="shared" si="1"/>
        <v>-11</v>
      </c>
      <c r="K29" s="4">
        <f t="shared" si="0"/>
        <v>8.4352403454176343</v>
      </c>
      <c r="L29" s="4">
        <f t="shared" si="2"/>
        <v>377.72856728414928</v>
      </c>
    </row>
    <row r="30" spans="1:12" x14ac:dyDescent="0.25">
      <c r="A30">
        <v>18</v>
      </c>
      <c r="B30" t="s">
        <v>102</v>
      </c>
      <c r="C30" s="1">
        <v>-1.6883659223460994</v>
      </c>
      <c r="E30">
        <v>18</v>
      </c>
      <c r="F30">
        <v>12</v>
      </c>
      <c r="G30">
        <v>6</v>
      </c>
      <c r="H30">
        <v>10</v>
      </c>
      <c r="I30">
        <v>21</v>
      </c>
      <c r="J30" s="4">
        <f t="shared" si="1"/>
        <v>-11</v>
      </c>
      <c r="K30" s="4">
        <f t="shared" si="0"/>
        <v>11.044618317368528</v>
      </c>
      <c r="L30" s="4">
        <f t="shared" si="2"/>
        <v>485.96519675846002</v>
      </c>
    </row>
    <row r="31" spans="1:12" x14ac:dyDescent="0.25">
      <c r="A31">
        <v>2</v>
      </c>
      <c r="B31" t="s">
        <v>86</v>
      </c>
      <c r="C31" s="1">
        <v>-2.2022557529197924</v>
      </c>
      <c r="E31">
        <v>19</v>
      </c>
      <c r="F31">
        <v>15</v>
      </c>
      <c r="G31">
        <v>10</v>
      </c>
      <c r="H31">
        <v>7</v>
      </c>
      <c r="I31">
        <v>6</v>
      </c>
      <c r="J31" s="4">
        <f t="shared" si="1"/>
        <v>1</v>
      </c>
      <c r="K31" s="4">
        <f t="shared" si="0"/>
        <v>-2.5998253803970464</v>
      </c>
      <c r="L31" s="4">
        <f t="shared" si="2"/>
        <v>12.958742769350739</v>
      </c>
    </row>
    <row r="32" spans="1:12" x14ac:dyDescent="0.25">
      <c r="A32">
        <v>17</v>
      </c>
      <c r="B32" t="s">
        <v>101</v>
      </c>
      <c r="C32" s="1">
        <v>-2.2255200991697746</v>
      </c>
      <c r="E32">
        <v>20</v>
      </c>
      <c r="F32">
        <v>11</v>
      </c>
      <c r="G32">
        <v>13</v>
      </c>
      <c r="H32">
        <v>28</v>
      </c>
      <c r="I32">
        <v>16</v>
      </c>
      <c r="J32" s="4">
        <f t="shared" si="1"/>
        <v>12</v>
      </c>
      <c r="K32" s="4">
        <f t="shared" si="0"/>
        <v>-2.0286472682566621</v>
      </c>
      <c r="L32" s="4">
        <f t="shared" si="2"/>
        <v>196.80294417716513</v>
      </c>
    </row>
    <row r="33" spans="1:12" x14ac:dyDescent="0.25">
      <c r="A33">
        <v>30</v>
      </c>
      <c r="B33" t="s">
        <v>114</v>
      </c>
      <c r="C33" s="1">
        <v>-2.6758676242520369</v>
      </c>
      <c r="E33">
        <v>21</v>
      </c>
      <c r="F33">
        <v>31</v>
      </c>
      <c r="G33">
        <v>14</v>
      </c>
      <c r="H33">
        <v>17</v>
      </c>
      <c r="I33">
        <v>31</v>
      </c>
      <c r="J33" s="4">
        <f t="shared" si="1"/>
        <v>-14</v>
      </c>
      <c r="K33" s="4">
        <f t="shared" si="0"/>
        <v>-13.299128128414541</v>
      </c>
      <c r="L33" s="4">
        <f t="shared" si="2"/>
        <v>0.49122138037970436</v>
      </c>
    </row>
    <row r="34" spans="1:12" x14ac:dyDescent="0.25">
      <c r="A34">
        <v>29</v>
      </c>
      <c r="B34" t="s">
        <v>113</v>
      </c>
      <c r="C34" s="1">
        <v>-2.8925336717773797</v>
      </c>
      <c r="E34">
        <v>22</v>
      </c>
      <c r="F34">
        <v>3</v>
      </c>
      <c r="G34">
        <v>25</v>
      </c>
      <c r="H34">
        <v>30</v>
      </c>
      <c r="I34">
        <v>13</v>
      </c>
      <c r="J34" s="4">
        <f t="shared" si="1"/>
        <v>17</v>
      </c>
      <c r="K34" s="4">
        <f t="shared" si="0"/>
        <v>-0.36927041209970746</v>
      </c>
      <c r="L34" s="4">
        <f t="shared" si="2"/>
        <v>301.69155464864241</v>
      </c>
    </row>
    <row r="35" spans="1:12" x14ac:dyDescent="0.25">
      <c r="A35">
        <v>32</v>
      </c>
      <c r="B35" t="s">
        <v>116</v>
      </c>
      <c r="C35" s="1">
        <v>-3.3717014314845017</v>
      </c>
      <c r="E35">
        <v>23</v>
      </c>
      <c r="F35">
        <v>20</v>
      </c>
      <c r="G35">
        <v>28</v>
      </c>
      <c r="H35">
        <v>30</v>
      </c>
      <c r="I35">
        <v>27</v>
      </c>
      <c r="J35" s="4">
        <f t="shared" si="1"/>
        <v>3</v>
      </c>
      <c r="K35" s="4">
        <f t="shared" si="0"/>
        <v>10.574482052535814</v>
      </c>
      <c r="L35" s="4">
        <f t="shared" si="2"/>
        <v>57.372778364187155</v>
      </c>
    </row>
    <row r="36" spans="1:12" x14ac:dyDescent="0.25">
      <c r="A36">
        <v>8</v>
      </c>
      <c r="B36" t="s">
        <v>92</v>
      </c>
      <c r="C36" s="1">
        <v>-3.3880200782407983</v>
      </c>
      <c r="E36">
        <v>24</v>
      </c>
      <c r="F36">
        <v>2</v>
      </c>
      <c r="G36">
        <v>26</v>
      </c>
      <c r="H36">
        <v>34</v>
      </c>
      <c r="I36">
        <v>17</v>
      </c>
      <c r="J36" s="4">
        <f t="shared" si="1"/>
        <v>17</v>
      </c>
      <c r="K36" s="4">
        <f t="shared" si="0"/>
        <v>6.291840838127051</v>
      </c>
      <c r="L36" s="4">
        <f t="shared" si="2"/>
        <v>114.66467263600357</v>
      </c>
    </row>
    <row r="37" spans="1:12" x14ac:dyDescent="0.25">
      <c r="A37">
        <v>21</v>
      </c>
      <c r="B37" t="s">
        <v>105</v>
      </c>
      <c r="C37" s="1">
        <v>-3.9147566901625388</v>
      </c>
      <c r="E37">
        <v>25</v>
      </c>
      <c r="F37">
        <v>21</v>
      </c>
      <c r="G37">
        <v>32</v>
      </c>
      <c r="H37">
        <v>20</v>
      </c>
      <c r="I37">
        <v>14</v>
      </c>
      <c r="J37" s="4">
        <f t="shared" si="1"/>
        <v>6</v>
      </c>
      <c r="K37" s="4">
        <f t="shared" si="0"/>
        <v>1.9647567793557905</v>
      </c>
      <c r="L37" s="4">
        <f t="shared" si="2"/>
        <v>16.283187849755056</v>
      </c>
    </row>
    <row r="38" spans="1:12" x14ac:dyDescent="0.25">
      <c r="A38">
        <v>23</v>
      </c>
      <c r="B38" t="s">
        <v>107</v>
      </c>
      <c r="C38" s="1">
        <v>-4.273437649633598</v>
      </c>
      <c r="E38">
        <v>26</v>
      </c>
      <c r="F38">
        <v>30</v>
      </c>
      <c r="G38">
        <v>29</v>
      </c>
      <c r="H38">
        <v>6</v>
      </c>
      <c r="I38">
        <v>10</v>
      </c>
      <c r="J38" s="4">
        <f t="shared" si="1"/>
        <v>-4</v>
      </c>
      <c r="K38" s="4">
        <f t="shared" si="0"/>
        <v>2.7244780855591704</v>
      </c>
      <c r="L38" s="4">
        <f t="shared" si="2"/>
        <v>45.218605523165522</v>
      </c>
    </row>
    <row r="39" spans="1:12" x14ac:dyDescent="0.25">
      <c r="A39">
        <v>31</v>
      </c>
      <c r="B39" t="s">
        <v>115</v>
      </c>
      <c r="C39" s="1">
        <v>-4.393575121894246</v>
      </c>
      <c r="E39">
        <v>27</v>
      </c>
      <c r="F39">
        <v>23</v>
      </c>
      <c r="G39">
        <v>4</v>
      </c>
      <c r="H39">
        <v>13</v>
      </c>
      <c r="I39">
        <v>10</v>
      </c>
      <c r="J39" s="4">
        <f t="shared" si="1"/>
        <v>3</v>
      </c>
      <c r="K39" s="4">
        <f t="shared" si="0"/>
        <v>-9.8185765017757092</v>
      </c>
      <c r="L39" s="4">
        <f t="shared" si="2"/>
        <v>164.31590353187639</v>
      </c>
    </row>
    <row r="40" spans="1:12" x14ac:dyDescent="0.25">
      <c r="A40">
        <v>1</v>
      </c>
      <c r="B40" t="s">
        <v>85</v>
      </c>
      <c r="C40" s="1">
        <v>-4.8716988524290352</v>
      </c>
      <c r="E40">
        <v>28</v>
      </c>
      <c r="F40">
        <v>9</v>
      </c>
      <c r="G40">
        <v>8</v>
      </c>
      <c r="H40">
        <v>19</v>
      </c>
      <c r="I40">
        <v>12</v>
      </c>
      <c r="J40" s="4">
        <f t="shared" si="1"/>
        <v>7</v>
      </c>
      <c r="K40" s="4">
        <f t="shared" si="0"/>
        <v>-1.8730924844285339</v>
      </c>
      <c r="L40" s="4">
        <f t="shared" si="2"/>
        <v>78.731770237222136</v>
      </c>
    </row>
    <row r="41" spans="1:12" x14ac:dyDescent="0.25">
      <c r="A41">
        <v>11</v>
      </c>
      <c r="B41" t="s">
        <v>95</v>
      </c>
      <c r="C41" s="1">
        <v>-5.1675337696948631</v>
      </c>
      <c r="E41">
        <v>29</v>
      </c>
      <c r="F41">
        <v>1</v>
      </c>
      <c r="G41">
        <v>19</v>
      </c>
      <c r="H41">
        <v>12</v>
      </c>
      <c r="I41">
        <v>23</v>
      </c>
      <c r="J41" s="4">
        <f t="shared" si="1"/>
        <v>-11</v>
      </c>
      <c r="K41" s="4">
        <f t="shared" si="0"/>
        <v>-15.206418074470475</v>
      </c>
      <c r="L41" s="4">
        <f t="shared" si="2"/>
        <v>17.693953017231902</v>
      </c>
    </row>
    <row r="42" spans="1:12" x14ac:dyDescent="0.25">
      <c r="A42">
        <v>20</v>
      </c>
      <c r="B42" t="s">
        <v>104</v>
      </c>
      <c r="C42" s="1">
        <v>-5.5564235123263481</v>
      </c>
      <c r="E42">
        <v>30</v>
      </c>
      <c r="F42">
        <v>27</v>
      </c>
      <c r="G42">
        <v>22</v>
      </c>
      <c r="H42">
        <v>28</v>
      </c>
      <c r="I42">
        <v>34</v>
      </c>
      <c r="J42" s="4">
        <f t="shared" si="1"/>
        <v>-6</v>
      </c>
      <c r="K42" s="4">
        <f t="shared" si="0"/>
        <v>5.0758665866980186</v>
      </c>
      <c r="L42" s="4">
        <f t="shared" si="2"/>
        <v>122.67482064633364</v>
      </c>
    </row>
    <row r="43" spans="1:12" x14ac:dyDescent="0.25">
      <c r="A43">
        <v>26</v>
      </c>
      <c r="B43" t="s">
        <v>110</v>
      </c>
      <c r="C43" s="1">
        <v>-5.9862845530130153</v>
      </c>
      <c r="E43">
        <v>31</v>
      </c>
      <c r="F43">
        <v>7</v>
      </c>
      <c r="G43">
        <v>17</v>
      </c>
      <c r="H43">
        <v>16</v>
      </c>
      <c r="I43">
        <v>13</v>
      </c>
      <c r="J43" s="4">
        <f t="shared" si="1"/>
        <v>3</v>
      </c>
      <c r="K43" s="4">
        <f t="shared" si="0"/>
        <v>7.3994779438222462</v>
      </c>
      <c r="L43" s="4">
        <f t="shared" si="2"/>
        <v>19.35540617817842</v>
      </c>
    </row>
    <row r="44" spans="1:12" x14ac:dyDescent="0.25">
      <c r="A44">
        <v>9</v>
      </c>
      <c r="B44" t="s">
        <v>93</v>
      </c>
      <c r="C44" s="1">
        <v>-7.7689246007031594</v>
      </c>
      <c r="E44">
        <v>32</v>
      </c>
      <c r="F44">
        <v>24</v>
      </c>
      <c r="G44">
        <v>18</v>
      </c>
      <c r="H44">
        <v>27</v>
      </c>
      <c r="I44">
        <v>16</v>
      </c>
      <c r="J44" s="4">
        <f t="shared" si="1"/>
        <v>11</v>
      </c>
      <c r="K44" s="4">
        <f t="shared" si="0"/>
        <v>9.7501708564383875</v>
      </c>
      <c r="L44" s="4">
        <f t="shared" si="2"/>
        <v>1.5620728880959536</v>
      </c>
    </row>
    <row r="45" spans="1:12" x14ac:dyDescent="0.25">
      <c r="A45">
        <v>6</v>
      </c>
      <c r="B45" t="s">
        <v>90</v>
      </c>
      <c r="C45" s="1">
        <v>-8.2355908414128951</v>
      </c>
      <c r="E45">
        <v>33</v>
      </c>
      <c r="F45">
        <v>2</v>
      </c>
      <c r="G45">
        <v>1</v>
      </c>
      <c r="H45">
        <v>6</v>
      </c>
      <c r="I45">
        <v>3</v>
      </c>
      <c r="J45" s="4">
        <f t="shared" si="1"/>
        <v>3</v>
      </c>
      <c r="K45" s="4">
        <f t="shared" si="0"/>
        <v>5.1772551375430709</v>
      </c>
      <c r="L45" s="4">
        <f t="shared" si="2"/>
        <v>4.7404399339576964</v>
      </c>
    </row>
    <row r="46" spans="1:12" x14ac:dyDescent="0.25">
      <c r="A46">
        <v>28</v>
      </c>
      <c r="B46" t="s">
        <v>112</v>
      </c>
      <c r="C46" s="1">
        <v>-13.623093526828335</v>
      </c>
      <c r="E46">
        <v>34</v>
      </c>
      <c r="F46">
        <v>7</v>
      </c>
      <c r="G46">
        <v>3</v>
      </c>
      <c r="H46">
        <v>9</v>
      </c>
      <c r="I46">
        <v>23</v>
      </c>
      <c r="J46" s="4">
        <f t="shared" si="1"/>
        <v>-14</v>
      </c>
      <c r="K46" s="4">
        <f t="shared" si="0"/>
        <v>-0.9491322353263012</v>
      </c>
      <c r="L46" s="4">
        <f t="shared" si="2"/>
        <v>170.32514941099907</v>
      </c>
    </row>
    <row r="47" spans="1:12" x14ac:dyDescent="0.25">
      <c r="E47">
        <v>35</v>
      </c>
      <c r="F47">
        <v>18</v>
      </c>
      <c r="G47">
        <v>6</v>
      </c>
      <c r="H47">
        <v>27</v>
      </c>
      <c r="I47">
        <v>22</v>
      </c>
      <c r="J47" s="4">
        <f t="shared" si="1"/>
        <v>5</v>
      </c>
      <c r="K47" s="4">
        <f t="shared" si="0"/>
        <v>9.055036957100624</v>
      </c>
      <c r="L47" s="4">
        <f t="shared" si="2"/>
        <v>16.443324723451887</v>
      </c>
    </row>
    <row r="48" spans="1:12" x14ac:dyDescent="0.25">
      <c r="E48">
        <v>36</v>
      </c>
      <c r="F48">
        <v>21</v>
      </c>
      <c r="G48">
        <v>8</v>
      </c>
      <c r="H48">
        <v>27</v>
      </c>
      <c r="I48">
        <v>10</v>
      </c>
      <c r="J48" s="4">
        <f t="shared" si="1"/>
        <v>17</v>
      </c>
      <c r="K48" s="4">
        <f t="shared" si="0"/>
        <v>1.9810754261120871</v>
      </c>
      <c r="L48" s="4">
        <f t="shared" si="2"/>
        <v>225.56809535613425</v>
      </c>
    </row>
    <row r="49" spans="5:12" x14ac:dyDescent="0.25">
      <c r="E49">
        <v>37</v>
      </c>
      <c r="F49">
        <v>16</v>
      </c>
      <c r="G49">
        <v>13</v>
      </c>
      <c r="H49">
        <v>21</v>
      </c>
      <c r="I49">
        <v>24</v>
      </c>
      <c r="J49" s="4">
        <f t="shared" si="1"/>
        <v>-3</v>
      </c>
      <c r="K49" s="4">
        <f t="shared" si="0"/>
        <v>8.4161434908733632</v>
      </c>
      <c r="L49" s="4">
        <f t="shared" si="2"/>
        <v>130.32833220421026</v>
      </c>
    </row>
    <row r="50" spans="5:12" x14ac:dyDescent="0.25">
      <c r="E50">
        <v>38</v>
      </c>
      <c r="F50">
        <v>31</v>
      </c>
      <c r="G50">
        <v>15</v>
      </c>
      <c r="H50">
        <v>12</v>
      </c>
      <c r="I50">
        <v>15</v>
      </c>
      <c r="J50" s="4">
        <f t="shared" si="1"/>
        <v>-3</v>
      </c>
      <c r="K50" s="4">
        <f t="shared" si="0"/>
        <v>-2.6373265846018406</v>
      </c>
      <c r="L50" s="4">
        <f t="shared" si="2"/>
        <v>0.13153200623656591</v>
      </c>
    </row>
    <row r="51" spans="5:12" x14ac:dyDescent="0.25">
      <c r="E51">
        <v>39</v>
      </c>
      <c r="F51">
        <v>26</v>
      </c>
      <c r="G51">
        <v>20</v>
      </c>
      <c r="H51">
        <v>25</v>
      </c>
      <c r="I51">
        <v>28</v>
      </c>
      <c r="J51" s="4">
        <f t="shared" si="1"/>
        <v>-3</v>
      </c>
      <c r="K51" s="4">
        <f t="shared" si="0"/>
        <v>2.0779509973471604</v>
      </c>
      <c r="L51" s="4">
        <f t="shared" si="2"/>
        <v>25.785586331459026</v>
      </c>
    </row>
    <row r="52" spans="5:12" x14ac:dyDescent="0.25">
      <c r="E52">
        <v>40</v>
      </c>
      <c r="F52">
        <v>11</v>
      </c>
      <c r="G52">
        <v>24</v>
      </c>
      <c r="H52">
        <v>13</v>
      </c>
      <c r="I52">
        <v>30</v>
      </c>
      <c r="J52" s="4">
        <f t="shared" si="1"/>
        <v>-17</v>
      </c>
      <c r="K52" s="4">
        <f t="shared" si="0"/>
        <v>-8.2137146277194972</v>
      </c>
      <c r="L52" s="4">
        <f t="shared" si="2"/>
        <v>77.198810643150338</v>
      </c>
    </row>
    <row r="53" spans="5:12" x14ac:dyDescent="0.25">
      <c r="E53">
        <v>41</v>
      </c>
      <c r="F53">
        <v>17</v>
      </c>
      <c r="G53">
        <v>25</v>
      </c>
      <c r="H53">
        <v>3</v>
      </c>
      <c r="I53">
        <v>13</v>
      </c>
      <c r="J53" s="4">
        <f t="shared" si="1"/>
        <v>-10</v>
      </c>
      <c r="K53" s="4">
        <f t="shared" si="0"/>
        <v>-8.7178805912482566</v>
      </c>
      <c r="L53" s="4">
        <f t="shared" si="2"/>
        <v>1.6438301782979199</v>
      </c>
    </row>
    <row r="54" spans="5:12" x14ac:dyDescent="0.25">
      <c r="E54">
        <v>42</v>
      </c>
      <c r="F54">
        <v>10</v>
      </c>
      <c r="G54">
        <v>27</v>
      </c>
      <c r="H54">
        <v>23</v>
      </c>
      <c r="I54">
        <v>13</v>
      </c>
      <c r="J54" s="4">
        <f t="shared" si="1"/>
        <v>10</v>
      </c>
      <c r="K54" s="4">
        <f t="shared" si="0"/>
        <v>-0.75468637952458728</v>
      </c>
      <c r="L54" s="4">
        <f t="shared" si="2"/>
        <v>115.66327912193168</v>
      </c>
    </row>
    <row r="55" spans="5:12" x14ac:dyDescent="0.25">
      <c r="E55">
        <v>43</v>
      </c>
      <c r="F55">
        <v>14</v>
      </c>
      <c r="G55">
        <v>12</v>
      </c>
      <c r="H55">
        <v>45</v>
      </c>
      <c r="I55">
        <v>31</v>
      </c>
      <c r="J55" s="4">
        <f t="shared" si="1"/>
        <v>14</v>
      </c>
      <c r="K55" s="4">
        <f t="shared" si="0"/>
        <v>13.619961644666146</v>
      </c>
      <c r="L55" s="4">
        <f t="shared" si="2"/>
        <v>0.14442915152486049</v>
      </c>
    </row>
    <row r="56" spans="5:12" x14ac:dyDescent="0.25">
      <c r="E56">
        <v>44</v>
      </c>
      <c r="F56">
        <v>29</v>
      </c>
      <c r="G56">
        <v>28</v>
      </c>
      <c r="H56">
        <v>34</v>
      </c>
      <c r="I56">
        <v>0</v>
      </c>
      <c r="J56" s="4">
        <f t="shared" si="1"/>
        <v>34</v>
      </c>
      <c r="K56" s="4">
        <f t="shared" si="0"/>
        <v>13.238371893084782</v>
      </c>
      <c r="L56" s="4">
        <f t="shared" si="2"/>
        <v>431.045201649852</v>
      </c>
    </row>
    <row r="57" spans="5:12" x14ac:dyDescent="0.25">
      <c r="E57">
        <v>45</v>
      </c>
      <c r="F57">
        <v>23</v>
      </c>
      <c r="G57">
        <v>30</v>
      </c>
      <c r="H57">
        <v>30</v>
      </c>
      <c r="I57">
        <v>20</v>
      </c>
      <c r="J57" s="4">
        <f t="shared" si="1"/>
        <v>10</v>
      </c>
      <c r="K57" s="4">
        <f t="shared" si="0"/>
        <v>0.91024201265226656</v>
      </c>
      <c r="L57" s="4">
        <f t="shared" si="2"/>
        <v>82.623700268551914</v>
      </c>
    </row>
    <row r="58" spans="5:12" x14ac:dyDescent="0.25">
      <c r="E58">
        <v>46</v>
      </c>
      <c r="F58">
        <v>32</v>
      </c>
      <c r="G58">
        <v>9</v>
      </c>
      <c r="H58">
        <v>18</v>
      </c>
      <c r="I58">
        <v>21</v>
      </c>
      <c r="J58" s="4">
        <f t="shared" si="1"/>
        <v>-3</v>
      </c>
      <c r="K58" s="4">
        <f t="shared" si="0"/>
        <v>6.9050352072524852</v>
      </c>
      <c r="L58" s="4">
        <f t="shared" si="2"/>
        <v>98.109722456911285</v>
      </c>
    </row>
    <row r="59" spans="5:12" x14ac:dyDescent="0.25">
      <c r="E59">
        <v>47</v>
      </c>
      <c r="F59">
        <v>25</v>
      </c>
      <c r="G59">
        <v>7</v>
      </c>
      <c r="H59">
        <v>28</v>
      </c>
      <c r="I59">
        <v>17</v>
      </c>
      <c r="J59" s="4">
        <f t="shared" si="1"/>
        <v>11</v>
      </c>
      <c r="K59" s="4">
        <f t="shared" si="0"/>
        <v>8.8418387615274927</v>
      </c>
      <c r="L59" s="4">
        <f t="shared" si="2"/>
        <v>4.6576599312451865</v>
      </c>
    </row>
    <row r="60" spans="5:12" x14ac:dyDescent="0.25">
      <c r="E60">
        <v>48</v>
      </c>
      <c r="F60">
        <v>15</v>
      </c>
      <c r="G60">
        <v>14</v>
      </c>
      <c r="H60">
        <v>17</v>
      </c>
      <c r="I60">
        <v>24</v>
      </c>
      <c r="J60" s="4">
        <f t="shared" si="1"/>
        <v>-7</v>
      </c>
      <c r="K60" s="4">
        <f t="shared" si="0"/>
        <v>-8.153989505778874</v>
      </c>
      <c r="L60" s="4">
        <f t="shared" si="2"/>
        <v>1.3316917794477701</v>
      </c>
    </row>
    <row r="61" spans="5:12" x14ac:dyDescent="0.25">
      <c r="E61">
        <v>49</v>
      </c>
      <c r="F61">
        <v>4</v>
      </c>
      <c r="G61">
        <v>19</v>
      </c>
      <c r="H61">
        <v>17</v>
      </c>
      <c r="I61">
        <v>31</v>
      </c>
      <c r="J61" s="4">
        <f t="shared" si="1"/>
        <v>-14</v>
      </c>
      <c r="K61" s="4">
        <f t="shared" si="0"/>
        <v>-2.2817683318655</v>
      </c>
      <c r="L61" s="4">
        <f t="shared" si="2"/>
        <v>137.31695342807026</v>
      </c>
    </row>
    <row r="62" spans="5:12" x14ac:dyDescent="0.25">
      <c r="E62">
        <v>50</v>
      </c>
      <c r="F62">
        <v>12</v>
      </c>
      <c r="G62">
        <v>21</v>
      </c>
      <c r="H62">
        <v>7</v>
      </c>
      <c r="I62">
        <v>14</v>
      </c>
      <c r="J62" s="4">
        <f t="shared" si="1"/>
        <v>-7</v>
      </c>
      <c r="K62" s="4">
        <f t="shared" si="0"/>
        <v>6.7237841661181719</v>
      </c>
      <c r="L62" s="4">
        <f t="shared" si="2"/>
        <v>188.34225183819584</v>
      </c>
    </row>
    <row r="63" spans="5:12" x14ac:dyDescent="0.25">
      <c r="E63">
        <v>51</v>
      </c>
      <c r="F63">
        <v>13</v>
      </c>
      <c r="G63">
        <v>23</v>
      </c>
      <c r="H63">
        <v>30</v>
      </c>
      <c r="I63">
        <v>17</v>
      </c>
      <c r="J63" s="4">
        <f t="shared" si="1"/>
        <v>13</v>
      </c>
      <c r="K63" s="4">
        <f t="shared" si="0"/>
        <v>6.1501752242630516</v>
      </c>
      <c r="L63" s="4">
        <f t="shared" si="2"/>
        <v>46.920099458299738</v>
      </c>
    </row>
    <row r="64" spans="5:12" x14ac:dyDescent="0.25">
      <c r="E64">
        <v>52</v>
      </c>
      <c r="F64">
        <v>6</v>
      </c>
      <c r="G64">
        <v>24</v>
      </c>
      <c r="H64">
        <v>9</v>
      </c>
      <c r="I64">
        <v>19</v>
      </c>
      <c r="J64" s="4">
        <f t="shared" si="1"/>
        <v>-10</v>
      </c>
      <c r="K64" s="4">
        <f t="shared" si="0"/>
        <v>-11.281771699437527</v>
      </c>
      <c r="L64" s="4">
        <f t="shared" si="2"/>
        <v>1.6429386894789673</v>
      </c>
    </row>
    <row r="65" spans="5:12" x14ac:dyDescent="0.25">
      <c r="E65">
        <v>53</v>
      </c>
      <c r="F65">
        <v>8</v>
      </c>
      <c r="G65">
        <v>32</v>
      </c>
      <c r="H65">
        <v>17</v>
      </c>
      <c r="I65">
        <v>13</v>
      </c>
      <c r="J65" s="4">
        <f t="shared" si="1"/>
        <v>4</v>
      </c>
      <c r="K65" s="4">
        <f t="shared" si="0"/>
        <v>2.491493391277531</v>
      </c>
      <c r="L65" s="4">
        <f t="shared" si="2"/>
        <v>2.2755921885593642</v>
      </c>
    </row>
    <row r="66" spans="5:12" x14ac:dyDescent="0.25">
      <c r="E66">
        <v>54</v>
      </c>
      <c r="F66">
        <v>5</v>
      </c>
      <c r="G66">
        <v>2</v>
      </c>
      <c r="H66">
        <v>10</v>
      </c>
      <c r="I66">
        <v>27</v>
      </c>
      <c r="J66" s="4">
        <f t="shared" si="1"/>
        <v>-17</v>
      </c>
      <c r="K66" s="4">
        <f t="shared" si="0"/>
        <v>4.0598964730049758</v>
      </c>
      <c r="L66" s="4">
        <f t="shared" si="2"/>
        <v>443.51923945368742</v>
      </c>
    </row>
    <row r="67" spans="5:12" x14ac:dyDescent="0.25">
      <c r="E67">
        <v>55</v>
      </c>
      <c r="F67">
        <v>1</v>
      </c>
      <c r="G67">
        <v>20</v>
      </c>
      <c r="H67">
        <v>34</v>
      </c>
      <c r="I67">
        <v>10</v>
      </c>
      <c r="J67" s="4">
        <f t="shared" si="1"/>
        <v>24</v>
      </c>
      <c r="K67" s="4">
        <f t="shared" si="0"/>
        <v>3.1925366979311405</v>
      </c>
      <c r="L67" s="4">
        <f t="shared" si="2"/>
        <v>432.95052906694241</v>
      </c>
    </row>
    <row r="68" spans="5:12" x14ac:dyDescent="0.25">
      <c r="E68">
        <v>56</v>
      </c>
      <c r="F68">
        <v>30</v>
      </c>
      <c r="G68">
        <v>10</v>
      </c>
      <c r="H68">
        <v>13</v>
      </c>
      <c r="I68">
        <v>16</v>
      </c>
      <c r="J68" s="4">
        <f t="shared" si="1"/>
        <v>-3</v>
      </c>
      <c r="K68" s="4">
        <f t="shared" si="0"/>
        <v>-6.0272565053905058</v>
      </c>
      <c r="L68" s="4">
        <f t="shared" si="2"/>
        <v>9.164281949429137</v>
      </c>
    </row>
    <row r="69" spans="5:12" x14ac:dyDescent="0.25">
      <c r="E69">
        <v>57</v>
      </c>
      <c r="F69">
        <v>17</v>
      </c>
      <c r="G69">
        <v>22</v>
      </c>
      <c r="H69">
        <v>9</v>
      </c>
      <c r="I69">
        <v>17</v>
      </c>
      <c r="J69" s="4">
        <f t="shared" si="1"/>
        <v>-8</v>
      </c>
      <c r="K69" s="4">
        <f t="shared" si="0"/>
        <v>-6.2713528492024668</v>
      </c>
      <c r="L69" s="4">
        <f t="shared" si="2"/>
        <v>2.9882209719604296</v>
      </c>
    </row>
    <row r="70" spans="5:12" x14ac:dyDescent="0.25">
      <c r="E70">
        <v>58</v>
      </c>
      <c r="F70">
        <v>27</v>
      </c>
      <c r="G70">
        <v>31</v>
      </c>
      <c r="H70">
        <v>38</v>
      </c>
      <c r="I70">
        <v>17</v>
      </c>
      <c r="J70" s="4">
        <f t="shared" si="1"/>
        <v>21</v>
      </c>
      <c r="K70" s="4">
        <f t="shared" si="0"/>
        <v>16.023086496658784</v>
      </c>
      <c r="L70" s="4">
        <f t="shared" si="2"/>
        <v>24.769668019740131</v>
      </c>
    </row>
    <row r="71" spans="5:12" x14ac:dyDescent="0.25">
      <c r="E71">
        <v>59</v>
      </c>
      <c r="F71">
        <v>28</v>
      </c>
      <c r="G71">
        <v>26</v>
      </c>
      <c r="H71">
        <v>14</v>
      </c>
      <c r="I71">
        <v>24</v>
      </c>
      <c r="J71" s="4">
        <f t="shared" si="1"/>
        <v>-10</v>
      </c>
      <c r="K71" s="4">
        <f t="shared" si="0"/>
        <v>-5.1289969357814913</v>
      </c>
      <c r="L71" s="4">
        <f t="shared" si="2"/>
        <v>23.7266708516261</v>
      </c>
    </row>
    <row r="72" spans="5:12" x14ac:dyDescent="0.25">
      <c r="E72">
        <v>60</v>
      </c>
      <c r="F72">
        <v>3</v>
      </c>
      <c r="G72">
        <v>16</v>
      </c>
      <c r="H72">
        <v>24</v>
      </c>
      <c r="I72">
        <v>27</v>
      </c>
      <c r="J72" s="4">
        <f t="shared" si="1"/>
        <v>-3</v>
      </c>
      <c r="K72" s="4">
        <f t="shared" si="0"/>
        <v>3.3536451285774387</v>
      </c>
      <c r="L72" s="4">
        <f t="shared" si="2"/>
        <v>40.368806419895819</v>
      </c>
    </row>
    <row r="73" spans="5:12" x14ac:dyDescent="0.25">
      <c r="E73">
        <v>61</v>
      </c>
      <c r="F73">
        <v>25</v>
      </c>
      <c r="G73">
        <v>8</v>
      </c>
      <c r="H73">
        <v>34</v>
      </c>
      <c r="I73">
        <v>23</v>
      </c>
      <c r="J73" s="4">
        <f t="shared" si="1"/>
        <v>11</v>
      </c>
      <c r="K73" s="4">
        <f t="shared" si="0"/>
        <v>14.896004646386935</v>
      </c>
      <c r="L73" s="4">
        <f t="shared" si="2"/>
        <v>15.178852204668583</v>
      </c>
    </row>
    <row r="74" spans="5:12" x14ac:dyDescent="0.25">
      <c r="E74">
        <v>62</v>
      </c>
      <c r="F74">
        <v>2</v>
      </c>
      <c r="G74">
        <v>11</v>
      </c>
      <c r="H74">
        <v>10</v>
      </c>
      <c r="I74">
        <v>17</v>
      </c>
      <c r="J74" s="4">
        <f t="shared" si="1"/>
        <v>-7</v>
      </c>
      <c r="K74" s="4">
        <f t="shared" si="0"/>
        <v>5.4730900548088979</v>
      </c>
      <c r="L74" s="4">
        <f t="shared" si="2"/>
        <v>155.57797551537263</v>
      </c>
    </row>
    <row r="75" spans="5:12" x14ac:dyDescent="0.25">
      <c r="E75">
        <v>63</v>
      </c>
      <c r="F75">
        <v>19</v>
      </c>
      <c r="G75">
        <v>17</v>
      </c>
      <c r="H75">
        <v>24</v>
      </c>
      <c r="I75">
        <v>10</v>
      </c>
      <c r="J75" s="4">
        <f t="shared" si="1"/>
        <v>14</v>
      </c>
      <c r="K75" s="4">
        <f t="shared" si="0"/>
        <v>17.575863397278869</v>
      </c>
      <c r="L75" s="4">
        <f t="shared" si="2"/>
        <v>12.786799035998778</v>
      </c>
    </row>
    <row r="76" spans="5:12" x14ac:dyDescent="0.25">
      <c r="E76">
        <v>64</v>
      </c>
      <c r="F76">
        <v>13</v>
      </c>
      <c r="G76">
        <v>18</v>
      </c>
      <c r="H76">
        <v>28</v>
      </c>
      <c r="I76">
        <v>34</v>
      </c>
      <c r="J76" s="4">
        <f t="shared" si="1"/>
        <v>-6</v>
      </c>
      <c r="K76" s="4">
        <f t="shared" si="0"/>
        <v>3.5651034969755537</v>
      </c>
      <c r="L76" s="4">
        <f t="shared" si="2"/>
        <v>91.491204907853955</v>
      </c>
    </row>
    <row r="77" spans="5:12" x14ac:dyDescent="0.25">
      <c r="E77">
        <v>65</v>
      </c>
      <c r="F77">
        <v>9</v>
      </c>
      <c r="G77">
        <v>21</v>
      </c>
      <c r="H77">
        <v>10</v>
      </c>
      <c r="I77">
        <v>26</v>
      </c>
      <c r="J77" s="4">
        <f t="shared" si="1"/>
        <v>-16</v>
      </c>
      <c r="K77" s="4">
        <f t="shared" ref="K77:K140" si="3">home_edge+VLOOKUP(F77,team_rating,3,FALSE)-VLOOKUP(G77,team_rating,3,FALSE)</f>
        <v>-1.3463558725067934</v>
      </c>
      <c r="L77" s="4">
        <f t="shared" si="2"/>
        <v>214.72928621521615</v>
      </c>
    </row>
    <row r="78" spans="5:12" x14ac:dyDescent="0.25">
      <c r="E78">
        <v>66</v>
      </c>
      <c r="F78">
        <v>14</v>
      </c>
      <c r="G78">
        <v>23</v>
      </c>
      <c r="H78">
        <v>35</v>
      </c>
      <c r="I78">
        <v>14</v>
      </c>
      <c r="J78" s="4">
        <f t="shared" ref="J78:J141" si="4">H78-I78</f>
        <v>21</v>
      </c>
      <c r="K78" s="4">
        <f t="shared" si="3"/>
        <v>18.194614732221549</v>
      </c>
      <c r="L78" s="4">
        <f t="shared" ref="L78:L141" si="5">(J78-K78)^2</f>
        <v>7.870186500668372</v>
      </c>
    </row>
    <row r="79" spans="5:12" x14ac:dyDescent="0.25">
      <c r="E79">
        <v>67</v>
      </c>
      <c r="F79">
        <v>20</v>
      </c>
      <c r="G79">
        <v>30</v>
      </c>
      <c r="H79">
        <v>17</v>
      </c>
      <c r="I79">
        <v>20</v>
      </c>
      <c r="J79" s="4">
        <f t="shared" si="4"/>
        <v>-3</v>
      </c>
      <c r="K79" s="4">
        <f t="shared" si="3"/>
        <v>-0.3727438500404836</v>
      </c>
      <c r="L79" s="4">
        <f t="shared" si="5"/>
        <v>6.9024748775001008</v>
      </c>
    </row>
    <row r="80" spans="5:12" x14ac:dyDescent="0.25">
      <c r="E80">
        <v>68</v>
      </c>
      <c r="F80">
        <v>22</v>
      </c>
      <c r="G80">
        <v>4</v>
      </c>
      <c r="H80">
        <v>16</v>
      </c>
      <c r="I80">
        <v>14</v>
      </c>
      <c r="J80" s="4">
        <f t="shared" si="4"/>
        <v>2</v>
      </c>
      <c r="K80" s="4">
        <f t="shared" si="3"/>
        <v>1.0085059359244077</v>
      </c>
      <c r="L80" s="4">
        <f t="shared" si="5"/>
        <v>0.98306047909713468</v>
      </c>
    </row>
    <row r="81" spans="5:12" x14ac:dyDescent="0.25">
      <c r="E81">
        <v>69</v>
      </c>
      <c r="F81">
        <v>27</v>
      </c>
      <c r="G81">
        <v>15</v>
      </c>
      <c r="H81">
        <v>34</v>
      </c>
      <c r="I81">
        <v>21</v>
      </c>
      <c r="J81" s="4">
        <f t="shared" si="4"/>
        <v>13</v>
      </c>
      <c r="K81" s="4">
        <f t="shared" si="3"/>
        <v>10.877947874023116</v>
      </c>
      <c r="L81" s="4">
        <f t="shared" si="5"/>
        <v>4.5031052253630133</v>
      </c>
    </row>
    <row r="82" spans="5:12" x14ac:dyDescent="0.25">
      <c r="E82">
        <v>70</v>
      </c>
      <c r="F82">
        <v>28</v>
      </c>
      <c r="G82">
        <v>1</v>
      </c>
      <c r="H82">
        <v>31</v>
      </c>
      <c r="I82">
        <v>28</v>
      </c>
      <c r="J82" s="4">
        <f t="shared" si="4"/>
        <v>3</v>
      </c>
      <c r="K82" s="4">
        <f t="shared" si="3"/>
        <v>-6.2435826363654714</v>
      </c>
      <c r="L82" s="4">
        <f t="shared" si="5"/>
        <v>85.443819955317224</v>
      </c>
    </row>
    <row r="83" spans="5:12" x14ac:dyDescent="0.25">
      <c r="E83">
        <v>71</v>
      </c>
      <c r="F83">
        <v>10</v>
      </c>
      <c r="G83">
        <v>5</v>
      </c>
      <c r="H83">
        <v>20</v>
      </c>
      <c r="I83">
        <v>17</v>
      </c>
      <c r="J83" s="4">
        <f t="shared" si="4"/>
        <v>3</v>
      </c>
      <c r="K83" s="4">
        <f t="shared" si="3"/>
        <v>9.0171842751547668</v>
      </c>
      <c r="L83" s="4">
        <f t="shared" si="5"/>
        <v>36.206506601169799</v>
      </c>
    </row>
    <row r="84" spans="5:12" x14ac:dyDescent="0.25">
      <c r="E84">
        <v>72</v>
      </c>
      <c r="F84">
        <v>29</v>
      </c>
      <c r="G84">
        <v>26</v>
      </c>
      <c r="H84">
        <v>27</v>
      </c>
      <c r="I84">
        <v>33</v>
      </c>
      <c r="J84" s="4">
        <f t="shared" si="4"/>
        <v>-6</v>
      </c>
      <c r="K84" s="4">
        <f t="shared" si="3"/>
        <v>5.6015629192694636</v>
      </c>
      <c r="L84" s="4">
        <f t="shared" si="5"/>
        <v>134.59626216976821</v>
      </c>
    </row>
    <row r="85" spans="5:12" x14ac:dyDescent="0.25">
      <c r="E85">
        <v>73</v>
      </c>
      <c r="F85">
        <v>32</v>
      </c>
      <c r="G85">
        <v>3</v>
      </c>
      <c r="H85">
        <v>10</v>
      </c>
      <c r="I85">
        <v>17</v>
      </c>
      <c r="J85" s="4">
        <f t="shared" si="4"/>
        <v>-7</v>
      </c>
      <c r="K85" s="4">
        <f t="shared" si="3"/>
        <v>-6.9869794734294475</v>
      </c>
      <c r="L85" s="4">
        <f t="shared" si="5"/>
        <v>1.6953411217446434E-4</v>
      </c>
    </row>
    <row r="86" spans="5:12" x14ac:dyDescent="0.25">
      <c r="E86">
        <v>74</v>
      </c>
      <c r="F86">
        <v>12</v>
      </c>
      <c r="G86">
        <v>31</v>
      </c>
      <c r="H86">
        <v>27</v>
      </c>
      <c r="I86">
        <v>48</v>
      </c>
      <c r="J86" s="4">
        <f t="shared" si="4"/>
        <v>-21</v>
      </c>
      <c r="K86" s="4">
        <f t="shared" si="3"/>
        <v>7.2026025978498787</v>
      </c>
      <c r="L86" s="4">
        <f t="shared" si="5"/>
        <v>795.38679329224874</v>
      </c>
    </row>
    <row r="87" spans="5:12" x14ac:dyDescent="0.25">
      <c r="E87">
        <v>75</v>
      </c>
      <c r="F87">
        <v>24</v>
      </c>
      <c r="G87">
        <v>5</v>
      </c>
      <c r="H87">
        <v>30</v>
      </c>
      <c r="I87">
        <v>8</v>
      </c>
      <c r="J87" s="4">
        <f t="shared" si="4"/>
        <v>22</v>
      </c>
      <c r="K87" s="4">
        <f t="shared" si="3"/>
        <v>8.7119762520409321</v>
      </c>
      <c r="L87" s="4">
        <f t="shared" si="5"/>
        <v>176.57157512632415</v>
      </c>
    </row>
    <row r="88" spans="5:12" x14ac:dyDescent="0.25">
      <c r="E88">
        <v>76</v>
      </c>
      <c r="F88">
        <v>8</v>
      </c>
      <c r="G88">
        <v>7</v>
      </c>
      <c r="H88">
        <v>34</v>
      </c>
      <c r="I88">
        <v>17</v>
      </c>
      <c r="J88" s="4">
        <f t="shared" si="4"/>
        <v>17</v>
      </c>
      <c r="K88" s="4">
        <f t="shared" si="3"/>
        <v>-3.5463538468256148</v>
      </c>
      <c r="L88" s="4">
        <f t="shared" si="5"/>
        <v>422.15265639896569</v>
      </c>
    </row>
    <row r="89" spans="5:12" x14ac:dyDescent="0.25">
      <c r="E89">
        <v>77</v>
      </c>
      <c r="F89">
        <v>11</v>
      </c>
      <c r="G89">
        <v>12</v>
      </c>
      <c r="H89">
        <v>10</v>
      </c>
      <c r="I89">
        <v>38</v>
      </c>
      <c r="J89" s="4">
        <f t="shared" si="4"/>
        <v>-28</v>
      </c>
      <c r="K89" s="4">
        <f t="shared" si="3"/>
        <v>-2.960937169582841</v>
      </c>
      <c r="L89" s="4">
        <f t="shared" si="5"/>
        <v>626.95466742557812</v>
      </c>
    </row>
    <row r="90" spans="5:12" x14ac:dyDescent="0.25">
      <c r="E90">
        <v>78</v>
      </c>
      <c r="F90">
        <v>31</v>
      </c>
      <c r="G90">
        <v>13</v>
      </c>
      <c r="H90">
        <v>10</v>
      </c>
      <c r="I90">
        <v>20</v>
      </c>
      <c r="J90" s="4">
        <f t="shared" si="4"/>
        <v>-10</v>
      </c>
      <c r="K90" s="4">
        <f t="shared" si="3"/>
        <v>-1.254688620456045</v>
      </c>
      <c r="L90" s="4">
        <f t="shared" si="5"/>
        <v>76.480471125180983</v>
      </c>
    </row>
    <row r="91" spans="5:12" x14ac:dyDescent="0.25">
      <c r="E91">
        <v>79</v>
      </c>
      <c r="F91">
        <v>15</v>
      </c>
      <c r="G91">
        <v>16</v>
      </c>
      <c r="H91">
        <v>22</v>
      </c>
      <c r="I91">
        <v>16</v>
      </c>
      <c r="J91" s="4">
        <f t="shared" si="4"/>
        <v>6</v>
      </c>
      <c r="K91" s="4">
        <f t="shared" si="3"/>
        <v>-2.017881450659913</v>
      </c>
      <c r="L91" s="4">
        <f t="shared" si="5"/>
        <v>64.286422956836319</v>
      </c>
    </row>
    <row r="92" spans="5:12" x14ac:dyDescent="0.25">
      <c r="E92">
        <v>80</v>
      </c>
      <c r="F92">
        <v>4</v>
      </c>
      <c r="G92">
        <v>17</v>
      </c>
      <c r="H92">
        <v>20</v>
      </c>
      <c r="I92">
        <v>13</v>
      </c>
      <c r="J92" s="4">
        <f t="shared" si="4"/>
        <v>7</v>
      </c>
      <c r="K92" s="4">
        <f t="shared" si="3"/>
        <v>12.786283027379541</v>
      </c>
      <c r="L92" s="4">
        <f t="shared" si="5"/>
        <v>33.481071272940554</v>
      </c>
    </row>
    <row r="93" spans="5:12" x14ac:dyDescent="0.25">
      <c r="E93">
        <v>81</v>
      </c>
      <c r="F93">
        <v>2</v>
      </c>
      <c r="G93">
        <v>27</v>
      </c>
      <c r="H93">
        <v>21</v>
      </c>
      <c r="I93">
        <v>20</v>
      </c>
      <c r="J93" s="4">
        <f t="shared" si="4"/>
        <v>1</v>
      </c>
      <c r="K93" s="4">
        <f t="shared" si="3"/>
        <v>-8.8161430516166757</v>
      </c>
      <c r="L93" s="4">
        <f t="shared" si="5"/>
        <v>96.356664409802335</v>
      </c>
    </row>
    <row r="94" spans="5:12" x14ac:dyDescent="0.25">
      <c r="E94">
        <v>82</v>
      </c>
      <c r="F94">
        <v>19</v>
      </c>
      <c r="G94">
        <v>29</v>
      </c>
      <c r="H94">
        <v>30</v>
      </c>
      <c r="I94">
        <v>20</v>
      </c>
      <c r="J94" s="4">
        <f t="shared" si="4"/>
        <v>10</v>
      </c>
      <c r="K94" s="4">
        <f t="shared" si="3"/>
        <v>18.242876969886474</v>
      </c>
      <c r="L94" s="4">
        <f t="shared" si="5"/>
        <v>67.945020740684825</v>
      </c>
    </row>
    <row r="95" spans="5:12" x14ac:dyDescent="0.25">
      <c r="E95">
        <v>83</v>
      </c>
      <c r="F95">
        <v>22</v>
      </c>
      <c r="G95">
        <v>28</v>
      </c>
      <c r="H95">
        <v>22</v>
      </c>
      <c r="I95">
        <v>14</v>
      </c>
      <c r="J95" s="4">
        <f t="shared" si="4"/>
        <v>8</v>
      </c>
      <c r="K95" s="4">
        <f t="shared" si="3"/>
        <v>22.684550352928682</v>
      </c>
      <c r="L95" s="4">
        <f t="shared" si="5"/>
        <v>215.63601906769787</v>
      </c>
    </row>
    <row r="96" spans="5:12" x14ac:dyDescent="0.25">
      <c r="E96">
        <v>84</v>
      </c>
      <c r="F96">
        <v>6</v>
      </c>
      <c r="G96">
        <v>32</v>
      </c>
      <c r="H96">
        <v>10</v>
      </c>
      <c r="I96">
        <v>13</v>
      </c>
      <c r="J96" s="4">
        <f t="shared" si="4"/>
        <v>-3</v>
      </c>
      <c r="K96" s="4">
        <f t="shared" si="3"/>
        <v>-2.3560773718945653</v>
      </c>
      <c r="L96" s="4">
        <f t="shared" si="5"/>
        <v>0.41463635098620993</v>
      </c>
    </row>
    <row r="97" spans="5:12" x14ac:dyDescent="0.25">
      <c r="E97">
        <v>85</v>
      </c>
      <c r="F97">
        <v>23</v>
      </c>
      <c r="G97">
        <v>10</v>
      </c>
      <c r="H97">
        <v>3</v>
      </c>
      <c r="I97">
        <v>31</v>
      </c>
      <c r="J97" s="4">
        <f t="shared" si="4"/>
        <v>-28</v>
      </c>
      <c r="K97" s="4">
        <f t="shared" si="3"/>
        <v>-7.6248265307720668</v>
      </c>
      <c r="L97" s="4">
        <f t="shared" si="5"/>
        <v>415.1476939011298</v>
      </c>
    </row>
    <row r="98" spans="5:12" x14ac:dyDescent="0.25">
      <c r="E98">
        <v>86</v>
      </c>
      <c r="F98">
        <v>9</v>
      </c>
      <c r="G98">
        <v>25</v>
      </c>
      <c r="H98">
        <v>20</v>
      </c>
      <c r="I98">
        <v>24</v>
      </c>
      <c r="J98" s="4">
        <f t="shared" si="4"/>
        <v>-4</v>
      </c>
      <c r="K98" s="4">
        <f t="shared" si="3"/>
        <v>-14.261285092781641</v>
      </c>
      <c r="L98" s="4">
        <f t="shared" si="5"/>
        <v>105.29397175534272</v>
      </c>
    </row>
    <row r="99" spans="5:12" x14ac:dyDescent="0.25">
      <c r="E99">
        <v>87</v>
      </c>
      <c r="F99">
        <v>20</v>
      </c>
      <c r="G99">
        <v>18</v>
      </c>
      <c r="H99">
        <v>31</v>
      </c>
      <c r="I99">
        <v>38</v>
      </c>
      <c r="J99" s="4">
        <f t="shared" si="4"/>
        <v>-7</v>
      </c>
      <c r="K99" s="4">
        <f t="shared" si="3"/>
        <v>-1.3602455519464212</v>
      </c>
      <c r="L99" s="4">
        <f t="shared" si="5"/>
        <v>31.806830234340129</v>
      </c>
    </row>
    <row r="100" spans="5:12" x14ac:dyDescent="0.25">
      <c r="E100">
        <v>88</v>
      </c>
      <c r="F100">
        <v>26</v>
      </c>
      <c r="G100">
        <v>30</v>
      </c>
      <c r="H100">
        <v>28</v>
      </c>
      <c r="I100">
        <v>21</v>
      </c>
      <c r="J100" s="4">
        <f t="shared" si="4"/>
        <v>7</v>
      </c>
      <c r="K100" s="4">
        <f t="shared" si="3"/>
        <v>-0.8026048907271508</v>
      </c>
      <c r="L100" s="4">
        <f t="shared" si="5"/>
        <v>60.88064308079926</v>
      </c>
    </row>
    <row r="101" spans="5:12" x14ac:dyDescent="0.25">
      <c r="E101">
        <v>89</v>
      </c>
      <c r="F101">
        <v>16</v>
      </c>
      <c r="G101">
        <v>2</v>
      </c>
      <c r="H101">
        <v>56</v>
      </c>
      <c r="I101">
        <v>10</v>
      </c>
      <c r="J101" s="4">
        <f t="shared" si="4"/>
        <v>46</v>
      </c>
      <c r="K101" s="4">
        <f t="shared" si="3"/>
        <v>9.9873247803887821</v>
      </c>
      <c r="L101" s="4">
        <f t="shared" si="5"/>
        <v>1296.9127764732</v>
      </c>
    </row>
    <row r="102" spans="5:12" x14ac:dyDescent="0.25">
      <c r="E102">
        <v>90</v>
      </c>
      <c r="F102">
        <v>3</v>
      </c>
      <c r="G102">
        <v>4</v>
      </c>
      <c r="H102">
        <v>20</v>
      </c>
      <c r="I102">
        <v>6</v>
      </c>
      <c r="J102" s="4">
        <f t="shared" si="4"/>
        <v>14</v>
      </c>
      <c r="K102" s="4">
        <f t="shared" si="3"/>
        <v>0.57795122783666208</v>
      </c>
      <c r="L102" s="4">
        <f t="shared" si="5"/>
        <v>180.15139324233138</v>
      </c>
    </row>
    <row r="103" spans="5:12" x14ac:dyDescent="0.25">
      <c r="E103">
        <v>91</v>
      </c>
      <c r="F103">
        <v>30</v>
      </c>
      <c r="G103">
        <v>6</v>
      </c>
      <c r="H103">
        <v>19</v>
      </c>
      <c r="I103">
        <v>7</v>
      </c>
      <c r="J103" s="4">
        <f t="shared" si="4"/>
        <v>12</v>
      </c>
      <c r="K103" s="4">
        <f t="shared" si="3"/>
        <v>8.0675352551946862</v>
      </c>
      <c r="L103" s="4">
        <f t="shared" si="5"/>
        <v>15.464278969136721</v>
      </c>
    </row>
    <row r="104" spans="5:12" x14ac:dyDescent="0.25">
      <c r="E104">
        <v>92</v>
      </c>
      <c r="F104">
        <v>21</v>
      </c>
      <c r="G104">
        <v>11</v>
      </c>
      <c r="H104">
        <v>13</v>
      </c>
      <c r="I104">
        <v>28</v>
      </c>
      <c r="J104" s="4">
        <f t="shared" si="4"/>
        <v>-15</v>
      </c>
      <c r="K104" s="4">
        <f t="shared" si="3"/>
        <v>3.7605891175661519</v>
      </c>
      <c r="L104" s="4">
        <f t="shared" si="5"/>
        <v>351.95970403814152</v>
      </c>
    </row>
    <row r="105" spans="5:12" x14ac:dyDescent="0.25">
      <c r="E105">
        <v>93</v>
      </c>
      <c r="F105">
        <v>14</v>
      </c>
      <c r="G105">
        <v>15</v>
      </c>
      <c r="H105">
        <v>24</v>
      </c>
      <c r="I105">
        <v>27</v>
      </c>
      <c r="J105" s="4">
        <f t="shared" si="4"/>
        <v>-3</v>
      </c>
      <c r="K105" s="4">
        <f t="shared" si="3"/>
        <v>13.169613581846528</v>
      </c>
      <c r="L105" s="4">
        <f t="shared" si="5"/>
        <v>261.45640338623565</v>
      </c>
    </row>
    <row r="106" spans="5:12" x14ac:dyDescent="0.25">
      <c r="E106">
        <v>94</v>
      </c>
      <c r="F106">
        <v>8</v>
      </c>
      <c r="G106">
        <v>24</v>
      </c>
      <c r="H106">
        <v>31</v>
      </c>
      <c r="I106">
        <v>34</v>
      </c>
      <c r="J106" s="4">
        <f t="shared" si="4"/>
        <v>-3</v>
      </c>
      <c r="K106" s="4">
        <f t="shared" si="3"/>
        <v>-6.434200936265432</v>
      </c>
      <c r="L106" s="4">
        <f t="shared" si="5"/>
        <v>11.79373607064637</v>
      </c>
    </row>
    <row r="107" spans="5:12" x14ac:dyDescent="0.25">
      <c r="E107">
        <v>95</v>
      </c>
      <c r="F107">
        <v>5</v>
      </c>
      <c r="G107">
        <v>27</v>
      </c>
      <c r="H107">
        <v>6</v>
      </c>
      <c r="I107">
        <v>17</v>
      </c>
      <c r="J107" s="4">
        <f t="shared" si="4"/>
        <v>-11</v>
      </c>
      <c r="K107" s="4">
        <f t="shared" si="3"/>
        <v>-7.2640586166455261</v>
      </c>
      <c r="L107" s="4">
        <f t="shared" si="5"/>
        <v>13.957258019860539</v>
      </c>
    </row>
    <row r="108" spans="5:12" x14ac:dyDescent="0.25">
      <c r="E108">
        <v>96</v>
      </c>
      <c r="F108">
        <v>17</v>
      </c>
      <c r="G108">
        <v>26</v>
      </c>
      <c r="H108">
        <v>31</v>
      </c>
      <c r="I108">
        <v>14</v>
      </c>
      <c r="J108" s="4">
        <f t="shared" si="4"/>
        <v>17</v>
      </c>
      <c r="K108" s="4">
        <f t="shared" si="3"/>
        <v>6.2685764918770683</v>
      </c>
      <c r="L108" s="4">
        <f t="shared" si="5"/>
        <v>115.16345051069349</v>
      </c>
    </row>
    <row r="109" spans="5:12" x14ac:dyDescent="0.25">
      <c r="E109">
        <v>97</v>
      </c>
      <c r="F109">
        <v>18</v>
      </c>
      <c r="G109">
        <v>31</v>
      </c>
      <c r="H109">
        <v>20</v>
      </c>
      <c r="I109">
        <v>3</v>
      </c>
      <c r="J109" s="4">
        <f t="shared" si="4"/>
        <v>17</v>
      </c>
      <c r="K109" s="4">
        <f t="shared" si="3"/>
        <v>5.213021237581974</v>
      </c>
      <c r="L109" s="4">
        <f t="shared" si="5"/>
        <v>138.93286834569361</v>
      </c>
    </row>
    <row r="110" spans="5:12" x14ac:dyDescent="0.25">
      <c r="E110">
        <v>98</v>
      </c>
      <c r="F110">
        <v>19</v>
      </c>
      <c r="G110">
        <v>22</v>
      </c>
      <c r="H110">
        <v>13</v>
      </c>
      <c r="I110">
        <v>7</v>
      </c>
      <c r="J110" s="4">
        <f t="shared" si="4"/>
        <v>6</v>
      </c>
      <c r="K110" s="4">
        <f t="shared" si="3"/>
        <v>8.7966985100425745</v>
      </c>
      <c r="L110" s="4">
        <f t="shared" si="5"/>
        <v>7.8215225560743562</v>
      </c>
    </row>
    <row r="111" spans="5:12" x14ac:dyDescent="0.25">
      <c r="E111">
        <v>99</v>
      </c>
      <c r="F111">
        <v>12</v>
      </c>
      <c r="G111">
        <v>9</v>
      </c>
      <c r="H111">
        <v>41</v>
      </c>
      <c r="I111">
        <v>20</v>
      </c>
      <c r="J111" s="4">
        <f t="shared" si="4"/>
        <v>21</v>
      </c>
      <c r="K111" s="4">
        <f t="shared" si="3"/>
        <v>10.577952076658793</v>
      </c>
      <c r="L111" s="4">
        <f t="shared" si="5"/>
        <v>108.61908291642077</v>
      </c>
    </row>
    <row r="112" spans="5:12" x14ac:dyDescent="0.25">
      <c r="E112">
        <v>100</v>
      </c>
      <c r="F112">
        <v>23</v>
      </c>
      <c r="G112">
        <v>20</v>
      </c>
      <c r="H112">
        <v>26</v>
      </c>
      <c r="I112">
        <v>31</v>
      </c>
      <c r="J112" s="4">
        <f t="shared" si="4"/>
        <v>-5</v>
      </c>
      <c r="K112" s="4">
        <f t="shared" si="3"/>
        <v>3.7907979007265777</v>
      </c>
      <c r="L112" s="4">
        <f t="shared" si="5"/>
        <v>77.278127731418792</v>
      </c>
    </row>
    <row r="113" spans="5:12" x14ac:dyDescent="0.25">
      <c r="E113">
        <v>101</v>
      </c>
      <c r="F113">
        <v>1</v>
      </c>
      <c r="G113">
        <v>29</v>
      </c>
      <c r="H113">
        <v>25</v>
      </c>
      <c r="I113">
        <v>17</v>
      </c>
      <c r="J113" s="4">
        <f t="shared" si="4"/>
        <v>8</v>
      </c>
      <c r="K113" s="4">
        <f t="shared" si="3"/>
        <v>0.5286468573821721</v>
      </c>
      <c r="L113" s="4">
        <f t="shared" si="5"/>
        <v>55.82111778170529</v>
      </c>
    </row>
    <row r="114" spans="5:12" x14ac:dyDescent="0.25">
      <c r="E114">
        <v>102</v>
      </c>
      <c r="F114">
        <v>7</v>
      </c>
      <c r="G114">
        <v>10</v>
      </c>
      <c r="H114">
        <v>23</v>
      </c>
      <c r="I114">
        <v>10</v>
      </c>
      <c r="J114" s="4">
        <f t="shared" si="4"/>
        <v>13</v>
      </c>
      <c r="K114" s="4">
        <f t="shared" si="3"/>
        <v>-0.68524307451982391</v>
      </c>
      <c r="L114" s="4">
        <f t="shared" si="5"/>
        <v>187.28587800869283</v>
      </c>
    </row>
    <row r="115" spans="5:12" x14ac:dyDescent="0.25">
      <c r="E115">
        <v>103</v>
      </c>
      <c r="F115">
        <v>4</v>
      </c>
      <c r="G115">
        <v>1</v>
      </c>
      <c r="H115">
        <v>38</v>
      </c>
      <c r="I115">
        <v>14</v>
      </c>
      <c r="J115" s="4">
        <f t="shared" si="4"/>
        <v>24</v>
      </c>
      <c r="K115" s="4">
        <f t="shared" si="3"/>
        <v>15.432461780638803</v>
      </c>
      <c r="L115" s="4">
        <f t="shared" si="5"/>
        <v>73.402711140214819</v>
      </c>
    </row>
    <row r="116" spans="5:12" x14ac:dyDescent="0.25">
      <c r="E116">
        <v>104</v>
      </c>
      <c r="F116">
        <v>24</v>
      </c>
      <c r="G116">
        <v>3</v>
      </c>
      <c r="H116">
        <v>15</v>
      </c>
      <c r="I116">
        <v>10</v>
      </c>
      <c r="J116" s="4">
        <f t="shared" si="4"/>
        <v>5</v>
      </c>
      <c r="K116" s="4">
        <f t="shared" si="3"/>
        <v>1.9387148541135151</v>
      </c>
      <c r="L116" s="4">
        <f t="shared" si="5"/>
        <v>9.3714667444252377</v>
      </c>
    </row>
    <row r="117" spans="5:12" x14ac:dyDescent="0.25">
      <c r="E117">
        <v>105</v>
      </c>
      <c r="F117">
        <v>31</v>
      </c>
      <c r="G117">
        <v>7</v>
      </c>
      <c r="H117">
        <v>27</v>
      </c>
      <c r="I117">
        <v>20</v>
      </c>
      <c r="J117" s="4">
        <f t="shared" si="4"/>
        <v>7</v>
      </c>
      <c r="K117" s="4">
        <f t="shared" si="3"/>
        <v>-4.5519088904790621</v>
      </c>
      <c r="L117" s="4">
        <f t="shared" si="5"/>
        <v>133.44659901392919</v>
      </c>
    </row>
    <row r="118" spans="5:12" x14ac:dyDescent="0.25">
      <c r="E118">
        <v>106</v>
      </c>
      <c r="F118">
        <v>9</v>
      </c>
      <c r="G118">
        <v>11</v>
      </c>
      <c r="H118">
        <v>31</v>
      </c>
      <c r="I118">
        <v>21</v>
      </c>
      <c r="J118" s="4">
        <f t="shared" si="4"/>
        <v>10</v>
      </c>
      <c r="K118" s="4">
        <f t="shared" si="3"/>
        <v>-9.3578792974469138E-2</v>
      </c>
      <c r="L118" s="4">
        <f t="shared" si="5"/>
        <v>101.88033284998394</v>
      </c>
    </row>
    <row r="119" spans="5:12" x14ac:dyDescent="0.25">
      <c r="E119">
        <v>107</v>
      </c>
      <c r="F119">
        <v>32</v>
      </c>
      <c r="G119">
        <v>12</v>
      </c>
      <c r="H119">
        <v>14</v>
      </c>
      <c r="I119">
        <v>28</v>
      </c>
      <c r="J119" s="4">
        <f t="shared" si="4"/>
        <v>-14</v>
      </c>
      <c r="K119" s="4">
        <f t="shared" si="3"/>
        <v>-1.1651048313724794</v>
      </c>
      <c r="L119" s="4">
        <f t="shared" si="5"/>
        <v>164.73453398965808</v>
      </c>
    </row>
    <row r="120" spans="5:12" x14ac:dyDescent="0.25">
      <c r="E120">
        <v>108</v>
      </c>
      <c r="F120">
        <v>16</v>
      </c>
      <c r="G120">
        <v>14</v>
      </c>
      <c r="H120">
        <v>45</v>
      </c>
      <c r="I120">
        <v>35</v>
      </c>
      <c r="J120" s="4">
        <f t="shared" si="4"/>
        <v>10</v>
      </c>
      <c r="K120" s="4">
        <f t="shared" si="3"/>
        <v>-3.6282960170851322</v>
      </c>
      <c r="L120" s="4">
        <f t="shared" si="5"/>
        <v>185.73045232929849</v>
      </c>
    </row>
    <row r="121" spans="5:12" x14ac:dyDescent="0.25">
      <c r="E121">
        <v>109</v>
      </c>
      <c r="F121">
        <v>13</v>
      </c>
      <c r="G121">
        <v>15</v>
      </c>
      <c r="H121">
        <v>20</v>
      </c>
      <c r="I121">
        <v>6</v>
      </c>
      <c r="J121" s="4">
        <f t="shared" si="4"/>
        <v>14</v>
      </c>
      <c r="K121" s="4">
        <f t="shared" si="3"/>
        <v>1.125174073888032</v>
      </c>
      <c r="L121" s="4">
        <f t="shared" si="5"/>
        <v>165.76114262768488</v>
      </c>
    </row>
    <row r="122" spans="5:12" x14ac:dyDescent="0.25">
      <c r="E122">
        <v>110</v>
      </c>
      <c r="F122">
        <v>18</v>
      </c>
      <c r="G122">
        <v>21</v>
      </c>
      <c r="H122">
        <v>13</v>
      </c>
      <c r="I122">
        <v>34</v>
      </c>
      <c r="J122" s="4">
        <f t="shared" si="4"/>
        <v>-21</v>
      </c>
      <c r="K122" s="4">
        <f t="shared" si="3"/>
        <v>4.7342028058502672</v>
      </c>
      <c r="L122" s="4">
        <f t="shared" si="5"/>
        <v>662.24919405263176</v>
      </c>
    </row>
    <row r="123" spans="5:12" x14ac:dyDescent="0.25">
      <c r="E123">
        <v>111</v>
      </c>
      <c r="F123">
        <v>10</v>
      </c>
      <c r="G123">
        <v>2</v>
      </c>
      <c r="H123">
        <v>28</v>
      </c>
      <c r="I123">
        <v>41</v>
      </c>
      <c r="J123" s="4">
        <f t="shared" si="4"/>
        <v>-13</v>
      </c>
      <c r="K123" s="4">
        <f t="shared" si="3"/>
        <v>10.569268710125915</v>
      </c>
      <c r="L123" s="4">
        <f t="shared" si="5"/>
        <v>555.51042753012052</v>
      </c>
    </row>
    <row r="124" spans="5:12" x14ac:dyDescent="0.25">
      <c r="E124">
        <v>112</v>
      </c>
      <c r="F124">
        <v>29</v>
      </c>
      <c r="G124">
        <v>5</v>
      </c>
      <c r="H124">
        <v>23</v>
      </c>
      <c r="I124">
        <v>17</v>
      </c>
      <c r="J124" s="4">
        <f t="shared" si="4"/>
        <v>6</v>
      </c>
      <c r="K124" s="4">
        <f t="shared" si="3"/>
        <v>0.26544968420509163</v>
      </c>
      <c r="L124" s="4">
        <f t="shared" si="5"/>
        <v>32.885067324383478</v>
      </c>
    </row>
    <row r="125" spans="5:12" x14ac:dyDescent="0.25">
      <c r="E125">
        <v>113</v>
      </c>
      <c r="F125">
        <v>25</v>
      </c>
      <c r="G125">
        <v>19</v>
      </c>
      <c r="H125">
        <v>34</v>
      </c>
      <c r="I125">
        <v>20</v>
      </c>
      <c r="J125" s="4">
        <f t="shared" si="4"/>
        <v>14</v>
      </c>
      <c r="K125" s="4">
        <f t="shared" si="3"/>
        <v>-1.3345466919291304</v>
      </c>
      <c r="L125" s="4">
        <f t="shared" si="5"/>
        <v>235.14832224695465</v>
      </c>
    </row>
    <row r="126" spans="5:12" x14ac:dyDescent="0.25">
      <c r="E126">
        <v>114</v>
      </c>
      <c r="F126">
        <v>27</v>
      </c>
      <c r="G126">
        <v>23</v>
      </c>
      <c r="H126">
        <v>42</v>
      </c>
      <c r="I126">
        <v>14</v>
      </c>
      <c r="J126" s="4">
        <f t="shared" si="4"/>
        <v>28</v>
      </c>
      <c r="K126" s="4">
        <f t="shared" si="3"/>
        <v>15.902949024398136</v>
      </c>
      <c r="L126" s="4">
        <f t="shared" si="5"/>
        <v>146.33864230630999</v>
      </c>
    </row>
    <row r="127" spans="5:12" x14ac:dyDescent="0.25">
      <c r="E127">
        <v>115</v>
      </c>
      <c r="F127">
        <v>6</v>
      </c>
      <c r="G127">
        <v>28</v>
      </c>
      <c r="H127">
        <v>23</v>
      </c>
      <c r="I127">
        <v>13</v>
      </c>
      <c r="J127" s="4">
        <f t="shared" si="4"/>
        <v>10</v>
      </c>
      <c r="K127" s="4">
        <f t="shared" si="3"/>
        <v>7.8953147234492675</v>
      </c>
      <c r="L127" s="4">
        <f t="shared" si="5"/>
        <v>4.4297001133294334</v>
      </c>
    </row>
    <row r="128" spans="5:12" x14ac:dyDescent="0.25">
      <c r="E128">
        <v>116</v>
      </c>
      <c r="F128">
        <v>22</v>
      </c>
      <c r="G128">
        <v>17</v>
      </c>
      <c r="H128">
        <v>41</v>
      </c>
      <c r="I128">
        <v>14</v>
      </c>
      <c r="J128" s="4">
        <f t="shared" si="4"/>
        <v>27</v>
      </c>
      <c r="K128" s="4">
        <f t="shared" si="3"/>
        <v>11.286976925270121</v>
      </c>
      <c r="L128" s="4">
        <f t="shared" si="5"/>
        <v>246.8990941469936</v>
      </c>
    </row>
    <row r="129" spans="5:12" x14ac:dyDescent="0.25">
      <c r="E129">
        <v>117</v>
      </c>
      <c r="F129">
        <v>17</v>
      </c>
      <c r="G129">
        <v>1</v>
      </c>
      <c r="H129">
        <v>23</v>
      </c>
      <c r="I129">
        <v>24</v>
      </c>
      <c r="J129" s="4">
        <f t="shared" si="4"/>
        <v>-1</v>
      </c>
      <c r="K129" s="4">
        <f t="shared" si="3"/>
        <v>5.1539907912930882</v>
      </c>
      <c r="L129" s="4">
        <f t="shared" si="5"/>
        <v>37.871602659320132</v>
      </c>
    </row>
    <row r="130" spans="5:12" x14ac:dyDescent="0.25">
      <c r="E130">
        <v>118</v>
      </c>
      <c r="F130">
        <v>7</v>
      </c>
      <c r="G130">
        <v>9</v>
      </c>
      <c r="H130">
        <v>26</v>
      </c>
      <c r="I130">
        <v>3</v>
      </c>
      <c r="J130" s="4">
        <f t="shared" si="4"/>
        <v>23</v>
      </c>
      <c r="K130" s="4">
        <f t="shared" si="3"/>
        <v>12.942882445355632</v>
      </c>
      <c r="L130" s="4">
        <f t="shared" si="5"/>
        <v>101.14561350793591</v>
      </c>
    </row>
    <row r="131" spans="5:12" x14ac:dyDescent="0.25">
      <c r="E131">
        <v>119</v>
      </c>
      <c r="F131">
        <v>30</v>
      </c>
      <c r="G131">
        <v>16</v>
      </c>
      <c r="H131">
        <v>34</v>
      </c>
      <c r="I131">
        <v>31</v>
      </c>
      <c r="J131" s="4">
        <f t="shared" si="4"/>
        <v>3</v>
      </c>
      <c r="K131" s="4">
        <f t="shared" si="3"/>
        <v>-5.4453125756533716</v>
      </c>
      <c r="L131" s="4">
        <f t="shared" si="5"/>
        <v>71.323304500488987</v>
      </c>
    </row>
    <row r="132" spans="5:12" x14ac:dyDescent="0.25">
      <c r="E132">
        <v>120</v>
      </c>
      <c r="F132">
        <v>4</v>
      </c>
      <c r="G132">
        <v>22</v>
      </c>
      <c r="H132">
        <v>22</v>
      </c>
      <c r="I132">
        <v>17</v>
      </c>
      <c r="J132" s="4">
        <f t="shared" si="4"/>
        <v>5</v>
      </c>
      <c r="K132" s="4">
        <f t="shared" si="3"/>
        <v>4.0071181401432474</v>
      </c>
      <c r="L132" s="4">
        <f t="shared" si="5"/>
        <v>0.98581438763260409</v>
      </c>
    </row>
    <row r="133" spans="5:12" x14ac:dyDescent="0.25">
      <c r="E133">
        <v>121</v>
      </c>
      <c r="F133">
        <v>5</v>
      </c>
      <c r="G133">
        <v>23</v>
      </c>
      <c r="H133">
        <v>24</v>
      </c>
      <c r="I133">
        <v>27</v>
      </c>
      <c r="J133" s="4">
        <f t="shared" si="4"/>
        <v>-3</v>
      </c>
      <c r="K133" s="4">
        <f t="shared" si="3"/>
        <v>6.1310783697187823</v>
      </c>
      <c r="L133" s="4">
        <f t="shared" si="5"/>
        <v>83.376592193946209</v>
      </c>
    </row>
    <row r="134" spans="5:12" x14ac:dyDescent="0.25">
      <c r="E134">
        <v>122</v>
      </c>
      <c r="F134">
        <v>25</v>
      </c>
      <c r="G134">
        <v>24</v>
      </c>
      <c r="H134">
        <v>27</v>
      </c>
      <c r="I134">
        <v>3</v>
      </c>
      <c r="J134" s="4">
        <f t="shared" si="4"/>
        <v>24</v>
      </c>
      <c r="K134" s="4">
        <f t="shared" si="3"/>
        <v>5.9539916720876755</v>
      </c>
      <c r="L134" s="4">
        <f t="shared" si="5"/>
        <v>325.65841657108098</v>
      </c>
    </row>
    <row r="135" spans="5:12" x14ac:dyDescent="0.25">
      <c r="E135">
        <v>123</v>
      </c>
      <c r="F135">
        <v>11</v>
      </c>
      <c r="G135">
        <v>32</v>
      </c>
      <c r="H135">
        <v>10</v>
      </c>
      <c r="I135">
        <v>17</v>
      </c>
      <c r="J135" s="4">
        <f t="shared" si="4"/>
        <v>-7</v>
      </c>
      <c r="K135" s="4">
        <f t="shared" si="3"/>
        <v>0.71197969982346621</v>
      </c>
      <c r="L135" s="4">
        <f t="shared" si="5"/>
        <v>59.474630890489237</v>
      </c>
    </row>
    <row r="136" spans="5:12" x14ac:dyDescent="0.25">
      <c r="E136">
        <v>124</v>
      </c>
      <c r="F136">
        <v>21</v>
      </c>
      <c r="G136">
        <v>6</v>
      </c>
      <c r="H136">
        <v>21</v>
      </c>
      <c r="I136">
        <v>28</v>
      </c>
      <c r="J136" s="4">
        <f t="shared" si="4"/>
        <v>-7</v>
      </c>
      <c r="K136" s="4">
        <f t="shared" si="3"/>
        <v>6.8286461892841839</v>
      </c>
      <c r="L136" s="4">
        <f t="shared" si="5"/>
        <v>191.23145542840399</v>
      </c>
    </row>
    <row r="137" spans="5:12" x14ac:dyDescent="0.25">
      <c r="E137">
        <v>125</v>
      </c>
      <c r="F137">
        <v>27</v>
      </c>
      <c r="G137">
        <v>20</v>
      </c>
      <c r="H137">
        <v>43</v>
      </c>
      <c r="I137">
        <v>17</v>
      </c>
      <c r="J137" s="4">
        <f t="shared" si="4"/>
        <v>26</v>
      </c>
      <c r="K137" s="4">
        <f t="shared" si="3"/>
        <v>17.185934887090887</v>
      </c>
      <c r="L137" s="4">
        <f t="shared" si="5"/>
        <v>77.687743814601532</v>
      </c>
    </row>
    <row r="138" spans="5:12" x14ac:dyDescent="0.25">
      <c r="E138">
        <v>126</v>
      </c>
      <c r="F138">
        <v>28</v>
      </c>
      <c r="G138">
        <v>29</v>
      </c>
      <c r="H138">
        <v>27</v>
      </c>
      <c r="I138">
        <v>42</v>
      </c>
      <c r="J138" s="4">
        <f t="shared" si="4"/>
        <v>-15</v>
      </c>
      <c r="K138" s="4">
        <f t="shared" si="3"/>
        <v>-8.222747817017126</v>
      </c>
      <c r="L138" s="4">
        <f t="shared" si="5"/>
        <v>45.931147151746131</v>
      </c>
    </row>
    <row r="139" spans="5:12" x14ac:dyDescent="0.25">
      <c r="E139">
        <v>127</v>
      </c>
      <c r="F139">
        <v>10</v>
      </c>
      <c r="G139">
        <v>13</v>
      </c>
      <c r="H139">
        <v>31</v>
      </c>
      <c r="I139">
        <v>13</v>
      </c>
      <c r="J139" s="4">
        <f t="shared" si="4"/>
        <v>18</v>
      </c>
      <c r="K139" s="4">
        <f t="shared" si="3"/>
        <v>8.9980874206104957</v>
      </c>
      <c r="L139" s="4">
        <f t="shared" si="5"/>
        <v>81.034430086971</v>
      </c>
    </row>
    <row r="140" spans="5:12" x14ac:dyDescent="0.25">
      <c r="E140">
        <v>128</v>
      </c>
      <c r="F140">
        <v>26</v>
      </c>
      <c r="G140">
        <v>19</v>
      </c>
      <c r="H140">
        <v>22</v>
      </c>
      <c r="I140">
        <v>40</v>
      </c>
      <c r="J140" s="4">
        <f t="shared" si="4"/>
        <v>-18</v>
      </c>
      <c r="K140" s="4">
        <f t="shared" si="3"/>
        <v>-16.321003775054454</v>
      </c>
      <c r="L140" s="4">
        <f t="shared" si="5"/>
        <v>2.8190283233813958</v>
      </c>
    </row>
    <row r="141" spans="5:12" x14ac:dyDescent="0.25">
      <c r="E141">
        <v>129</v>
      </c>
      <c r="F141">
        <v>3</v>
      </c>
      <c r="G141">
        <v>8</v>
      </c>
      <c r="H141">
        <v>27</v>
      </c>
      <c r="I141">
        <v>13</v>
      </c>
      <c r="J141" s="4">
        <f t="shared" si="4"/>
        <v>14</v>
      </c>
      <c r="K141" s="4">
        <f t="shared" ref="K141:K204" si="6">home_edge+VLOOKUP(F141,team_rating,3,FALSE)-VLOOKUP(G141,team_rating,3,FALSE)</f>
        <v>12.018922196253399</v>
      </c>
      <c r="L141" s="4">
        <f t="shared" si="5"/>
        <v>3.9246692644974552</v>
      </c>
    </row>
    <row r="142" spans="5:12" x14ac:dyDescent="0.25">
      <c r="E142">
        <v>130</v>
      </c>
      <c r="F142">
        <v>14</v>
      </c>
      <c r="G142">
        <v>18</v>
      </c>
      <c r="H142">
        <v>31</v>
      </c>
      <c r="I142">
        <v>28</v>
      </c>
      <c r="J142" s="4">
        <f t="shared" ref="J142:J205" si="7">H142-I142</f>
        <v>3</v>
      </c>
      <c r="K142" s="4">
        <f t="shared" si="6"/>
        <v>15.60954300493405</v>
      </c>
      <c r="L142" s="4">
        <f t="shared" ref="L142:L205" si="8">(J142-K142)^2</f>
        <v>159.00057479328123</v>
      </c>
    </row>
    <row r="143" spans="5:12" x14ac:dyDescent="0.25">
      <c r="E143">
        <v>131</v>
      </c>
      <c r="F143">
        <v>22</v>
      </c>
      <c r="G143">
        <v>3</v>
      </c>
      <c r="H143">
        <v>17</v>
      </c>
      <c r="I143">
        <v>20</v>
      </c>
      <c r="J143" s="4">
        <f t="shared" si="7"/>
        <v>-3</v>
      </c>
      <c r="K143" s="4">
        <f t="shared" si="6"/>
        <v>2.9383667461215737</v>
      </c>
      <c r="L143" s="4">
        <f t="shared" si="8"/>
        <v>35.264199611442528</v>
      </c>
    </row>
    <row r="144" spans="5:12" x14ac:dyDescent="0.25">
      <c r="E144">
        <v>132</v>
      </c>
      <c r="F144">
        <v>31</v>
      </c>
      <c r="G144">
        <v>6</v>
      </c>
      <c r="H144">
        <v>17</v>
      </c>
      <c r="I144">
        <v>19</v>
      </c>
      <c r="J144" s="4">
        <f t="shared" si="7"/>
        <v>-2</v>
      </c>
      <c r="K144" s="4">
        <f t="shared" si="6"/>
        <v>6.3498277575524771</v>
      </c>
      <c r="L144" s="4">
        <f t="shared" si="8"/>
        <v>69.719623580793822</v>
      </c>
    </row>
    <row r="145" spans="5:12" x14ac:dyDescent="0.25">
      <c r="E145">
        <v>133</v>
      </c>
      <c r="F145">
        <v>15</v>
      </c>
      <c r="G145">
        <v>11</v>
      </c>
      <c r="H145">
        <v>23</v>
      </c>
      <c r="I145">
        <v>17</v>
      </c>
      <c r="J145" s="4">
        <f t="shared" si="7"/>
        <v>6</v>
      </c>
      <c r="K145" s="4">
        <f t="shared" si="6"/>
        <v>8.4269093084701119</v>
      </c>
      <c r="L145" s="4">
        <f t="shared" si="8"/>
        <v>5.8898887915388762</v>
      </c>
    </row>
    <row r="146" spans="5:12" x14ac:dyDescent="0.25">
      <c r="E146">
        <v>134</v>
      </c>
      <c r="F146">
        <v>14</v>
      </c>
      <c r="G146">
        <v>13</v>
      </c>
      <c r="H146">
        <v>49</v>
      </c>
      <c r="I146">
        <v>14</v>
      </c>
      <c r="J146" s="4">
        <f t="shared" si="7"/>
        <v>35</v>
      </c>
      <c r="K146" s="4">
        <f t="shared" si="6"/>
        <v>14.552251545992323</v>
      </c>
      <c r="L146" s="4">
        <f t="shared" si="8"/>
        <v>418.11041683837334</v>
      </c>
    </row>
    <row r="147" spans="5:12" x14ac:dyDescent="0.25">
      <c r="E147">
        <v>135</v>
      </c>
      <c r="F147">
        <v>20</v>
      </c>
      <c r="G147">
        <v>16</v>
      </c>
      <c r="H147">
        <v>27</v>
      </c>
      <c r="I147">
        <v>20</v>
      </c>
      <c r="J147" s="4">
        <f t="shared" si="7"/>
        <v>7</v>
      </c>
      <c r="K147" s="4">
        <f t="shared" si="6"/>
        <v>-8.3258684637276836</v>
      </c>
      <c r="L147" s="4">
        <f t="shared" si="8"/>
        <v>234.88224416748275</v>
      </c>
    </row>
    <row r="148" spans="5:12" x14ac:dyDescent="0.25">
      <c r="E148">
        <v>136</v>
      </c>
      <c r="F148">
        <v>8</v>
      </c>
      <c r="G148">
        <v>25</v>
      </c>
      <c r="H148">
        <v>10</v>
      </c>
      <c r="I148">
        <v>24</v>
      </c>
      <c r="J148" s="4">
        <f t="shared" si="7"/>
        <v>-14</v>
      </c>
      <c r="K148" s="4">
        <f t="shared" si="6"/>
        <v>-9.8803805703192786</v>
      </c>
      <c r="L148" s="4">
        <f t="shared" si="8"/>
        <v>16.971264245402914</v>
      </c>
    </row>
    <row r="149" spans="5:12" x14ac:dyDescent="0.25">
      <c r="E149">
        <v>137</v>
      </c>
      <c r="F149">
        <v>26</v>
      </c>
      <c r="G149">
        <v>29</v>
      </c>
      <c r="H149">
        <v>23</v>
      </c>
      <c r="I149">
        <v>12</v>
      </c>
      <c r="J149" s="4">
        <f t="shared" si="7"/>
        <v>11</v>
      </c>
      <c r="K149" s="4">
        <f t="shared" si="6"/>
        <v>-0.585938843201808</v>
      </c>
      <c r="L149" s="4">
        <f t="shared" si="8"/>
        <v>134.23397887841244</v>
      </c>
    </row>
    <row r="150" spans="5:12" x14ac:dyDescent="0.25">
      <c r="E150">
        <v>138</v>
      </c>
      <c r="F150">
        <v>2</v>
      </c>
      <c r="G150">
        <v>30</v>
      </c>
      <c r="H150">
        <v>24</v>
      </c>
      <c r="I150">
        <v>14</v>
      </c>
      <c r="J150" s="4">
        <f t="shared" si="7"/>
        <v>10</v>
      </c>
      <c r="K150" s="4">
        <f t="shared" si="6"/>
        <v>2.9814239093660722</v>
      </c>
      <c r="L150" s="4">
        <f t="shared" si="8"/>
        <v>49.260410340018232</v>
      </c>
    </row>
    <row r="151" spans="5:12" x14ac:dyDescent="0.25">
      <c r="E151">
        <v>139</v>
      </c>
      <c r="F151">
        <v>32</v>
      </c>
      <c r="G151">
        <v>7</v>
      </c>
      <c r="H151">
        <v>10</v>
      </c>
      <c r="I151">
        <v>17</v>
      </c>
      <c r="J151" s="4">
        <f t="shared" si="7"/>
        <v>-7</v>
      </c>
      <c r="K151" s="4">
        <f t="shared" si="6"/>
        <v>-3.5300352000693183</v>
      </c>
      <c r="L151" s="4">
        <f t="shared" si="8"/>
        <v>12.040655712757976</v>
      </c>
    </row>
    <row r="152" spans="5:12" x14ac:dyDescent="0.25">
      <c r="E152">
        <v>140</v>
      </c>
      <c r="F152">
        <v>28</v>
      </c>
      <c r="G152">
        <v>5</v>
      </c>
      <c r="H152">
        <v>27</v>
      </c>
      <c r="I152">
        <v>37</v>
      </c>
      <c r="J152" s="4">
        <f t="shared" si="7"/>
        <v>-10</v>
      </c>
      <c r="K152" s="4">
        <f t="shared" si="6"/>
        <v>-10.465110170845863</v>
      </c>
      <c r="L152" s="4">
        <f t="shared" si="8"/>
        <v>0.2163274710242678</v>
      </c>
    </row>
    <row r="153" spans="5:12" x14ac:dyDescent="0.25">
      <c r="E153">
        <v>141</v>
      </c>
      <c r="F153">
        <v>12</v>
      </c>
      <c r="G153">
        <v>18</v>
      </c>
      <c r="H153">
        <v>34</v>
      </c>
      <c r="I153">
        <v>31</v>
      </c>
      <c r="J153" s="4">
        <f t="shared" si="7"/>
        <v>3</v>
      </c>
      <c r="K153" s="4">
        <f t="shared" si="6"/>
        <v>4.4973933983017327</v>
      </c>
      <c r="L153" s="4">
        <f t="shared" si="8"/>
        <v>2.2421869892776116</v>
      </c>
    </row>
    <row r="154" spans="5:12" x14ac:dyDescent="0.25">
      <c r="E154">
        <v>142</v>
      </c>
      <c r="F154">
        <v>1</v>
      </c>
      <c r="G154">
        <v>21</v>
      </c>
      <c r="H154">
        <v>17</v>
      </c>
      <c r="I154">
        <v>14</v>
      </c>
      <c r="J154" s="4">
        <f t="shared" si="7"/>
        <v>3</v>
      </c>
      <c r="K154" s="4">
        <f t="shared" si="6"/>
        <v>1.5508698757673312</v>
      </c>
      <c r="L154" s="4">
        <f t="shared" si="8"/>
        <v>2.09997811695859</v>
      </c>
    </row>
    <row r="155" spans="5:12" x14ac:dyDescent="0.25">
      <c r="E155">
        <v>143</v>
      </c>
      <c r="F155">
        <v>19</v>
      </c>
      <c r="G155">
        <v>4</v>
      </c>
      <c r="H155">
        <v>29</v>
      </c>
      <c r="I155">
        <v>6</v>
      </c>
      <c r="J155" s="4">
        <f t="shared" si="7"/>
        <v>23</v>
      </c>
      <c r="K155" s="4">
        <f t="shared" si="6"/>
        <v>7.297392407933156</v>
      </c>
      <c r="L155" s="4">
        <f t="shared" si="8"/>
        <v>246.5718851904353</v>
      </c>
    </row>
    <row r="156" spans="5:12" x14ac:dyDescent="0.25">
      <c r="E156">
        <v>144</v>
      </c>
      <c r="F156">
        <v>9</v>
      </c>
      <c r="G156">
        <v>24</v>
      </c>
      <c r="H156">
        <v>21</v>
      </c>
      <c r="I156">
        <v>49</v>
      </c>
      <c r="J156" s="4">
        <f t="shared" si="7"/>
        <v>-28</v>
      </c>
      <c r="K156" s="4">
        <f t="shared" si="6"/>
        <v>-10.815105458727793</v>
      </c>
      <c r="L156" s="4">
        <f t="shared" si="8"/>
        <v>295.32060039464733</v>
      </c>
    </row>
    <row r="157" spans="5:12" x14ac:dyDescent="0.25">
      <c r="E157">
        <v>145</v>
      </c>
      <c r="F157">
        <v>5</v>
      </c>
      <c r="G157">
        <v>1</v>
      </c>
      <c r="H157">
        <v>35</v>
      </c>
      <c r="I157">
        <v>10</v>
      </c>
      <c r="J157" s="4">
        <f t="shared" si="7"/>
        <v>25</v>
      </c>
      <c r="K157" s="4">
        <f t="shared" si="6"/>
        <v>6.7293395725142187</v>
      </c>
      <c r="L157" s="4">
        <f t="shared" si="8"/>
        <v>333.81703245649487</v>
      </c>
    </row>
    <row r="158" spans="5:12" x14ac:dyDescent="0.25">
      <c r="E158">
        <v>146</v>
      </c>
      <c r="F158">
        <v>3</v>
      </c>
      <c r="G158">
        <v>9</v>
      </c>
      <c r="H158">
        <v>30</v>
      </c>
      <c r="I158">
        <v>10</v>
      </c>
      <c r="J158" s="4">
        <f t="shared" si="7"/>
        <v>20</v>
      </c>
      <c r="K158" s="4">
        <f t="shared" si="6"/>
        <v>16.399826718715762</v>
      </c>
      <c r="L158" s="4">
        <f t="shared" si="8"/>
        <v>12.961247655272921</v>
      </c>
    </row>
    <row r="159" spans="5:12" x14ac:dyDescent="0.25">
      <c r="E159">
        <v>147</v>
      </c>
      <c r="F159">
        <v>20</v>
      </c>
      <c r="G159">
        <v>10</v>
      </c>
      <c r="H159">
        <v>13</v>
      </c>
      <c r="I159">
        <v>34</v>
      </c>
      <c r="J159" s="4">
        <f t="shared" si="7"/>
        <v>-21</v>
      </c>
      <c r="K159" s="4">
        <f t="shared" si="6"/>
        <v>-8.9078123934648161</v>
      </c>
      <c r="L159" s="4">
        <f t="shared" si="8"/>
        <v>146.22100111164309</v>
      </c>
    </row>
    <row r="160" spans="5:12" x14ac:dyDescent="0.25">
      <c r="E160">
        <v>148</v>
      </c>
      <c r="F160">
        <v>18</v>
      </c>
      <c r="G160">
        <v>11</v>
      </c>
      <c r="H160">
        <v>22</v>
      </c>
      <c r="I160">
        <v>19</v>
      </c>
      <c r="J160" s="4">
        <f t="shared" si="7"/>
        <v>3</v>
      </c>
      <c r="K160" s="4">
        <f t="shared" si="6"/>
        <v>5.9869798853825911</v>
      </c>
      <c r="L160" s="4">
        <f t="shared" si="8"/>
        <v>8.9220488356801972</v>
      </c>
    </row>
    <row r="161" spans="5:12" x14ac:dyDescent="0.25">
      <c r="E161">
        <v>149</v>
      </c>
      <c r="F161">
        <v>6</v>
      </c>
      <c r="G161">
        <v>14</v>
      </c>
      <c r="H161">
        <v>10</v>
      </c>
      <c r="I161">
        <v>41</v>
      </c>
      <c r="J161" s="4">
        <f t="shared" si="7"/>
        <v>-31</v>
      </c>
      <c r="K161" s="4">
        <f t="shared" si="6"/>
        <v>-17.14114384793319</v>
      </c>
      <c r="L161" s="4">
        <f t="shared" si="8"/>
        <v>192.06789384368008</v>
      </c>
    </row>
    <row r="162" spans="5:12" x14ac:dyDescent="0.25">
      <c r="E162">
        <v>150</v>
      </c>
      <c r="F162">
        <v>8</v>
      </c>
      <c r="G162">
        <v>22</v>
      </c>
      <c r="H162">
        <v>7</v>
      </c>
      <c r="I162">
        <v>10</v>
      </c>
      <c r="J162" s="4">
        <f t="shared" si="7"/>
        <v>-3</v>
      </c>
      <c r="K162" s="4">
        <f t="shared" si="6"/>
        <v>-7.4338528282734906</v>
      </c>
      <c r="L162" s="4">
        <f t="shared" si="8"/>
        <v>19.659050902788831</v>
      </c>
    </row>
    <row r="163" spans="5:12" x14ac:dyDescent="0.25">
      <c r="E163">
        <v>151</v>
      </c>
      <c r="F163">
        <v>7</v>
      </c>
      <c r="G163">
        <v>25</v>
      </c>
      <c r="H163">
        <v>14</v>
      </c>
      <c r="I163">
        <v>19</v>
      </c>
      <c r="J163" s="4">
        <f t="shared" si="7"/>
        <v>-5</v>
      </c>
      <c r="K163" s="4">
        <f t="shared" si="6"/>
        <v>-3.8262146854598367</v>
      </c>
      <c r="L163" s="4">
        <f t="shared" si="8"/>
        <v>1.3777719646301501</v>
      </c>
    </row>
    <row r="164" spans="5:12" x14ac:dyDescent="0.25">
      <c r="E164">
        <v>152</v>
      </c>
      <c r="F164">
        <v>30</v>
      </c>
      <c r="G164">
        <v>28</v>
      </c>
      <c r="H164">
        <v>35</v>
      </c>
      <c r="I164">
        <v>3</v>
      </c>
      <c r="J164" s="4">
        <f t="shared" si="7"/>
        <v>32</v>
      </c>
      <c r="K164" s="4">
        <f t="shared" si="6"/>
        <v>13.455037940610126</v>
      </c>
      <c r="L164" s="4">
        <f t="shared" si="8"/>
        <v>343.91561778420993</v>
      </c>
    </row>
    <row r="165" spans="5:12" x14ac:dyDescent="0.25">
      <c r="E165">
        <v>153</v>
      </c>
      <c r="F165">
        <v>4</v>
      </c>
      <c r="G165">
        <v>26</v>
      </c>
      <c r="H165">
        <v>37</v>
      </c>
      <c r="I165">
        <v>17</v>
      </c>
      <c r="J165" s="4">
        <f t="shared" si="7"/>
        <v>20</v>
      </c>
      <c r="K165" s="4">
        <f t="shared" si="6"/>
        <v>16.547047481222783</v>
      </c>
      <c r="L165" s="4">
        <f t="shared" si="8"/>
        <v>11.922881096929924</v>
      </c>
    </row>
    <row r="166" spans="5:12" x14ac:dyDescent="0.25">
      <c r="E166">
        <v>154</v>
      </c>
      <c r="F166">
        <v>15</v>
      </c>
      <c r="G166">
        <v>31</v>
      </c>
      <c r="H166">
        <v>15</v>
      </c>
      <c r="I166">
        <v>18</v>
      </c>
      <c r="J166" s="4">
        <f t="shared" si="7"/>
        <v>-3</v>
      </c>
      <c r="K166" s="4">
        <f t="shared" si="6"/>
        <v>7.6529506606694957</v>
      </c>
      <c r="L166" s="4">
        <f t="shared" si="8"/>
        <v>113.48535777865867</v>
      </c>
    </row>
    <row r="167" spans="5:12" x14ac:dyDescent="0.25">
      <c r="E167">
        <v>155</v>
      </c>
      <c r="F167">
        <v>29</v>
      </c>
      <c r="G167">
        <v>17</v>
      </c>
      <c r="H167">
        <v>24</v>
      </c>
      <c r="I167">
        <v>17</v>
      </c>
      <c r="J167" s="4">
        <f t="shared" si="7"/>
        <v>7</v>
      </c>
      <c r="K167" s="4">
        <f t="shared" si="6"/>
        <v>1.8407984654262224</v>
      </c>
      <c r="L167" s="4">
        <f t="shared" si="8"/>
        <v>26.617360474348423</v>
      </c>
    </row>
    <row r="168" spans="5:12" x14ac:dyDescent="0.25">
      <c r="E168">
        <v>156</v>
      </c>
      <c r="F168">
        <v>23</v>
      </c>
      <c r="G168">
        <v>27</v>
      </c>
      <c r="H168">
        <v>17</v>
      </c>
      <c r="I168">
        <v>23</v>
      </c>
      <c r="J168" s="4">
        <f t="shared" si="7"/>
        <v>-6</v>
      </c>
      <c r="K168" s="4">
        <f t="shared" si="6"/>
        <v>-10.88732494833048</v>
      </c>
      <c r="L168" s="4">
        <f t="shared" si="8"/>
        <v>23.885945150573534</v>
      </c>
    </row>
    <row r="169" spans="5:12" x14ac:dyDescent="0.25">
      <c r="E169">
        <v>157</v>
      </c>
      <c r="F169">
        <v>21</v>
      </c>
      <c r="G169">
        <v>2</v>
      </c>
      <c r="H169">
        <v>10</v>
      </c>
      <c r="I169">
        <v>14</v>
      </c>
      <c r="J169" s="4">
        <f t="shared" si="7"/>
        <v>-4</v>
      </c>
      <c r="K169" s="4">
        <f t="shared" si="6"/>
        <v>0.79531110079108114</v>
      </c>
      <c r="L169" s="4">
        <f t="shared" si="8"/>
        <v>22.99500855337017</v>
      </c>
    </row>
    <row r="170" spans="5:12" x14ac:dyDescent="0.25">
      <c r="E170">
        <v>158</v>
      </c>
      <c r="F170">
        <v>24</v>
      </c>
      <c r="G170">
        <v>32</v>
      </c>
      <c r="H170">
        <v>28</v>
      </c>
      <c r="I170">
        <v>6</v>
      </c>
      <c r="J170" s="4">
        <f t="shared" si="7"/>
        <v>22</v>
      </c>
      <c r="K170" s="4">
        <f t="shared" si="6"/>
        <v>11.43350636557679</v>
      </c>
      <c r="L170" s="4">
        <f t="shared" si="8"/>
        <v>111.65078772630622</v>
      </c>
    </row>
    <row r="171" spans="5:12" x14ac:dyDescent="0.25">
      <c r="E171">
        <v>159</v>
      </c>
      <c r="F171">
        <v>13</v>
      </c>
      <c r="G171">
        <v>12</v>
      </c>
      <c r="H171">
        <v>13</v>
      </c>
      <c r="I171">
        <v>16</v>
      </c>
      <c r="J171" s="4">
        <f t="shared" si="7"/>
        <v>-3</v>
      </c>
      <c r="K171" s="4">
        <f t="shared" si="6"/>
        <v>1.5755221367076488</v>
      </c>
      <c r="L171" s="4">
        <f t="shared" si="8"/>
        <v>20.935402823501729</v>
      </c>
    </row>
    <row r="172" spans="5:12" x14ac:dyDescent="0.25">
      <c r="E172">
        <v>160</v>
      </c>
      <c r="F172">
        <v>16</v>
      </c>
      <c r="G172">
        <v>19</v>
      </c>
      <c r="H172">
        <v>19</v>
      </c>
      <c r="I172">
        <v>27</v>
      </c>
      <c r="J172" s="4">
        <f t="shared" si="7"/>
        <v>-8</v>
      </c>
      <c r="K172" s="4">
        <f t="shared" si="6"/>
        <v>-5.0574622326062766</v>
      </c>
      <c r="L172" s="4">
        <f t="shared" si="8"/>
        <v>8.6585285125384388</v>
      </c>
    </row>
    <row r="173" spans="5:12" x14ac:dyDescent="0.25">
      <c r="E173">
        <v>161</v>
      </c>
      <c r="F173">
        <v>11</v>
      </c>
      <c r="G173">
        <v>14</v>
      </c>
      <c r="H173">
        <v>9</v>
      </c>
      <c r="I173">
        <v>41</v>
      </c>
      <c r="J173" s="4">
        <f t="shared" si="7"/>
        <v>-32</v>
      </c>
      <c r="K173" s="4">
        <f t="shared" si="6"/>
        <v>-14.073086776215158</v>
      </c>
      <c r="L173" s="4">
        <f t="shared" si="8"/>
        <v>321.37421773311189</v>
      </c>
    </row>
    <row r="174" spans="5:12" x14ac:dyDescent="0.25">
      <c r="E174">
        <v>162</v>
      </c>
      <c r="F174">
        <v>9</v>
      </c>
      <c r="G174">
        <v>6</v>
      </c>
      <c r="H174">
        <v>21</v>
      </c>
      <c r="I174">
        <v>7</v>
      </c>
      <c r="J174" s="4">
        <f t="shared" si="7"/>
        <v>14</v>
      </c>
      <c r="K174" s="4">
        <f t="shared" si="6"/>
        <v>2.9744782787435629</v>
      </c>
      <c r="L174" s="4">
        <f t="shared" si="8"/>
        <v>121.56212922589751</v>
      </c>
    </row>
    <row r="175" spans="5:12" x14ac:dyDescent="0.25">
      <c r="E175">
        <v>163</v>
      </c>
      <c r="F175">
        <v>19</v>
      </c>
      <c r="G175">
        <v>3</v>
      </c>
      <c r="H175">
        <v>24</v>
      </c>
      <c r="I175">
        <v>3</v>
      </c>
      <c r="J175" s="4">
        <f t="shared" si="7"/>
        <v>21</v>
      </c>
      <c r="K175" s="4">
        <f t="shared" si="6"/>
        <v>9.227253218130322</v>
      </c>
      <c r="L175" s="4">
        <f t="shared" si="8"/>
        <v>138.59756679002285</v>
      </c>
    </row>
    <row r="176" spans="5:12" x14ac:dyDescent="0.25">
      <c r="E176">
        <v>164</v>
      </c>
      <c r="F176">
        <v>7</v>
      </c>
      <c r="G176">
        <v>8</v>
      </c>
      <c r="H176">
        <v>58</v>
      </c>
      <c r="I176">
        <v>48</v>
      </c>
      <c r="J176" s="4">
        <f t="shared" si="7"/>
        <v>10</v>
      </c>
      <c r="K176" s="4">
        <f t="shared" si="6"/>
        <v>8.56197792289327</v>
      </c>
      <c r="L176" s="4">
        <f t="shared" si="8"/>
        <v>2.067907494246354</v>
      </c>
    </row>
    <row r="177" spans="5:12" x14ac:dyDescent="0.25">
      <c r="E177">
        <v>165</v>
      </c>
      <c r="F177">
        <v>18</v>
      </c>
      <c r="G177">
        <v>15</v>
      </c>
      <c r="H177">
        <v>27</v>
      </c>
      <c r="I177">
        <v>16</v>
      </c>
      <c r="J177" s="4">
        <f t="shared" si="7"/>
        <v>11</v>
      </c>
      <c r="K177" s="4">
        <f t="shared" si="6"/>
        <v>6.7882614946305986E-2</v>
      </c>
      <c r="L177" s="4">
        <f t="shared" si="8"/>
        <v>119.5111905205932</v>
      </c>
    </row>
    <row r="178" spans="5:12" x14ac:dyDescent="0.25">
      <c r="E178">
        <v>166</v>
      </c>
      <c r="F178">
        <v>21</v>
      </c>
      <c r="G178">
        <v>24</v>
      </c>
      <c r="H178">
        <v>6</v>
      </c>
      <c r="I178">
        <v>27</v>
      </c>
      <c r="J178" s="4">
        <f t="shared" si="7"/>
        <v>-21</v>
      </c>
      <c r="K178" s="4">
        <f t="shared" si="6"/>
        <v>-6.9609375481871725</v>
      </c>
      <c r="L178" s="4">
        <f t="shared" si="8"/>
        <v>197.09527452590083</v>
      </c>
    </row>
    <row r="179" spans="5:12" x14ac:dyDescent="0.25">
      <c r="E179">
        <v>167</v>
      </c>
      <c r="F179">
        <v>16</v>
      </c>
      <c r="G179">
        <v>27</v>
      </c>
      <c r="H179">
        <v>31</v>
      </c>
      <c r="I179">
        <v>34</v>
      </c>
      <c r="J179" s="4">
        <f t="shared" si="7"/>
        <v>-3</v>
      </c>
      <c r="K179" s="4">
        <f t="shared" si="6"/>
        <v>-1.3366303092617198</v>
      </c>
      <c r="L179" s="4">
        <f t="shared" si="8"/>
        <v>2.7667987280667621</v>
      </c>
    </row>
    <row r="180" spans="5:12" x14ac:dyDescent="0.25">
      <c r="E180">
        <v>168</v>
      </c>
      <c r="F180">
        <v>5</v>
      </c>
      <c r="G180">
        <v>30</v>
      </c>
      <c r="H180">
        <v>21</v>
      </c>
      <c r="I180">
        <v>14</v>
      </c>
      <c r="J180" s="4">
        <f t="shared" si="7"/>
        <v>7</v>
      </c>
      <c r="K180" s="4">
        <f t="shared" si="6"/>
        <v>4.5335083443372213</v>
      </c>
      <c r="L180" s="4">
        <f t="shared" si="8"/>
        <v>6.0835810874541156</v>
      </c>
    </row>
    <row r="181" spans="5:12" x14ac:dyDescent="0.25">
      <c r="E181">
        <v>169</v>
      </c>
      <c r="F181">
        <v>13</v>
      </c>
      <c r="G181">
        <v>31</v>
      </c>
      <c r="H181">
        <v>31</v>
      </c>
      <c r="I181">
        <v>21</v>
      </c>
      <c r="J181" s="4">
        <f t="shared" si="7"/>
        <v>10</v>
      </c>
      <c r="K181" s="4">
        <f t="shared" si="6"/>
        <v>6.2703126965236997</v>
      </c>
      <c r="L181" s="4">
        <f t="shared" si="8"/>
        <v>13.910567381712315</v>
      </c>
    </row>
    <row r="182" spans="5:12" x14ac:dyDescent="0.25">
      <c r="E182">
        <v>170</v>
      </c>
      <c r="F182">
        <v>25</v>
      </c>
      <c r="G182">
        <v>32</v>
      </c>
      <c r="H182">
        <v>16</v>
      </c>
      <c r="I182">
        <v>7</v>
      </c>
      <c r="J182" s="4">
        <f t="shared" si="7"/>
        <v>9</v>
      </c>
      <c r="K182" s="4">
        <f t="shared" si="6"/>
        <v>14.879685999630638</v>
      </c>
      <c r="L182" s="4">
        <f t="shared" si="8"/>
        <v>34.570707454252535</v>
      </c>
    </row>
    <row r="183" spans="5:12" x14ac:dyDescent="0.25">
      <c r="E183">
        <v>171</v>
      </c>
      <c r="F183">
        <v>2</v>
      </c>
      <c r="G183">
        <v>20</v>
      </c>
      <c r="H183">
        <v>24</v>
      </c>
      <c r="I183">
        <v>21</v>
      </c>
      <c r="J183" s="4">
        <f t="shared" si="7"/>
        <v>3</v>
      </c>
      <c r="K183" s="4">
        <f t="shared" si="6"/>
        <v>5.8619797974403838</v>
      </c>
      <c r="L183" s="4">
        <f t="shared" si="8"/>
        <v>8.1909283609568995</v>
      </c>
    </row>
    <row r="184" spans="5:12" x14ac:dyDescent="0.25">
      <c r="E184">
        <v>172</v>
      </c>
      <c r="F184">
        <v>29</v>
      </c>
      <c r="G184">
        <v>4</v>
      </c>
      <c r="H184">
        <v>9</v>
      </c>
      <c r="I184">
        <v>38</v>
      </c>
      <c r="J184" s="4">
        <f t="shared" si="7"/>
        <v>-29</v>
      </c>
      <c r="K184" s="4">
        <f t="shared" si="6"/>
        <v>-8.4376725239194919</v>
      </c>
      <c r="L184" s="4">
        <f t="shared" si="8"/>
        <v>422.80931123357539</v>
      </c>
    </row>
    <row r="185" spans="5:12" x14ac:dyDescent="0.25">
      <c r="E185">
        <v>173</v>
      </c>
      <c r="F185">
        <v>28</v>
      </c>
      <c r="G185">
        <v>17</v>
      </c>
      <c r="H185">
        <v>17</v>
      </c>
      <c r="I185">
        <v>24</v>
      </c>
      <c r="J185" s="4">
        <f t="shared" si="7"/>
        <v>-7</v>
      </c>
      <c r="K185" s="4">
        <f t="shared" si="6"/>
        <v>-8.8897613896247325</v>
      </c>
      <c r="L185" s="4">
        <f t="shared" si="8"/>
        <v>3.5711981097163998</v>
      </c>
    </row>
    <row r="186" spans="5:12" x14ac:dyDescent="0.25">
      <c r="E186">
        <v>174</v>
      </c>
      <c r="F186">
        <v>1</v>
      </c>
      <c r="G186">
        <v>22</v>
      </c>
      <c r="H186">
        <v>3</v>
      </c>
      <c r="I186">
        <v>13</v>
      </c>
      <c r="J186" s="4">
        <f t="shared" si="7"/>
        <v>-10</v>
      </c>
      <c r="K186" s="4">
        <f t="shared" si="6"/>
        <v>-8.917531602461727</v>
      </c>
      <c r="L186" s="4">
        <f t="shared" si="8"/>
        <v>1.1717378316690765</v>
      </c>
    </row>
    <row r="187" spans="5:12" x14ac:dyDescent="0.25">
      <c r="E187">
        <v>175</v>
      </c>
      <c r="F187">
        <v>10</v>
      </c>
      <c r="G187">
        <v>23</v>
      </c>
      <c r="H187">
        <v>24</v>
      </c>
      <c r="I187">
        <v>25</v>
      </c>
      <c r="J187" s="4">
        <f t="shared" si="7"/>
        <v>-1</v>
      </c>
      <c r="K187" s="4">
        <f t="shared" si="6"/>
        <v>12.640450606839721</v>
      </c>
      <c r="L187" s="4">
        <f t="shared" si="8"/>
        <v>186.06189275763413</v>
      </c>
    </row>
    <row r="188" spans="5:12" x14ac:dyDescent="0.25">
      <c r="E188">
        <v>176</v>
      </c>
      <c r="F188">
        <v>12</v>
      </c>
      <c r="G188">
        <v>26</v>
      </c>
      <c r="H188">
        <v>45</v>
      </c>
      <c r="I188">
        <v>17</v>
      </c>
      <c r="J188" s="4">
        <f t="shared" si="7"/>
        <v>28</v>
      </c>
      <c r="K188" s="4">
        <f t="shared" si="6"/>
        <v>8.7953120289686488</v>
      </c>
      <c r="L188" s="4">
        <f t="shared" si="8"/>
        <v>368.82004006467628</v>
      </c>
    </row>
    <row r="189" spans="5:12" x14ac:dyDescent="0.25">
      <c r="E189">
        <v>177</v>
      </c>
      <c r="F189">
        <v>11</v>
      </c>
      <c r="G189">
        <v>1</v>
      </c>
      <c r="H189">
        <v>26</v>
      </c>
      <c r="I189">
        <v>12</v>
      </c>
      <c r="J189" s="4">
        <f t="shared" si="7"/>
        <v>14</v>
      </c>
      <c r="K189" s="4">
        <f t="shared" si="6"/>
        <v>2.2119771207679997</v>
      </c>
      <c r="L189" s="4">
        <f t="shared" si="8"/>
        <v>138.95748340129711</v>
      </c>
    </row>
    <row r="190" spans="5:12" x14ac:dyDescent="0.25">
      <c r="E190">
        <v>178</v>
      </c>
      <c r="F190">
        <v>30</v>
      </c>
      <c r="G190">
        <v>2</v>
      </c>
      <c r="H190">
        <v>27</v>
      </c>
      <c r="I190">
        <v>0</v>
      </c>
      <c r="J190" s="4">
        <f t="shared" si="7"/>
        <v>27</v>
      </c>
      <c r="K190" s="4">
        <f t="shared" si="6"/>
        <v>2.034200166701583</v>
      </c>
      <c r="L190" s="4">
        <f t="shared" si="8"/>
        <v>623.29116131632316</v>
      </c>
    </row>
    <row r="191" spans="5:12" x14ac:dyDescent="0.25">
      <c r="E191">
        <v>179</v>
      </c>
      <c r="F191">
        <v>17</v>
      </c>
      <c r="G191">
        <v>4</v>
      </c>
      <c r="H191">
        <v>32</v>
      </c>
      <c r="I191">
        <v>42</v>
      </c>
      <c r="J191" s="4">
        <f t="shared" si="7"/>
        <v>-10</v>
      </c>
      <c r="K191" s="4">
        <f t="shared" si="6"/>
        <v>-7.7706589513118862</v>
      </c>
      <c r="L191" s="4">
        <f t="shared" si="8"/>
        <v>4.9699615113658187</v>
      </c>
    </row>
    <row r="192" spans="5:12" x14ac:dyDescent="0.25">
      <c r="E192">
        <v>180</v>
      </c>
      <c r="F192">
        <v>20</v>
      </c>
      <c r="G192">
        <v>5</v>
      </c>
      <c r="H192">
        <v>21</v>
      </c>
      <c r="I192">
        <v>32</v>
      </c>
      <c r="J192" s="4">
        <f t="shared" si="7"/>
        <v>-11</v>
      </c>
      <c r="K192" s="4">
        <f t="shared" si="6"/>
        <v>-2.3984401563438769</v>
      </c>
      <c r="L192" s="4">
        <f t="shared" si="8"/>
        <v>73.986831743997541</v>
      </c>
    </row>
    <row r="193" spans="5:12" x14ac:dyDescent="0.25">
      <c r="E193">
        <v>181</v>
      </c>
      <c r="F193">
        <v>3</v>
      </c>
      <c r="G193">
        <v>7</v>
      </c>
      <c r="H193">
        <v>26</v>
      </c>
      <c r="I193">
        <v>27</v>
      </c>
      <c r="J193" s="4">
        <f t="shared" si="7"/>
        <v>-1</v>
      </c>
      <c r="K193" s="4">
        <f t="shared" si="6"/>
        <v>5.9647563113939572</v>
      </c>
      <c r="L193" s="4">
        <f t="shared" si="8"/>
        <v>48.507830477101962</v>
      </c>
    </row>
    <row r="194" spans="5:12" x14ac:dyDescent="0.25">
      <c r="E194">
        <v>182</v>
      </c>
      <c r="F194">
        <v>22</v>
      </c>
      <c r="G194">
        <v>13</v>
      </c>
      <c r="H194">
        <v>29</v>
      </c>
      <c r="I194">
        <v>7</v>
      </c>
      <c r="J194" s="4">
        <f t="shared" si="7"/>
        <v>22</v>
      </c>
      <c r="K194" s="4">
        <f t="shared" si="6"/>
        <v>9.6925312895047195</v>
      </c>
      <c r="L194" s="4">
        <f t="shared" si="8"/>
        <v>151.47378605982036</v>
      </c>
    </row>
    <row r="195" spans="5:12" x14ac:dyDescent="0.25">
      <c r="E195">
        <v>183</v>
      </c>
      <c r="F195">
        <v>6</v>
      </c>
      <c r="G195">
        <v>18</v>
      </c>
      <c r="H195">
        <v>24</v>
      </c>
      <c r="I195">
        <v>14</v>
      </c>
      <c r="J195" s="4">
        <f t="shared" si="7"/>
        <v>10</v>
      </c>
      <c r="K195" s="4">
        <f t="shared" si="6"/>
        <v>-4.0394128810329679</v>
      </c>
      <c r="L195" s="4">
        <f t="shared" si="8"/>
        <v>197.10511404411443</v>
      </c>
    </row>
    <row r="196" spans="5:12" x14ac:dyDescent="0.25">
      <c r="E196">
        <v>184</v>
      </c>
      <c r="F196">
        <v>8</v>
      </c>
      <c r="G196">
        <v>19</v>
      </c>
      <c r="H196">
        <v>15</v>
      </c>
      <c r="I196">
        <v>42</v>
      </c>
      <c r="J196" s="4">
        <f t="shared" si="7"/>
        <v>-27</v>
      </c>
      <c r="K196" s="4">
        <f t="shared" si="6"/>
        <v>-13.722739300282239</v>
      </c>
      <c r="L196" s="4">
        <f t="shared" si="8"/>
        <v>176.28565168826978</v>
      </c>
    </row>
    <row r="197" spans="5:12" x14ac:dyDescent="0.25">
      <c r="E197">
        <v>185</v>
      </c>
      <c r="F197">
        <v>26</v>
      </c>
      <c r="G197">
        <v>28</v>
      </c>
      <c r="H197">
        <v>16</v>
      </c>
      <c r="I197">
        <v>6</v>
      </c>
      <c r="J197" s="4">
        <f t="shared" si="7"/>
        <v>10</v>
      </c>
      <c r="K197" s="4">
        <f t="shared" si="6"/>
        <v>10.144621011849146</v>
      </c>
      <c r="L197" s="4">
        <f t="shared" si="8"/>
        <v>2.0915237068270955E-2</v>
      </c>
    </row>
    <row r="198" spans="5:12" x14ac:dyDescent="0.25">
      <c r="E198">
        <v>186</v>
      </c>
      <c r="F198">
        <v>14</v>
      </c>
      <c r="G198">
        <v>31</v>
      </c>
      <c r="H198">
        <v>51</v>
      </c>
      <c r="I198">
        <v>24</v>
      </c>
      <c r="J198" s="4">
        <f t="shared" si="7"/>
        <v>27</v>
      </c>
      <c r="K198" s="4">
        <f t="shared" si="6"/>
        <v>18.314752204482197</v>
      </c>
      <c r="L198" s="4">
        <f t="shared" si="8"/>
        <v>75.433529269546852</v>
      </c>
    </row>
    <row r="199" spans="5:12" x14ac:dyDescent="0.25">
      <c r="E199">
        <v>187</v>
      </c>
      <c r="F199">
        <v>27</v>
      </c>
      <c r="G199">
        <v>10</v>
      </c>
      <c r="H199">
        <v>20</v>
      </c>
      <c r="I199">
        <v>17</v>
      </c>
      <c r="J199" s="4">
        <f t="shared" si="7"/>
        <v>3</v>
      </c>
      <c r="K199" s="4">
        <f t="shared" si="6"/>
        <v>5.7703104555922424</v>
      </c>
      <c r="L199" s="4">
        <f t="shared" si="8"/>
        <v>7.6746200203636974</v>
      </c>
    </row>
    <row r="200" spans="5:12" x14ac:dyDescent="0.25">
      <c r="E200">
        <v>188</v>
      </c>
      <c r="F200">
        <v>23</v>
      </c>
      <c r="G200">
        <v>16</v>
      </c>
      <c r="H200">
        <v>27</v>
      </c>
      <c r="I200">
        <v>34</v>
      </c>
      <c r="J200" s="4">
        <f t="shared" si="7"/>
        <v>-7</v>
      </c>
      <c r="K200" s="4">
        <f t="shared" si="6"/>
        <v>-7.0428826010349326</v>
      </c>
      <c r="L200" s="4">
        <f t="shared" si="8"/>
        <v>1.8389174715212006E-3</v>
      </c>
    </row>
    <row r="201" spans="5:12" x14ac:dyDescent="0.25">
      <c r="E201">
        <v>189</v>
      </c>
      <c r="F201">
        <v>24</v>
      </c>
      <c r="G201">
        <v>12</v>
      </c>
      <c r="H201">
        <v>47</v>
      </c>
      <c r="I201">
        <v>17</v>
      </c>
      <c r="J201" s="4">
        <f t="shared" si="7"/>
        <v>30</v>
      </c>
      <c r="K201" s="4">
        <f t="shared" si="6"/>
        <v>7.7605894961704829</v>
      </c>
      <c r="L201" s="4">
        <f t="shared" si="8"/>
        <v>494.59137955784269</v>
      </c>
    </row>
    <row r="202" spans="5:12" x14ac:dyDescent="0.25">
      <c r="E202">
        <v>190</v>
      </c>
      <c r="F202">
        <v>32</v>
      </c>
      <c r="G202">
        <v>21</v>
      </c>
      <c r="H202">
        <v>31</v>
      </c>
      <c r="I202">
        <v>7</v>
      </c>
      <c r="J202" s="4">
        <f t="shared" si="7"/>
        <v>24</v>
      </c>
      <c r="K202" s="4">
        <f t="shared" si="6"/>
        <v>3.0508672967118646</v>
      </c>
      <c r="L202" s="4">
        <f t="shared" si="8"/>
        <v>438.86616101997646</v>
      </c>
    </row>
    <row r="203" spans="5:12" x14ac:dyDescent="0.25">
      <c r="E203">
        <v>191</v>
      </c>
      <c r="F203">
        <v>15</v>
      </c>
      <c r="G203">
        <v>25</v>
      </c>
      <c r="H203">
        <v>16</v>
      </c>
      <c r="I203">
        <v>17</v>
      </c>
      <c r="J203" s="4">
        <f t="shared" si="7"/>
        <v>-1</v>
      </c>
      <c r="K203" s="4">
        <f t="shared" si="6"/>
        <v>-5.7407969913370591</v>
      </c>
      <c r="L203" s="4">
        <f t="shared" si="8"/>
        <v>22.475156113070511</v>
      </c>
    </row>
    <row r="204" spans="5:12" x14ac:dyDescent="0.25">
      <c r="E204">
        <v>192</v>
      </c>
      <c r="F204">
        <v>29</v>
      </c>
      <c r="G204">
        <v>9</v>
      </c>
      <c r="H204">
        <v>39</v>
      </c>
      <c r="I204">
        <v>43</v>
      </c>
      <c r="J204" s="4">
        <f t="shared" si="7"/>
        <v>-4</v>
      </c>
      <c r="K204" s="4">
        <f t="shared" si="6"/>
        <v>7.3842029669596077</v>
      </c>
      <c r="L204" s="4">
        <f t="shared" si="8"/>
        <v>129.60007719293193</v>
      </c>
    </row>
    <row r="205" spans="5:12" x14ac:dyDescent="0.25">
      <c r="E205">
        <v>193</v>
      </c>
      <c r="F205">
        <v>15</v>
      </c>
      <c r="G205">
        <v>6</v>
      </c>
      <c r="H205">
        <v>22</v>
      </c>
      <c r="I205">
        <v>3</v>
      </c>
      <c r="J205" s="4">
        <f t="shared" si="7"/>
        <v>19</v>
      </c>
      <c r="K205" s="4">
        <f t="shared" ref="K205:K268" si="9">home_edge+VLOOKUP(F205,team_rating,3,FALSE)-VLOOKUP(G205,team_rating,3,FALSE)</f>
        <v>11.494966380188146</v>
      </c>
      <c r="L205" s="4">
        <f t="shared" si="8"/>
        <v>56.325529634506225</v>
      </c>
    </row>
    <row r="206" spans="5:12" x14ac:dyDescent="0.25">
      <c r="E206">
        <v>194</v>
      </c>
      <c r="F206">
        <v>19</v>
      </c>
      <c r="G206">
        <v>7</v>
      </c>
      <c r="H206">
        <v>35</v>
      </c>
      <c r="I206">
        <v>28</v>
      </c>
      <c r="J206" s="4">
        <f t="shared" ref="J206:J268" si="10">H206-I206</f>
        <v>7</v>
      </c>
      <c r="K206" s="4">
        <f t="shared" si="9"/>
        <v>12.684197491490451</v>
      </c>
      <c r="L206" s="4">
        <f t="shared" ref="L206:L268" si="11">(J206-K206)^2</f>
        <v>32.310101122266339</v>
      </c>
    </row>
    <row r="207" spans="5:12" x14ac:dyDescent="0.25">
      <c r="E207">
        <v>195</v>
      </c>
      <c r="F207">
        <v>4</v>
      </c>
      <c r="G207">
        <v>8</v>
      </c>
      <c r="H207">
        <v>37</v>
      </c>
      <c r="I207">
        <v>7</v>
      </c>
      <c r="J207" s="4">
        <f t="shared" si="10"/>
        <v>30</v>
      </c>
      <c r="K207" s="4">
        <f t="shared" si="9"/>
        <v>13.948783006450565</v>
      </c>
      <c r="L207" s="4">
        <f t="shared" si="11"/>
        <v>257.64156697401017</v>
      </c>
    </row>
    <row r="208" spans="5:12" x14ac:dyDescent="0.25">
      <c r="E208">
        <v>196</v>
      </c>
      <c r="F208">
        <v>12</v>
      </c>
      <c r="G208">
        <v>11</v>
      </c>
      <c r="H208">
        <v>16</v>
      </c>
      <c r="I208">
        <v>13</v>
      </c>
      <c r="J208" s="4">
        <f t="shared" si="10"/>
        <v>3</v>
      </c>
      <c r="K208" s="4">
        <f t="shared" si="9"/>
        <v>7.9765612456504957</v>
      </c>
      <c r="L208" s="4">
        <f t="shared" si="11"/>
        <v>24.766161831710413</v>
      </c>
    </row>
    <row r="209" spans="5:12" x14ac:dyDescent="0.25">
      <c r="E209">
        <v>197</v>
      </c>
      <c r="F209">
        <v>13</v>
      </c>
      <c r="G209">
        <v>14</v>
      </c>
      <c r="H209">
        <v>14</v>
      </c>
      <c r="I209">
        <v>23</v>
      </c>
      <c r="J209" s="4">
        <f t="shared" si="10"/>
        <v>-9</v>
      </c>
      <c r="K209" s="4">
        <f t="shared" si="9"/>
        <v>-9.5366274699246691</v>
      </c>
      <c r="L209" s="4">
        <f t="shared" si="11"/>
        <v>0.28796904147775171</v>
      </c>
    </row>
    <row r="210" spans="5:12" x14ac:dyDescent="0.25">
      <c r="E210">
        <v>198</v>
      </c>
      <c r="F210">
        <v>9</v>
      </c>
      <c r="G210">
        <v>20</v>
      </c>
      <c r="H210">
        <v>13</v>
      </c>
      <c r="I210">
        <v>27</v>
      </c>
      <c r="J210" s="4">
        <f t="shared" si="10"/>
        <v>-14</v>
      </c>
      <c r="K210" s="4">
        <f t="shared" si="9"/>
        <v>0.29531094965701588</v>
      </c>
      <c r="L210" s="4">
        <f t="shared" si="11"/>
        <v>204.35591514738374</v>
      </c>
    </row>
    <row r="211" spans="5:12" x14ac:dyDescent="0.25">
      <c r="E211">
        <v>199</v>
      </c>
      <c r="F211">
        <v>3</v>
      </c>
      <c r="G211">
        <v>21</v>
      </c>
      <c r="H211">
        <v>37</v>
      </c>
      <c r="I211">
        <v>14</v>
      </c>
      <c r="J211" s="4">
        <f t="shared" si="10"/>
        <v>23</v>
      </c>
      <c r="K211" s="4">
        <f t="shared" si="9"/>
        <v>12.545658808175141</v>
      </c>
      <c r="L211" s="4">
        <f t="shared" si="11"/>
        <v>109.29324975508602</v>
      </c>
    </row>
    <row r="212" spans="5:12" x14ac:dyDescent="0.25">
      <c r="E212">
        <v>200</v>
      </c>
      <c r="F212">
        <v>2</v>
      </c>
      <c r="G212">
        <v>23</v>
      </c>
      <c r="H212">
        <v>35</v>
      </c>
      <c r="I212">
        <v>10</v>
      </c>
      <c r="J212" s="4">
        <f t="shared" si="10"/>
        <v>25</v>
      </c>
      <c r="K212" s="4">
        <f t="shared" si="9"/>
        <v>4.5789939347476327</v>
      </c>
      <c r="L212" s="4">
        <f t="shared" si="11"/>
        <v>417.01748871707395</v>
      </c>
    </row>
    <row r="213" spans="5:12" x14ac:dyDescent="0.25">
      <c r="E213">
        <v>201</v>
      </c>
      <c r="F213">
        <v>18</v>
      </c>
      <c r="G213">
        <v>29</v>
      </c>
      <c r="H213">
        <v>23</v>
      </c>
      <c r="I213">
        <v>27</v>
      </c>
      <c r="J213" s="4">
        <f t="shared" si="10"/>
        <v>-4</v>
      </c>
      <c r="K213" s="4">
        <f t="shared" si="9"/>
        <v>3.7119797874651077</v>
      </c>
      <c r="L213" s="4">
        <f t="shared" si="11"/>
        <v>59.474632242270367</v>
      </c>
    </row>
    <row r="214" spans="5:12" x14ac:dyDescent="0.25">
      <c r="E214">
        <v>202</v>
      </c>
      <c r="F214">
        <v>10</v>
      </c>
      <c r="G214">
        <v>17</v>
      </c>
      <c r="H214">
        <v>20</v>
      </c>
      <c r="I214">
        <v>17</v>
      </c>
      <c r="J214" s="4">
        <f t="shared" si="10"/>
        <v>3</v>
      </c>
      <c r="K214" s="4">
        <f t="shared" si="9"/>
        <v>10.592533056375897</v>
      </c>
      <c r="L214" s="4">
        <f t="shared" si="11"/>
        <v>57.646558212160727</v>
      </c>
    </row>
    <row r="215" spans="5:12" x14ac:dyDescent="0.25">
      <c r="E215">
        <v>203</v>
      </c>
      <c r="F215">
        <v>25</v>
      </c>
      <c r="G215">
        <v>22</v>
      </c>
      <c r="H215">
        <v>17</v>
      </c>
      <c r="I215">
        <v>6</v>
      </c>
      <c r="J215" s="4">
        <f t="shared" si="10"/>
        <v>11</v>
      </c>
      <c r="K215" s="4">
        <f t="shared" si="9"/>
        <v>4.954339780079617</v>
      </c>
      <c r="L215" s="4">
        <f t="shared" si="11"/>
        <v>36.550007494727772</v>
      </c>
    </row>
    <row r="216" spans="5:12" x14ac:dyDescent="0.25">
      <c r="E216">
        <v>204</v>
      </c>
      <c r="F216">
        <v>1</v>
      </c>
      <c r="G216">
        <v>28</v>
      </c>
      <c r="H216">
        <v>28</v>
      </c>
      <c r="I216">
        <v>31</v>
      </c>
      <c r="J216" s="4">
        <f t="shared" si="10"/>
        <v>-3</v>
      </c>
      <c r="K216" s="4">
        <f t="shared" si="9"/>
        <v>11.259206712433127</v>
      </c>
      <c r="L216" s="4">
        <f t="shared" si="11"/>
        <v>203.32497606789792</v>
      </c>
    </row>
    <row r="217" spans="5:12" x14ac:dyDescent="0.25">
      <c r="E217">
        <v>205</v>
      </c>
      <c r="F217">
        <v>5</v>
      </c>
      <c r="G217">
        <v>26</v>
      </c>
      <c r="H217">
        <v>20</v>
      </c>
      <c r="I217">
        <v>7</v>
      </c>
      <c r="J217" s="4">
        <f t="shared" si="10"/>
        <v>13</v>
      </c>
      <c r="K217" s="4">
        <f t="shared" si="9"/>
        <v>7.8439252730981988</v>
      </c>
      <c r="L217" s="4">
        <f t="shared" si="11"/>
        <v>26.585106589395483</v>
      </c>
    </row>
    <row r="218" spans="5:12" x14ac:dyDescent="0.25">
      <c r="E218">
        <v>206</v>
      </c>
      <c r="F218">
        <v>27</v>
      </c>
      <c r="G218">
        <v>30</v>
      </c>
      <c r="H218">
        <v>31</v>
      </c>
      <c r="I218">
        <v>24</v>
      </c>
      <c r="J218" s="4">
        <f t="shared" si="10"/>
        <v>7</v>
      </c>
      <c r="K218" s="4">
        <f t="shared" si="9"/>
        <v>14.305378999016575</v>
      </c>
      <c r="L218" s="4">
        <f t="shared" si="11"/>
        <v>53.368562319272421</v>
      </c>
    </row>
    <row r="219" spans="5:12" x14ac:dyDescent="0.25">
      <c r="E219">
        <v>207</v>
      </c>
      <c r="F219">
        <v>32</v>
      </c>
      <c r="G219">
        <v>24</v>
      </c>
      <c r="H219">
        <v>14</v>
      </c>
      <c r="I219">
        <v>17</v>
      </c>
      <c r="J219" s="4">
        <f t="shared" si="10"/>
        <v>-3</v>
      </c>
      <c r="K219" s="4">
        <f t="shared" si="9"/>
        <v>-6.4178822895091354</v>
      </c>
      <c r="L219" s="4">
        <f t="shared" si="11"/>
        <v>11.681919344940209</v>
      </c>
    </row>
    <row r="220" spans="5:12" x14ac:dyDescent="0.25">
      <c r="E220">
        <v>208</v>
      </c>
      <c r="F220">
        <v>31</v>
      </c>
      <c r="G220">
        <v>16</v>
      </c>
      <c r="H220">
        <v>38</v>
      </c>
      <c r="I220">
        <v>49</v>
      </c>
      <c r="J220" s="4">
        <f t="shared" si="10"/>
        <v>-11</v>
      </c>
      <c r="K220" s="4">
        <f t="shared" si="9"/>
        <v>-7.1630200732955807</v>
      </c>
      <c r="L220" s="4">
        <f t="shared" si="11"/>
        <v>14.722414957932651</v>
      </c>
    </row>
    <row r="221" spans="5:12" x14ac:dyDescent="0.25">
      <c r="E221">
        <v>209</v>
      </c>
      <c r="F221">
        <v>21</v>
      </c>
      <c r="G221">
        <v>25</v>
      </c>
      <c r="H221">
        <v>30</v>
      </c>
      <c r="I221">
        <v>33</v>
      </c>
      <c r="J221" s="4">
        <f t="shared" si="10"/>
        <v>-3</v>
      </c>
      <c r="K221" s="4">
        <f t="shared" si="9"/>
        <v>-10.40711718224102</v>
      </c>
      <c r="L221" s="4">
        <f t="shared" si="11"/>
        <v>54.865384951450146</v>
      </c>
    </row>
    <row r="222" spans="5:12" x14ac:dyDescent="0.25">
      <c r="E222">
        <v>210</v>
      </c>
      <c r="F222">
        <v>28</v>
      </c>
      <c r="G222">
        <v>32</v>
      </c>
      <c r="H222">
        <v>16</v>
      </c>
      <c r="I222">
        <v>26</v>
      </c>
      <c r="J222" s="4">
        <f t="shared" si="10"/>
        <v>-10</v>
      </c>
      <c r="K222" s="4">
        <f t="shared" si="9"/>
        <v>-7.7435800573100053</v>
      </c>
      <c r="L222" s="4">
        <f t="shared" si="11"/>
        <v>5.091430957769119</v>
      </c>
    </row>
    <row r="223" spans="5:12" x14ac:dyDescent="0.25">
      <c r="E223">
        <v>211</v>
      </c>
      <c r="F223">
        <v>2</v>
      </c>
      <c r="G223">
        <v>5</v>
      </c>
      <c r="H223">
        <v>34</v>
      </c>
      <c r="I223">
        <v>31</v>
      </c>
      <c r="J223" s="4">
        <f t="shared" si="10"/>
        <v>3</v>
      </c>
      <c r="K223" s="4">
        <f t="shared" si="9"/>
        <v>0.95572760306267901</v>
      </c>
      <c r="L223" s="4">
        <f t="shared" si="11"/>
        <v>4.1790496328798605</v>
      </c>
    </row>
    <row r="224" spans="5:12" x14ac:dyDescent="0.25">
      <c r="E224">
        <v>212</v>
      </c>
      <c r="F224">
        <v>7</v>
      </c>
      <c r="G224">
        <v>4</v>
      </c>
      <c r="H224">
        <v>17</v>
      </c>
      <c r="I224">
        <v>33</v>
      </c>
      <c r="J224" s="4">
        <f t="shared" si="10"/>
        <v>-16</v>
      </c>
      <c r="K224" s="4">
        <f t="shared" si="9"/>
        <v>-2.8789930455234671</v>
      </c>
      <c r="L224" s="4">
        <f t="shared" si="11"/>
        <v>172.16082349942155</v>
      </c>
    </row>
    <row r="225" spans="5:12" x14ac:dyDescent="0.25">
      <c r="E225">
        <v>213</v>
      </c>
      <c r="F225">
        <v>24</v>
      </c>
      <c r="G225">
        <v>9</v>
      </c>
      <c r="H225">
        <v>12</v>
      </c>
      <c r="I225">
        <v>7</v>
      </c>
      <c r="J225" s="4">
        <f t="shared" si="10"/>
        <v>5</v>
      </c>
      <c r="K225" s="4">
        <f t="shared" si="9"/>
        <v>15.830729534795449</v>
      </c>
      <c r="L225" s="4">
        <f t="shared" si="11"/>
        <v>117.30470225589043</v>
      </c>
    </row>
    <row r="226" spans="5:12" x14ac:dyDescent="0.25">
      <c r="E226">
        <v>214</v>
      </c>
      <c r="F226">
        <v>6</v>
      </c>
      <c r="G226">
        <v>13</v>
      </c>
      <c r="H226">
        <v>5</v>
      </c>
      <c r="I226">
        <v>24</v>
      </c>
      <c r="J226" s="4">
        <f t="shared" si="10"/>
        <v>-19</v>
      </c>
      <c r="K226" s="4">
        <f t="shared" si="9"/>
        <v>-5.0967043399746936</v>
      </c>
      <c r="L226" s="4">
        <f t="shared" si="11"/>
        <v>193.30163021007854</v>
      </c>
    </row>
    <row r="227" spans="5:12" x14ac:dyDescent="0.25">
      <c r="E227">
        <v>215</v>
      </c>
      <c r="F227">
        <v>12</v>
      </c>
      <c r="G227">
        <v>15</v>
      </c>
      <c r="H227">
        <v>25</v>
      </c>
      <c r="I227">
        <v>28</v>
      </c>
      <c r="J227" s="4">
        <f t="shared" si="10"/>
        <v>-3</v>
      </c>
      <c r="K227" s="4">
        <f t="shared" si="9"/>
        <v>2.057463975214211</v>
      </c>
      <c r="L227" s="4">
        <f t="shared" si="11"/>
        <v>25.577941860589529</v>
      </c>
    </row>
    <row r="228" spans="5:12" x14ac:dyDescent="0.25">
      <c r="E228">
        <v>216</v>
      </c>
      <c r="F228">
        <v>11</v>
      </c>
      <c r="G228">
        <v>18</v>
      </c>
      <c r="H228">
        <v>27</v>
      </c>
      <c r="I228">
        <v>28</v>
      </c>
      <c r="J228" s="4">
        <f t="shared" si="10"/>
        <v>-1</v>
      </c>
      <c r="K228" s="4">
        <f t="shared" si="9"/>
        <v>-0.97135580931493615</v>
      </c>
      <c r="L228" s="4">
        <f t="shared" si="11"/>
        <v>8.2048966000229878E-4</v>
      </c>
    </row>
    <row r="229" spans="5:12" x14ac:dyDescent="0.25">
      <c r="E229">
        <v>217</v>
      </c>
      <c r="F229">
        <v>8</v>
      </c>
      <c r="G229">
        <v>27</v>
      </c>
      <c r="H229">
        <v>0</v>
      </c>
      <c r="I229">
        <v>21</v>
      </c>
      <c r="J229" s="4">
        <f t="shared" si="10"/>
        <v>-21</v>
      </c>
      <c r="K229" s="4">
        <f t="shared" si="9"/>
        <v>-10.00190737693768</v>
      </c>
      <c r="L229" s="4">
        <f t="shared" si="11"/>
        <v>120.95804134545781</v>
      </c>
    </row>
    <row r="230" spans="5:12" x14ac:dyDescent="0.25">
      <c r="E230">
        <v>218</v>
      </c>
      <c r="F230">
        <v>22</v>
      </c>
      <c r="G230">
        <v>29</v>
      </c>
      <c r="H230">
        <v>37</v>
      </c>
      <c r="I230">
        <v>14</v>
      </c>
      <c r="J230" s="4">
        <f t="shared" si="10"/>
        <v>23</v>
      </c>
      <c r="K230" s="4">
        <f t="shared" si="9"/>
        <v>11.953990497877726</v>
      </c>
      <c r="L230" s="4">
        <f t="shared" si="11"/>
        <v>122.01432592097557</v>
      </c>
    </row>
    <row r="231" spans="5:12" x14ac:dyDescent="0.25">
      <c r="E231">
        <v>219</v>
      </c>
      <c r="F231">
        <v>30</v>
      </c>
      <c r="G231">
        <v>20</v>
      </c>
      <c r="H231">
        <v>17</v>
      </c>
      <c r="I231">
        <v>21</v>
      </c>
      <c r="J231" s="4">
        <f t="shared" si="10"/>
        <v>-4</v>
      </c>
      <c r="K231" s="4">
        <f t="shared" si="9"/>
        <v>5.3883679261081383</v>
      </c>
      <c r="L231" s="4">
        <f t="shared" si="11"/>
        <v>88.141452315976025</v>
      </c>
    </row>
    <row r="232" spans="5:12" x14ac:dyDescent="0.25">
      <c r="E232">
        <v>220</v>
      </c>
      <c r="F232">
        <v>1</v>
      </c>
      <c r="G232">
        <v>26</v>
      </c>
      <c r="H232">
        <v>31</v>
      </c>
      <c r="I232">
        <v>7</v>
      </c>
      <c r="J232" s="4">
        <f t="shared" si="10"/>
        <v>24</v>
      </c>
      <c r="K232" s="4">
        <f t="shared" si="9"/>
        <v>3.6223977386178077</v>
      </c>
      <c r="L232" s="4">
        <f t="shared" si="11"/>
        <v>415.24667392308868</v>
      </c>
    </row>
    <row r="233" spans="5:12" x14ac:dyDescent="0.25">
      <c r="E233">
        <v>221</v>
      </c>
      <c r="F233">
        <v>16</v>
      </c>
      <c r="G233">
        <v>10</v>
      </c>
      <c r="H233">
        <v>45</v>
      </c>
      <c r="I233">
        <v>17</v>
      </c>
      <c r="J233" s="4">
        <f t="shared" si="10"/>
        <v>28</v>
      </c>
      <c r="K233" s="4">
        <f t="shared" si="9"/>
        <v>1.9258681082966946</v>
      </c>
      <c r="L233" s="4">
        <f t="shared" si="11"/>
        <v>679.86035390593941</v>
      </c>
    </row>
    <row r="234" spans="5:12" x14ac:dyDescent="0.25">
      <c r="E234">
        <v>222</v>
      </c>
      <c r="F234">
        <v>23</v>
      </c>
      <c r="G234">
        <v>31</v>
      </c>
      <c r="H234">
        <v>40</v>
      </c>
      <c r="I234">
        <v>35</v>
      </c>
      <c r="J234" s="4">
        <f t="shared" si="10"/>
        <v>5</v>
      </c>
      <c r="K234" s="4">
        <f t="shared" si="9"/>
        <v>2.6279495102944757</v>
      </c>
      <c r="L234" s="4">
        <f t="shared" si="11"/>
        <v>5.6266235257122181</v>
      </c>
    </row>
    <row r="235" spans="5:12" x14ac:dyDescent="0.25">
      <c r="E235">
        <v>223</v>
      </c>
      <c r="F235">
        <v>14</v>
      </c>
      <c r="G235">
        <v>3</v>
      </c>
      <c r="H235">
        <v>20</v>
      </c>
      <c r="I235">
        <v>10</v>
      </c>
      <c r="J235" s="4">
        <f t="shared" si="10"/>
        <v>10</v>
      </c>
      <c r="K235" s="4">
        <f t="shared" si="9"/>
        <v>7.7980870026091775</v>
      </c>
      <c r="L235" s="4">
        <f t="shared" si="11"/>
        <v>4.8484208480786357</v>
      </c>
    </row>
    <row r="236" spans="5:12" x14ac:dyDescent="0.25">
      <c r="E236">
        <v>224</v>
      </c>
      <c r="F236">
        <v>17</v>
      </c>
      <c r="G236">
        <v>19</v>
      </c>
      <c r="H236">
        <v>29</v>
      </c>
      <c r="I236">
        <v>28</v>
      </c>
      <c r="J236" s="4">
        <f t="shared" si="10"/>
        <v>1</v>
      </c>
      <c r="K236" s="4">
        <f t="shared" si="9"/>
        <v>-12.560239321211213</v>
      </c>
      <c r="L236" s="4">
        <f t="shared" si="11"/>
        <v>183.88009044852274</v>
      </c>
    </row>
    <row r="237" spans="5:12" x14ac:dyDescent="0.25">
      <c r="E237">
        <v>225</v>
      </c>
      <c r="F237">
        <v>18</v>
      </c>
      <c r="G237">
        <v>12</v>
      </c>
      <c r="H237">
        <v>31</v>
      </c>
      <c r="I237">
        <v>34</v>
      </c>
      <c r="J237" s="4">
        <f t="shared" si="10"/>
        <v>-3</v>
      </c>
      <c r="K237" s="4">
        <f t="shared" si="9"/>
        <v>0.51823067776592291</v>
      </c>
      <c r="L237" s="4">
        <f t="shared" si="11"/>
        <v>12.377947101973266</v>
      </c>
    </row>
    <row r="238" spans="5:12" x14ac:dyDescent="0.25">
      <c r="E238">
        <v>226</v>
      </c>
      <c r="F238">
        <v>16</v>
      </c>
      <c r="G238">
        <v>23</v>
      </c>
      <c r="H238">
        <v>31</v>
      </c>
      <c r="I238">
        <v>30</v>
      </c>
      <c r="J238" s="4">
        <f t="shared" si="10"/>
        <v>1</v>
      </c>
      <c r="K238" s="4">
        <f t="shared" si="9"/>
        <v>12.058506677102589</v>
      </c>
      <c r="L238" s="4">
        <f t="shared" si="11"/>
        <v>122.29056992752254</v>
      </c>
    </row>
    <row r="239" spans="5:12" x14ac:dyDescent="0.25">
      <c r="E239">
        <v>227</v>
      </c>
      <c r="F239">
        <v>31</v>
      </c>
      <c r="G239">
        <v>10</v>
      </c>
      <c r="H239">
        <v>16</v>
      </c>
      <c r="I239">
        <v>37</v>
      </c>
      <c r="J239" s="4">
        <f t="shared" si="10"/>
        <v>-21</v>
      </c>
      <c r="K239" s="4">
        <f t="shared" si="9"/>
        <v>-7.7449640030327149</v>
      </c>
      <c r="L239" s="4">
        <f t="shared" si="11"/>
        <v>175.69597928089851</v>
      </c>
    </row>
    <row r="240" spans="5:12" x14ac:dyDescent="0.25">
      <c r="E240">
        <v>228</v>
      </c>
      <c r="F240">
        <v>20</v>
      </c>
      <c r="G240">
        <v>2</v>
      </c>
      <c r="H240">
        <v>26</v>
      </c>
      <c r="I240">
        <v>13</v>
      </c>
      <c r="J240" s="4">
        <f t="shared" si="10"/>
        <v>13</v>
      </c>
      <c r="K240" s="4">
        <f t="shared" si="9"/>
        <v>-0.84635572137272819</v>
      </c>
      <c r="L240" s="4">
        <f t="shared" si="11"/>
        <v>191.72156676279127</v>
      </c>
    </row>
    <row r="241" spans="5:12" x14ac:dyDescent="0.25">
      <c r="E241">
        <v>229</v>
      </c>
      <c r="F241">
        <v>25</v>
      </c>
      <c r="G241">
        <v>3</v>
      </c>
      <c r="H241">
        <v>20</v>
      </c>
      <c r="I241">
        <v>7</v>
      </c>
      <c r="J241" s="4">
        <f t="shared" si="10"/>
        <v>13</v>
      </c>
      <c r="K241" s="4">
        <f t="shared" si="9"/>
        <v>5.3848944881673635</v>
      </c>
      <c r="L241" s="4">
        <f t="shared" si="11"/>
        <v>57.989831956343799</v>
      </c>
    </row>
    <row r="242" spans="5:12" x14ac:dyDescent="0.25">
      <c r="E242">
        <v>230</v>
      </c>
      <c r="F242">
        <v>30</v>
      </c>
      <c r="G242">
        <v>5</v>
      </c>
      <c r="H242">
        <v>20</v>
      </c>
      <c r="I242">
        <v>37</v>
      </c>
      <c r="J242" s="4">
        <f t="shared" si="10"/>
        <v>-17</v>
      </c>
      <c r="K242" s="4">
        <f t="shared" si="9"/>
        <v>0.48211573173043443</v>
      </c>
      <c r="L242" s="4">
        <f t="shared" si="11"/>
        <v>305.62437045761675</v>
      </c>
    </row>
    <row r="243" spans="5:12" x14ac:dyDescent="0.25">
      <c r="E243">
        <v>231</v>
      </c>
      <c r="F243">
        <v>11</v>
      </c>
      <c r="G243">
        <v>6</v>
      </c>
      <c r="H243">
        <v>19</v>
      </c>
      <c r="I243">
        <v>13</v>
      </c>
      <c r="J243" s="4">
        <f t="shared" si="10"/>
        <v>6</v>
      </c>
      <c r="K243" s="4">
        <f t="shared" si="9"/>
        <v>5.57586910975186</v>
      </c>
      <c r="L243" s="4">
        <f t="shared" si="11"/>
        <v>0.17988701206267976</v>
      </c>
    </row>
    <row r="244" spans="5:12" x14ac:dyDescent="0.25">
      <c r="E244">
        <v>232</v>
      </c>
      <c r="F244">
        <v>15</v>
      </c>
      <c r="G244">
        <v>13</v>
      </c>
      <c r="H244">
        <v>0</v>
      </c>
      <c r="I244">
        <v>21</v>
      </c>
      <c r="J244" s="4">
        <f t="shared" si="10"/>
        <v>-21</v>
      </c>
      <c r="K244" s="4">
        <f t="shared" si="9"/>
        <v>3.8904500021796231</v>
      </c>
      <c r="L244" s="4">
        <f t="shared" si="11"/>
        <v>619.53450131100362</v>
      </c>
    </row>
    <row r="245" spans="5:12" x14ac:dyDescent="0.25">
      <c r="E245">
        <v>233</v>
      </c>
      <c r="F245">
        <v>7</v>
      </c>
      <c r="G245">
        <v>21</v>
      </c>
      <c r="H245">
        <v>23</v>
      </c>
      <c r="I245">
        <v>22</v>
      </c>
      <c r="J245" s="4">
        <f t="shared" si="10"/>
        <v>1</v>
      </c>
      <c r="K245" s="4">
        <f t="shared" si="9"/>
        <v>9.0887145348150113</v>
      </c>
      <c r="L245" s="4">
        <f t="shared" si="11"/>
        <v>65.427302825727622</v>
      </c>
    </row>
    <row r="246" spans="5:12" x14ac:dyDescent="0.25">
      <c r="E246">
        <v>234</v>
      </c>
      <c r="F246">
        <v>14</v>
      </c>
      <c r="G246">
        <v>27</v>
      </c>
      <c r="H246">
        <v>34</v>
      </c>
      <c r="I246">
        <v>31</v>
      </c>
      <c r="J246" s="4">
        <f t="shared" si="10"/>
        <v>3</v>
      </c>
      <c r="K246" s="4">
        <f t="shared" si="9"/>
        <v>4.7994777458572404</v>
      </c>
      <c r="L246" s="4">
        <f t="shared" si="11"/>
        <v>3.2381201578354553</v>
      </c>
    </row>
    <row r="247" spans="5:12" x14ac:dyDescent="0.25">
      <c r="E247">
        <v>235</v>
      </c>
      <c r="F247">
        <v>28</v>
      </c>
      <c r="G247">
        <v>4</v>
      </c>
      <c r="H247">
        <v>7</v>
      </c>
      <c r="I247">
        <v>41</v>
      </c>
      <c r="J247" s="4">
        <f t="shared" si="10"/>
        <v>-34</v>
      </c>
      <c r="K247" s="4">
        <f t="shared" si="9"/>
        <v>-19.168232378970444</v>
      </c>
      <c r="L247" s="4">
        <f t="shared" si="11"/>
        <v>219.98133076422073</v>
      </c>
    </row>
    <row r="248" spans="5:12" x14ac:dyDescent="0.25">
      <c r="E248">
        <v>236</v>
      </c>
      <c r="F248">
        <v>22</v>
      </c>
      <c r="G248">
        <v>19</v>
      </c>
      <c r="H248">
        <v>7</v>
      </c>
      <c r="I248">
        <v>23</v>
      </c>
      <c r="J248" s="4">
        <f t="shared" si="10"/>
        <v>-16</v>
      </c>
      <c r="K248" s="4">
        <f t="shared" si="9"/>
        <v>-3.7810744339749203</v>
      </c>
      <c r="L248" s="4">
        <f t="shared" si="11"/>
        <v>149.30214198806132</v>
      </c>
    </row>
    <row r="249" spans="5:12" x14ac:dyDescent="0.25">
      <c r="E249">
        <v>237</v>
      </c>
      <c r="F249">
        <v>29</v>
      </c>
      <c r="G249">
        <v>1</v>
      </c>
      <c r="H249">
        <v>24</v>
      </c>
      <c r="I249">
        <v>21</v>
      </c>
      <c r="J249" s="4">
        <f t="shared" si="10"/>
        <v>3</v>
      </c>
      <c r="K249" s="4">
        <f t="shared" si="9"/>
        <v>4.4869772186854835</v>
      </c>
      <c r="L249" s="4">
        <f t="shared" si="11"/>
        <v>2.2111012488896162</v>
      </c>
    </row>
    <row r="250" spans="5:12" x14ac:dyDescent="0.25">
      <c r="E250">
        <v>238</v>
      </c>
      <c r="F250">
        <v>9</v>
      </c>
      <c r="G250">
        <v>32</v>
      </c>
      <c r="H250">
        <v>13</v>
      </c>
      <c r="I250">
        <v>10</v>
      </c>
      <c r="J250" s="4">
        <f t="shared" si="10"/>
        <v>3</v>
      </c>
      <c r="K250" s="4">
        <f t="shared" si="9"/>
        <v>-1.8894111311848305</v>
      </c>
      <c r="L250" s="4">
        <f t="shared" si="11"/>
        <v>23.906341209754128</v>
      </c>
    </row>
    <row r="251" spans="5:12" x14ac:dyDescent="0.25">
      <c r="E251">
        <v>239</v>
      </c>
      <c r="F251">
        <v>17</v>
      </c>
      <c r="G251">
        <v>8</v>
      </c>
      <c r="H251">
        <v>10</v>
      </c>
      <c r="I251">
        <v>7</v>
      </c>
      <c r="J251" s="4">
        <f t="shared" si="10"/>
        <v>3</v>
      </c>
      <c r="K251" s="4">
        <f t="shared" si="9"/>
        <v>3.6703120171048513</v>
      </c>
      <c r="L251" s="4">
        <f t="shared" si="11"/>
        <v>0.4493182002751745</v>
      </c>
    </row>
    <row r="252" spans="5:12" x14ac:dyDescent="0.25">
      <c r="E252">
        <v>240</v>
      </c>
      <c r="F252">
        <v>26</v>
      </c>
      <c r="G252">
        <v>24</v>
      </c>
      <c r="H252">
        <v>20</v>
      </c>
      <c r="I252">
        <v>7</v>
      </c>
      <c r="J252" s="4">
        <f t="shared" si="10"/>
        <v>13</v>
      </c>
      <c r="K252" s="4">
        <f t="shared" si="9"/>
        <v>-9.0324654110376486</v>
      </c>
      <c r="L252" s="4">
        <f t="shared" si="11"/>
        <v>485.4295320885704</v>
      </c>
    </row>
    <row r="253" spans="5:12" x14ac:dyDescent="0.25">
      <c r="E253">
        <v>241</v>
      </c>
      <c r="F253">
        <v>24</v>
      </c>
      <c r="G253">
        <v>7</v>
      </c>
      <c r="H253">
        <v>10</v>
      </c>
      <c r="I253">
        <v>38</v>
      </c>
      <c r="J253" s="4">
        <f t="shared" si="10"/>
        <v>-28</v>
      </c>
      <c r="K253" s="4">
        <f t="shared" si="9"/>
        <v>5.3956591274736443</v>
      </c>
      <c r="L253" s="4">
        <f t="shared" si="11"/>
        <v>1115.2700485584137</v>
      </c>
    </row>
    <row r="254" spans="5:12" x14ac:dyDescent="0.25">
      <c r="E254">
        <v>242</v>
      </c>
      <c r="F254">
        <v>13</v>
      </c>
      <c r="G254">
        <v>8</v>
      </c>
      <c r="H254">
        <v>14</v>
      </c>
      <c r="I254">
        <v>22</v>
      </c>
      <c r="J254" s="4">
        <f t="shared" si="10"/>
        <v>-8</v>
      </c>
      <c r="K254" s="4">
        <f t="shared" si="9"/>
        <v>5.2647576528702524</v>
      </c>
      <c r="L254" s="4">
        <f t="shared" si="11"/>
        <v>175.95379558937989</v>
      </c>
    </row>
    <row r="255" spans="5:12" x14ac:dyDescent="0.25">
      <c r="E255">
        <v>243</v>
      </c>
      <c r="F255">
        <v>31</v>
      </c>
      <c r="G255">
        <v>11</v>
      </c>
      <c r="H255">
        <v>24</v>
      </c>
      <c r="I255">
        <v>19</v>
      </c>
      <c r="J255" s="4">
        <f t="shared" si="10"/>
        <v>5</v>
      </c>
      <c r="K255" s="4">
        <f t="shared" si="9"/>
        <v>3.2817706858344446</v>
      </c>
      <c r="L255" s="4">
        <f t="shared" si="11"/>
        <v>2.9523119760578349</v>
      </c>
    </row>
    <row r="256" spans="5:12" x14ac:dyDescent="0.25">
      <c r="E256">
        <v>244</v>
      </c>
      <c r="F256">
        <v>6</v>
      </c>
      <c r="G256">
        <v>12</v>
      </c>
      <c r="H256">
        <v>14</v>
      </c>
      <c r="I256">
        <v>31</v>
      </c>
      <c r="J256" s="4">
        <f t="shared" si="10"/>
        <v>-17</v>
      </c>
      <c r="K256" s="4">
        <f t="shared" si="9"/>
        <v>-6.0289942413008726</v>
      </c>
      <c r="L256" s="4">
        <f t="shared" si="11"/>
        <v>120.36296735740943</v>
      </c>
    </row>
    <row r="257" spans="5:12" x14ac:dyDescent="0.25">
      <c r="E257">
        <v>245</v>
      </c>
      <c r="F257">
        <v>3</v>
      </c>
      <c r="G257">
        <v>17</v>
      </c>
      <c r="H257">
        <v>30</v>
      </c>
      <c r="I257">
        <v>23</v>
      </c>
      <c r="J257" s="4">
        <f t="shared" si="10"/>
        <v>7</v>
      </c>
      <c r="K257" s="4">
        <f t="shared" si="9"/>
        <v>10.856422217182375</v>
      </c>
      <c r="L257" s="4">
        <f t="shared" si="11"/>
        <v>14.871992317177828</v>
      </c>
    </row>
    <row r="258" spans="5:12" x14ac:dyDescent="0.25">
      <c r="E258">
        <v>246</v>
      </c>
      <c r="F258">
        <v>32</v>
      </c>
      <c r="G258">
        <v>18</v>
      </c>
      <c r="H258">
        <v>21</v>
      </c>
      <c r="I258">
        <v>18</v>
      </c>
      <c r="J258" s="4">
        <f t="shared" si="10"/>
        <v>3</v>
      </c>
      <c r="K258" s="4">
        <f t="shared" si="9"/>
        <v>0.82447652889542522</v>
      </c>
      <c r="L258" s="4">
        <f t="shared" si="11"/>
        <v>4.7329023733268984</v>
      </c>
    </row>
    <row r="259" spans="5:12" x14ac:dyDescent="0.25">
      <c r="E259">
        <v>247</v>
      </c>
      <c r="F259">
        <v>5</v>
      </c>
      <c r="G259">
        <v>20</v>
      </c>
      <c r="H259">
        <v>18</v>
      </c>
      <c r="I259">
        <v>21</v>
      </c>
      <c r="J259" s="4">
        <f t="shared" si="10"/>
        <v>-3</v>
      </c>
      <c r="K259" s="4">
        <f t="shared" si="9"/>
        <v>7.4140642324115316</v>
      </c>
      <c r="L259" s="4">
        <f t="shared" si="11"/>
        <v>108.45273383679319</v>
      </c>
    </row>
    <row r="260" spans="5:12" x14ac:dyDescent="0.25">
      <c r="E260">
        <v>248</v>
      </c>
      <c r="F260">
        <v>26</v>
      </c>
      <c r="G260">
        <v>22</v>
      </c>
      <c r="H260">
        <v>32</v>
      </c>
      <c r="I260">
        <v>29</v>
      </c>
      <c r="J260" s="4">
        <f t="shared" si="10"/>
        <v>3</v>
      </c>
      <c r="K260" s="4">
        <f t="shared" si="9"/>
        <v>-10.032117303045707</v>
      </c>
      <c r="L260" s="4">
        <f t="shared" si="11"/>
        <v>169.83608140034332</v>
      </c>
    </row>
    <row r="261" spans="5:12" x14ac:dyDescent="0.25">
      <c r="E261">
        <v>249</v>
      </c>
      <c r="F261">
        <v>4</v>
      </c>
      <c r="G261">
        <v>25</v>
      </c>
      <c r="H261">
        <v>24</v>
      </c>
      <c r="I261">
        <v>29</v>
      </c>
      <c r="J261" s="4">
        <f t="shared" si="10"/>
        <v>-5</v>
      </c>
      <c r="K261" s="4">
        <f t="shared" si="9"/>
        <v>1.5605903980974585</v>
      </c>
      <c r="L261" s="4">
        <f t="shared" si="11"/>
        <v>43.041346371608569</v>
      </c>
    </row>
    <row r="262" spans="5:12" x14ac:dyDescent="0.25">
      <c r="E262">
        <v>250</v>
      </c>
      <c r="F262">
        <v>19</v>
      </c>
      <c r="G262">
        <v>28</v>
      </c>
      <c r="H262">
        <v>21</v>
      </c>
      <c r="I262">
        <v>7</v>
      </c>
      <c r="J262" s="4">
        <f t="shared" si="10"/>
        <v>14</v>
      </c>
      <c r="K262" s="4">
        <f t="shared" si="9"/>
        <v>28.97343682493743</v>
      </c>
      <c r="L262" s="4">
        <f t="shared" si="11"/>
        <v>224.2038103503923</v>
      </c>
    </row>
    <row r="263" spans="5:12" x14ac:dyDescent="0.25">
      <c r="E263">
        <v>251</v>
      </c>
      <c r="F263">
        <v>29</v>
      </c>
      <c r="G263">
        <v>2</v>
      </c>
      <c r="H263">
        <v>28</v>
      </c>
      <c r="I263">
        <v>26</v>
      </c>
      <c r="J263" s="4">
        <f t="shared" si="10"/>
        <v>2</v>
      </c>
      <c r="K263" s="4">
        <f t="shared" si="9"/>
        <v>1.8175341191762402</v>
      </c>
      <c r="L263" s="4">
        <f t="shared" si="11"/>
        <v>3.3293797664790514E-2</v>
      </c>
    </row>
    <row r="264" spans="5:12" x14ac:dyDescent="0.25">
      <c r="E264">
        <v>252</v>
      </c>
      <c r="F264">
        <v>1</v>
      </c>
      <c r="G264">
        <v>30</v>
      </c>
      <c r="H264">
        <v>12</v>
      </c>
      <c r="I264">
        <v>7</v>
      </c>
      <c r="J264" s="4">
        <f t="shared" si="10"/>
        <v>5</v>
      </c>
      <c r="K264" s="4">
        <f t="shared" si="9"/>
        <v>0.3119808098568293</v>
      </c>
      <c r="L264" s="4">
        <f t="shared" si="11"/>
        <v>21.977523927150635</v>
      </c>
    </row>
    <row r="265" spans="5:12" x14ac:dyDescent="0.25">
      <c r="E265">
        <v>253</v>
      </c>
      <c r="F265">
        <v>10</v>
      </c>
      <c r="G265">
        <v>14</v>
      </c>
      <c r="H265">
        <v>33</v>
      </c>
      <c r="I265">
        <v>14</v>
      </c>
      <c r="J265" s="4">
        <f t="shared" si="10"/>
        <v>19</v>
      </c>
      <c r="K265" s="4">
        <f t="shared" si="9"/>
        <v>-3.0463520873479997</v>
      </c>
      <c r="L265" s="4">
        <f t="shared" si="11"/>
        <v>486.04164035931342</v>
      </c>
    </row>
    <row r="266" spans="5:12" x14ac:dyDescent="0.25">
      <c r="E266">
        <v>254</v>
      </c>
      <c r="F266">
        <v>23</v>
      </c>
      <c r="G266">
        <v>15</v>
      </c>
      <c r="H266">
        <v>6</v>
      </c>
      <c r="I266">
        <v>13</v>
      </c>
      <c r="J266" s="4">
        <f t="shared" si="10"/>
        <v>-7</v>
      </c>
      <c r="K266" s="4">
        <f t="shared" si="9"/>
        <v>-2.5171891123411925</v>
      </c>
      <c r="L266" s="4">
        <f t="shared" si="11"/>
        <v>20.095593454512347</v>
      </c>
    </row>
    <row r="267" spans="5:12" x14ac:dyDescent="0.25">
      <c r="E267">
        <v>255</v>
      </c>
      <c r="F267">
        <v>27</v>
      </c>
      <c r="G267">
        <v>16</v>
      </c>
      <c r="H267">
        <v>24</v>
      </c>
      <c r="I267">
        <v>17</v>
      </c>
      <c r="J267" s="4">
        <f t="shared" si="10"/>
        <v>7</v>
      </c>
      <c r="K267" s="4">
        <f t="shared" si="9"/>
        <v>6.3522543853293758</v>
      </c>
      <c r="L267" s="4">
        <f t="shared" si="11"/>
        <v>0.41957438132502478</v>
      </c>
    </row>
    <row r="268" spans="5:12" x14ac:dyDescent="0.25">
      <c r="E268">
        <v>256</v>
      </c>
      <c r="F268">
        <v>21</v>
      </c>
      <c r="G268">
        <v>9</v>
      </c>
      <c r="H268">
        <v>28</v>
      </c>
      <c r="I268">
        <v>24</v>
      </c>
      <c r="J268" s="4">
        <f t="shared" si="10"/>
        <v>4</v>
      </c>
      <c r="K268" s="4">
        <f t="shared" si="9"/>
        <v>6.3619799485744482</v>
      </c>
      <c r="L268" s="4">
        <f t="shared" si="11"/>
        <v>5.5789492774677525</v>
      </c>
    </row>
  </sheetData>
  <sortState ref="A15:C46">
    <sortCondition descending="1" ref="C15:C4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ReadMeFirst</vt:lpstr>
      <vt:lpstr>P1</vt:lpstr>
      <vt:lpstr>P2</vt:lpstr>
      <vt:lpstr>P3</vt:lpstr>
      <vt:lpstr>contribution</vt:lpstr>
      <vt:lpstr>home_edge</vt:lpstr>
      <vt:lpstr>inflation</vt:lpstr>
      <vt:lpstr>rating</vt:lpstr>
      <vt:lpstr>risk_level</vt:lpstr>
      <vt:lpstr>selected</vt:lpstr>
      <vt:lpstr>team_rating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2016-09-28T17:35:16Z</dcterms:created>
  <dcterms:modified xsi:type="dcterms:W3CDTF">2018-08-27T19:08:15Z</dcterms:modified>
</cp:coreProperties>
</file>