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15480" windowHeight="11640" activeTab="1"/>
  </bookViews>
  <sheets>
    <sheet name="Zusammenfassung" sheetId="1" r:id="rId1"/>
    <sheet name="Details" sheetId="4" r:id="rId2"/>
  </sheets>
  <definedNames>
    <definedName name="_xlnm.Print_Area" localSheetId="1">Details!$A$1:$K$334</definedName>
    <definedName name="_xlnm.Print_Area" localSheetId="0">Zusammenfassung!$A$1:$F$41</definedName>
  </definedNames>
  <calcPr calcId="145621"/>
</workbook>
</file>

<file path=xl/calcChain.xml><?xml version="1.0" encoding="utf-8"?>
<calcChain xmlns="http://schemas.openxmlformats.org/spreadsheetml/2006/main">
  <c r="E211" i="4" l="1"/>
  <c r="J215" i="4" l="1"/>
  <c r="J211" i="4"/>
  <c r="J214" i="4"/>
  <c r="J216" i="4"/>
  <c r="J217" i="4"/>
  <c r="J220" i="4"/>
  <c r="J221" i="4"/>
  <c r="J222" i="4"/>
  <c r="J225" i="4"/>
  <c r="J226" i="4"/>
  <c r="J227" i="4"/>
  <c r="F228" i="4"/>
  <c r="G230" i="4" s="1"/>
  <c r="H228" i="4"/>
  <c r="I230" i="4" s="1"/>
  <c r="K216" i="4"/>
  <c r="K222" i="4"/>
  <c r="K221" i="4"/>
  <c r="K220" i="4"/>
  <c r="K226" i="4"/>
  <c r="K225" i="4"/>
  <c r="K211" i="4"/>
  <c r="K214" i="4"/>
  <c r="K215" i="4"/>
  <c r="K217" i="4"/>
  <c r="K227" i="4"/>
  <c r="J314" i="4"/>
  <c r="J315" i="4" s="1"/>
  <c r="J319" i="4"/>
  <c r="K148" i="4"/>
  <c r="K149" i="4"/>
  <c r="K146" i="4"/>
  <c r="K147" i="4"/>
  <c r="K150" i="4"/>
  <c r="K138" i="4"/>
  <c r="K139" i="4"/>
  <c r="K140" i="4"/>
  <c r="K137" i="4"/>
  <c r="K141" i="4"/>
  <c r="K133" i="4"/>
  <c r="K155" i="4"/>
  <c r="K156" i="4"/>
  <c r="K157" i="4"/>
  <c r="K158" i="4"/>
  <c r="K159" i="4"/>
  <c r="J303" i="4"/>
  <c r="J304" i="4"/>
  <c r="J305" i="4"/>
  <c r="J295" i="4"/>
  <c r="J296" i="4"/>
  <c r="J297" i="4"/>
  <c r="J298" i="4"/>
  <c r="J299" i="4"/>
  <c r="J287" i="4"/>
  <c r="J288" i="4"/>
  <c r="J289" i="4"/>
  <c r="J290" i="4"/>
  <c r="J291" i="4"/>
  <c r="K264" i="4"/>
  <c r="K263" i="4"/>
  <c r="K265" i="4"/>
  <c r="K266" i="4"/>
  <c r="K267" i="4"/>
  <c r="K254" i="4"/>
  <c r="K255" i="4"/>
  <c r="K256" i="4"/>
  <c r="K257" i="4"/>
  <c r="K258" i="4"/>
  <c r="K245" i="4"/>
  <c r="K246" i="4"/>
  <c r="K247" i="4"/>
  <c r="K248" i="4"/>
  <c r="K249" i="4"/>
  <c r="K241" i="4"/>
  <c r="K176" i="4"/>
  <c r="K177" i="4"/>
  <c r="K178" i="4"/>
  <c r="K179" i="4"/>
  <c r="K180" i="4"/>
  <c r="K194" i="4"/>
  <c r="K195" i="4"/>
  <c r="K196" i="4"/>
  <c r="K197" i="4"/>
  <c r="K198" i="4"/>
  <c r="K185" i="4"/>
  <c r="K186" i="4"/>
  <c r="K187" i="4"/>
  <c r="K188" i="4"/>
  <c r="K189" i="4"/>
  <c r="K172" i="4"/>
  <c r="K99" i="4"/>
  <c r="K100" i="4"/>
  <c r="K101" i="4"/>
  <c r="K98" i="4"/>
  <c r="K102" i="4"/>
  <c r="K94" i="4"/>
  <c r="K116" i="4"/>
  <c r="K117" i="4"/>
  <c r="K118" i="4"/>
  <c r="K119" i="4"/>
  <c r="K120" i="4"/>
  <c r="K107" i="4"/>
  <c r="K108" i="4"/>
  <c r="K109" i="4"/>
  <c r="K110" i="4"/>
  <c r="K111" i="4"/>
  <c r="K78" i="4"/>
  <c r="K77" i="4"/>
  <c r="K79" i="4"/>
  <c r="K80" i="4"/>
  <c r="K81" i="4"/>
  <c r="K68" i="4"/>
  <c r="K69" i="4"/>
  <c r="K70" i="4"/>
  <c r="K71" i="4"/>
  <c r="K72" i="4"/>
  <c r="K59" i="4"/>
  <c r="K60" i="4"/>
  <c r="K61" i="4"/>
  <c r="K62" i="4"/>
  <c r="K63" i="4"/>
  <c r="K55" i="4"/>
  <c r="K38" i="4"/>
  <c r="K39" i="4"/>
  <c r="K40" i="4"/>
  <c r="K41" i="4"/>
  <c r="K42" i="4"/>
  <c r="K30" i="4"/>
  <c r="K31" i="4"/>
  <c r="K32" i="4"/>
  <c r="K33" i="4"/>
  <c r="K29" i="4"/>
  <c r="K20" i="4"/>
  <c r="K21" i="4"/>
  <c r="K22" i="4"/>
  <c r="K23" i="4"/>
  <c r="K24" i="4"/>
  <c r="K16" i="4"/>
  <c r="K279" i="4"/>
  <c r="K280" i="4" s="1"/>
  <c r="E26" i="1" s="1"/>
  <c r="J263" i="4"/>
  <c r="J264" i="4"/>
  <c r="J265" i="4"/>
  <c r="J266" i="4"/>
  <c r="J267" i="4"/>
  <c r="J254" i="4"/>
  <c r="J255" i="4"/>
  <c r="J256" i="4"/>
  <c r="J257" i="4"/>
  <c r="J258" i="4"/>
  <c r="J245" i="4"/>
  <c r="J246" i="4"/>
  <c r="J247" i="4"/>
  <c r="J248" i="4"/>
  <c r="J249" i="4"/>
  <c r="J241" i="4"/>
  <c r="J194" i="4"/>
  <c r="J195" i="4"/>
  <c r="J196" i="4"/>
  <c r="J197" i="4"/>
  <c r="J198" i="4"/>
  <c r="J185" i="4"/>
  <c r="J186" i="4"/>
  <c r="J187" i="4"/>
  <c r="J188" i="4"/>
  <c r="J189" i="4"/>
  <c r="J176" i="4"/>
  <c r="J177" i="4"/>
  <c r="J178" i="4"/>
  <c r="J179" i="4"/>
  <c r="J180" i="4"/>
  <c r="J172" i="4"/>
  <c r="J155" i="4"/>
  <c r="J156" i="4"/>
  <c r="J157" i="4"/>
  <c r="J158" i="4"/>
  <c r="J159" i="4"/>
  <c r="J146" i="4"/>
  <c r="J147" i="4"/>
  <c r="J148" i="4"/>
  <c r="J149" i="4"/>
  <c r="J150" i="4"/>
  <c r="J137" i="4"/>
  <c r="J138" i="4"/>
  <c r="J139" i="4"/>
  <c r="J140" i="4"/>
  <c r="J141" i="4"/>
  <c r="J133" i="4"/>
  <c r="J116" i="4"/>
  <c r="J117" i="4"/>
  <c r="J118" i="4"/>
  <c r="J119" i="4"/>
  <c r="J120" i="4"/>
  <c r="J107" i="4"/>
  <c r="J108" i="4"/>
  <c r="J109" i="4"/>
  <c r="J110" i="4"/>
  <c r="J111" i="4"/>
  <c r="J98" i="4"/>
  <c r="J99" i="4"/>
  <c r="J100" i="4"/>
  <c r="J101" i="4"/>
  <c r="J102" i="4"/>
  <c r="J94" i="4"/>
  <c r="J23" i="4"/>
  <c r="J279" i="4"/>
  <c r="J280" i="4" s="1"/>
  <c r="J42" i="4"/>
  <c r="J38" i="4"/>
  <c r="J39" i="4"/>
  <c r="J40" i="4"/>
  <c r="J41" i="4"/>
  <c r="J77" i="4"/>
  <c r="J78" i="4"/>
  <c r="J79" i="4"/>
  <c r="J80" i="4"/>
  <c r="J81" i="4"/>
  <c r="J68" i="4"/>
  <c r="J69" i="4"/>
  <c r="J70" i="4"/>
  <c r="J71" i="4"/>
  <c r="J72" i="4"/>
  <c r="J59" i="4"/>
  <c r="J60" i="4"/>
  <c r="J61" i="4"/>
  <c r="J62" i="4"/>
  <c r="J63" i="4"/>
  <c r="J55" i="4"/>
  <c r="J29" i="4"/>
  <c r="J30" i="4"/>
  <c r="J31" i="4"/>
  <c r="J32" i="4"/>
  <c r="J33" i="4"/>
  <c r="J20" i="4"/>
  <c r="J21" i="4"/>
  <c r="J22" i="4"/>
  <c r="J24" i="4"/>
  <c r="J16" i="4"/>
  <c r="B2" i="4"/>
  <c r="B3" i="4"/>
  <c r="K199" i="4" l="1"/>
  <c r="K181" i="4"/>
  <c r="J292" i="4"/>
  <c r="J250" i="4"/>
  <c r="J268" i="4"/>
  <c r="J151" i="4"/>
  <c r="J190" i="4"/>
  <c r="K103" i="4"/>
  <c r="J121" i="4"/>
  <c r="K34" i="4"/>
  <c r="K73" i="4"/>
  <c r="J43" i="4"/>
  <c r="L45" i="4" s="1"/>
  <c r="K160" i="4"/>
  <c r="K142" i="4"/>
  <c r="K228" i="4"/>
  <c r="K233" i="4" s="1"/>
  <c r="E23" i="1" s="1"/>
  <c r="J34" i="4"/>
  <c r="J82" i="4"/>
  <c r="J199" i="4"/>
  <c r="K82" i="4"/>
  <c r="K190" i="4"/>
  <c r="K203" i="4" s="1"/>
  <c r="E22" i="1" s="1"/>
  <c r="K250" i="4"/>
  <c r="J25" i="4"/>
  <c r="J103" i="4"/>
  <c r="J160" i="4"/>
  <c r="J259" i="4"/>
  <c r="K43" i="4"/>
  <c r="K112" i="4"/>
  <c r="K259" i="4"/>
  <c r="J306" i="4"/>
  <c r="J73" i="4"/>
  <c r="J64" i="4"/>
  <c r="J112" i="4"/>
  <c r="K123" i="4" s="1"/>
  <c r="J142" i="4"/>
  <c r="J181" i="4"/>
  <c r="K25" i="4"/>
  <c r="K64" i="4"/>
  <c r="K121" i="4"/>
  <c r="K268" i="4"/>
  <c r="K151" i="4"/>
  <c r="K164" i="4" s="1"/>
  <c r="J228" i="4"/>
  <c r="L230" i="4" s="1"/>
  <c r="J300" i="4"/>
  <c r="K201" i="4"/>
  <c r="L123" i="4"/>
  <c r="L270" i="4"/>
  <c r="K47" i="4" l="1"/>
  <c r="E16" i="1" s="1"/>
  <c r="K84" i="4"/>
  <c r="K230" i="4"/>
  <c r="K162" i="4"/>
  <c r="K270" i="4"/>
  <c r="L162" i="4"/>
  <c r="K86" i="4"/>
  <c r="E17" i="1" s="1"/>
  <c r="K272" i="4"/>
  <c r="E24" i="1" s="1"/>
  <c r="K125" i="4"/>
  <c r="E19" i="1" s="1"/>
  <c r="K45" i="4"/>
  <c r="L201" i="4"/>
  <c r="L84" i="4"/>
  <c r="H308" i="4"/>
  <c r="J311" i="4" s="1"/>
  <c r="K322" i="4" s="1"/>
  <c r="E29" i="1" s="1"/>
  <c r="E30" i="1" s="1"/>
  <c r="E21" i="1"/>
  <c r="E27" i="1" l="1"/>
  <c r="E32" i="1" s="1"/>
  <c r="E34" i="1" l="1"/>
  <c r="E35" i="1" s="1"/>
  <c r="E37" i="1" l="1"/>
  <c r="E38" i="1" s="1"/>
</calcChain>
</file>

<file path=xl/sharedStrings.xml><?xml version="1.0" encoding="utf-8"?>
<sst xmlns="http://schemas.openxmlformats.org/spreadsheetml/2006/main" count="429" uniqueCount="115">
  <si>
    <t>Honorare</t>
  </si>
  <si>
    <t>nach 
Zeitaufwand</t>
  </si>
  <si>
    <t>Ausschreibung, Offertvergleich, Vergabeantrag</t>
  </si>
  <si>
    <t>Unterlagen für die Ausführung</t>
  </si>
  <si>
    <t>Total Honorar</t>
  </si>
  <si>
    <t>1)</t>
  </si>
  <si>
    <t>Honorarkalkulation für Projektphasen / Leistungen nach Zeitaufwand</t>
  </si>
  <si>
    <t>Nur die gelb markierten Felder sind vom Anbieter auszufüllen!</t>
  </si>
  <si>
    <t>Honorarkategorien</t>
  </si>
  <si>
    <t>A</t>
  </si>
  <si>
    <t>B</t>
  </si>
  <si>
    <t>C</t>
  </si>
  <si>
    <t>D</t>
  </si>
  <si>
    <t>E</t>
  </si>
  <si>
    <t>F</t>
  </si>
  <si>
    <t>G</t>
  </si>
  <si>
    <t>Stundenansätze</t>
  </si>
  <si>
    <t>Personen</t>
  </si>
  <si>
    <t>Total</t>
  </si>
  <si>
    <t>Std.</t>
  </si>
  <si>
    <t>CHF</t>
  </si>
  <si>
    <t>Projektleiter</t>
  </si>
  <si>
    <t xml:space="preserve">Total Std. </t>
  </si>
  <si>
    <t>Weitere Schlüsselpersonen / Teilprojektleiter</t>
  </si>
  <si>
    <t>Vorname Name</t>
  </si>
  <si>
    <t>Spezialisten</t>
  </si>
  <si>
    <r>
      <t xml:space="preserve">Weitere Mitarbeiter </t>
    </r>
    <r>
      <rPr>
        <sz val="8"/>
        <rFont val="Arial"/>
        <family val="2"/>
      </rPr>
      <t>(total je Firma)</t>
    </r>
  </si>
  <si>
    <t>Name der Firma</t>
  </si>
  <si>
    <t>Total Std./Sämtliche Personen</t>
  </si>
  <si>
    <t>Vorgabe Auftraggeber zwingend</t>
  </si>
  <si>
    <t xml:space="preserve">Total CHF/Sämtliche Personen             </t>
  </si>
  <si>
    <t>Wird übertragen in "Zusammenstellung Vergütung"</t>
  </si>
  <si>
    <r>
      <t xml:space="preserve">Total                                                 </t>
    </r>
    <r>
      <rPr>
        <b/>
        <sz val="8"/>
        <rFont val="Arial"/>
        <family val="2"/>
      </rPr>
      <t xml:space="preserve"> wird übertragen in "Zusammenstellung Vergütung"</t>
    </r>
  </si>
  <si>
    <t>Zusatzleistungen</t>
  </si>
  <si>
    <t xml:space="preserve">Zusatzleistungen </t>
  </si>
  <si>
    <t>N02 Erhaltungsprojekt Sissach - Eptingen</t>
  </si>
  <si>
    <t>Inbetriebnahme, Abschluss</t>
  </si>
  <si>
    <t>Nebenkosten</t>
  </si>
  <si>
    <t>Bau / Massnahmenausführung</t>
  </si>
  <si>
    <t>Dokument / Dossier</t>
  </si>
  <si>
    <t>Version</t>
  </si>
  <si>
    <t>Entwurf</t>
  </si>
  <si>
    <t>Definitiv</t>
  </si>
  <si>
    <t>Dossier MK</t>
  </si>
  <si>
    <t>pauschal</t>
  </si>
  <si>
    <t>Exemplare [Stk]</t>
  </si>
  <si>
    <t>Betrag pro Stk</t>
  </si>
  <si>
    <t>Dossier MP</t>
  </si>
  <si>
    <t>Ausschreibungsunterlagen</t>
  </si>
  <si>
    <t>%</t>
  </si>
  <si>
    <t>Pauschale (Baubüro, Tel, PC, Spesen, Zulagen usw.)</t>
  </si>
  <si>
    <t>DAW / PAW (digital und in Papierform)</t>
  </si>
  <si>
    <t>zu übertragen in Ziffer 4.1.1 der Vertragsurkunde für Planerleistungen</t>
  </si>
  <si>
    <t>Zusammenstellung der Vergütung (brutto, exkl. MwSt)</t>
  </si>
  <si>
    <t>Honorartabelle zu Angebotsunterlagen für
Planerleistungen, Kap. 2.3.12</t>
  </si>
  <si>
    <t>Projektierung</t>
  </si>
  <si>
    <t>Ausschreibung</t>
  </si>
  <si>
    <t>Realisierung</t>
  </si>
  <si>
    <t>Total Nebenkosten</t>
  </si>
  <si>
    <t>Zwischentotal</t>
  </si>
  <si>
    <t>Rabatt</t>
  </si>
  <si>
    <t>MWST</t>
  </si>
  <si>
    <t xml:space="preserve">Total Vergütung (inkl. MWST) </t>
  </si>
  <si>
    <t xml:space="preserve">Total Vergütung (exkl. MWST) </t>
  </si>
  <si>
    <t>Teilprojekt</t>
  </si>
  <si>
    <t>TP 1</t>
  </si>
  <si>
    <t>Tunnel/Geotechnik</t>
  </si>
  <si>
    <t>Massnahmenkonzept</t>
  </si>
  <si>
    <t>Massnahmenprojekt</t>
  </si>
  <si>
    <t>Kopfdossier MK</t>
  </si>
  <si>
    <t>Kopfdossier MP</t>
  </si>
  <si>
    <t>Arbeitsgrundlagen, -pläne, -papiere MP</t>
  </si>
  <si>
    <t>Arbeitsgrundlagen, -pläne, -papiere A+O</t>
  </si>
  <si>
    <t>(Prozentualer Anteil der Honorarkosten)</t>
  </si>
  <si>
    <t>Bau / Massnahmenplanung</t>
  </si>
  <si>
    <t>Inbetriebnahme / Abschluss</t>
  </si>
  <si>
    <r>
      <t xml:space="preserve">Nebenkosten </t>
    </r>
    <r>
      <rPr>
        <vertAlign val="superscript"/>
        <sz val="11"/>
        <rFont val="Arial"/>
        <family val="2"/>
      </rPr>
      <t xml:space="preserve"> 2)</t>
    </r>
  </si>
  <si>
    <t>2)</t>
  </si>
  <si>
    <t>In der Tabelle sind alle Nebenkosten gemäss Ziffer 4.2 der Vertragsurkunde für Planerleistungen einzurechnen.</t>
  </si>
  <si>
    <t>Arbeitsgrundlagen inkl. EK, -pläne, -papiere MK</t>
  </si>
  <si>
    <t>Ausführungspläne / -listen</t>
  </si>
  <si>
    <t>Honorarzuschläge</t>
  </si>
  <si>
    <t>Kat.</t>
  </si>
  <si>
    <t>Ansatz</t>
  </si>
  <si>
    <t>Anzahl
Stunden</t>
  </si>
  <si>
    <t>[CHF]
informativ</t>
  </si>
  <si>
    <t xml:space="preserve">
informativ</t>
  </si>
  <si>
    <t>Abendarbeit</t>
  </si>
  <si>
    <t>20.00 - 23.00</t>
  </si>
  <si>
    <t>Nachtarbeit</t>
  </si>
  <si>
    <t>23.00 - 06.00</t>
  </si>
  <si>
    <t>Zuschlag
CHF/Std</t>
  </si>
  <si>
    <t>Michael Bäumle</t>
  </si>
  <si>
    <t>Jürg Nyfeler</t>
  </si>
  <si>
    <t>NN</t>
  </si>
  <si>
    <t>Ingenieure</t>
  </si>
  <si>
    <t>Zeichner-Konstrukteure</t>
  </si>
  <si>
    <t>Administration</t>
  </si>
  <si>
    <t>Michael Bäumle CBL</t>
  </si>
  <si>
    <t>*)</t>
  </si>
  <si>
    <t>0 *)</t>
  </si>
  <si>
    <t>Druckseite A4 / A3, s/w oder farbig</t>
  </si>
  <si>
    <t>Plastik-Spiral- / Thermobindung</t>
  </si>
  <si>
    <t>Wire-o-Bindung</t>
  </si>
  <si>
    <t>Laminieren A4</t>
  </si>
  <si>
    <t>Plandruck s/w oder farbig</t>
  </si>
  <si>
    <t>Seite</t>
  </si>
  <si>
    <t>inkl. 2-/4-fach lochen, heften, falten, Buntpapier und Papier &gt;=80 gr/m2</t>
  </si>
  <si>
    <t>inkl. Broschüren-Deckel (Schutzfolie, Pressspan)</t>
  </si>
  <si>
    <t>inkl. Schneiden und Falten</t>
  </si>
  <si>
    <t>Stk.</t>
  </si>
  <si>
    <r>
      <t>m</t>
    </r>
    <r>
      <rPr>
        <vertAlign val="superscript"/>
        <sz val="10"/>
        <color theme="4"/>
        <rFont val="Arial"/>
        <family val="2"/>
      </rPr>
      <t>2</t>
    </r>
  </si>
  <si>
    <t>gemäss Ansätze Nebenkosten KBOB (siehe nachfolgende Tabelle):</t>
  </si>
  <si>
    <t>Duverse</t>
  </si>
  <si>
    <t>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</si>
</sst>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5">
    <font>
      <sz val="10"/>
      <name val="Arial"/>
    </font>
    <font>
      <sz val="10"/>
      <name val="Arial"/>
    </font>
    <font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i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.5"/>
      <name val="Arial"/>
      <family val="2"/>
    </font>
    <font>
      <sz val="10"/>
      <name val="Arial"/>
      <family val="2"/>
    </font>
    <font>
      <b/>
      <vertAlign val="superscript"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4"/>
      <name val="Arial"/>
      <family val="2"/>
    </font>
    <font>
      <b/>
      <vertAlign val="superscript"/>
      <sz val="11"/>
      <color indexed="10"/>
      <name val="Arial"/>
      <family val="2"/>
    </font>
    <font>
      <vertAlign val="superscript"/>
      <sz val="1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vertAlign val="superscript"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3" fontId="12" fillId="3" borderId="2" xfId="0" applyNumberFormat="1" applyFont="1" applyFill="1" applyBorder="1" applyAlignment="1">
      <alignment vertical="center" wrapText="1"/>
    </xf>
    <xf numFmtId="4" fontId="12" fillId="4" borderId="3" xfId="0" applyNumberFormat="1" applyFont="1" applyFill="1" applyBorder="1" applyAlignment="1">
      <alignment vertical="center" wrapText="1"/>
    </xf>
    <xf numFmtId="0" fontId="13" fillId="2" borderId="4" xfId="0" applyFont="1" applyFill="1" applyBorder="1" applyAlignment="1" applyProtection="1">
      <alignment vertical="center" wrapText="1"/>
      <protection locked="0"/>
    </xf>
    <xf numFmtId="0" fontId="13" fillId="2" borderId="5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4" fontId="12" fillId="4" borderId="8" xfId="0" applyNumberFormat="1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 applyProtection="1">
      <alignment vertical="top"/>
      <protection locked="0"/>
    </xf>
    <xf numFmtId="0" fontId="7" fillId="3" borderId="8" xfId="0" applyFont="1" applyFill="1" applyBorder="1" applyAlignment="1" applyProtection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vertical="top"/>
    </xf>
    <xf numFmtId="0" fontId="0" fillId="3" borderId="0" xfId="0" applyFill="1" applyBorder="1" applyProtection="1">
      <protection locked="0"/>
    </xf>
    <xf numFmtId="0" fontId="0" fillId="3" borderId="0" xfId="0" applyFill="1" applyAlignment="1">
      <alignment vertical="top"/>
    </xf>
    <xf numFmtId="0" fontId="3" fillId="3" borderId="0" xfId="0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vertical="top"/>
    </xf>
    <xf numFmtId="0" fontId="0" fillId="3" borderId="0" xfId="0" applyFill="1" applyAlignment="1">
      <alignment vertical="center"/>
    </xf>
    <xf numFmtId="0" fontId="3" fillId="3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3" fillId="3" borderId="0" xfId="0" applyFont="1" applyFill="1"/>
    <xf numFmtId="0" fontId="0" fillId="3" borderId="0" xfId="0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3" fontId="12" fillId="3" borderId="4" xfId="0" applyNumberFormat="1" applyFont="1" applyFill="1" applyBorder="1" applyAlignment="1">
      <alignment horizontal="right" vertical="center" wrapText="1"/>
    </xf>
    <xf numFmtId="4" fontId="12" fillId="3" borderId="15" xfId="0" applyNumberFormat="1" applyFont="1" applyFill="1" applyBorder="1" applyAlignment="1">
      <alignment horizontal="right" vertical="center" wrapText="1"/>
    </xf>
    <xf numFmtId="0" fontId="12" fillId="3" borderId="16" xfId="0" applyFont="1" applyFill="1" applyBorder="1" applyAlignment="1">
      <alignment vertical="center" wrapText="1"/>
    </xf>
    <xf numFmtId="0" fontId="0" fillId="3" borderId="0" xfId="0" applyFill="1" applyAlignment="1">
      <alignment horizontal="right" vertical="center"/>
    </xf>
    <xf numFmtId="0" fontId="13" fillId="3" borderId="0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right" vertical="top" wrapText="1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7" fillId="3" borderId="17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vertical="center"/>
    </xf>
    <xf numFmtId="4" fontId="9" fillId="3" borderId="19" xfId="0" applyNumberFormat="1" applyFont="1" applyFill="1" applyBorder="1" applyAlignment="1">
      <alignment horizontal="right" vertical="center"/>
    </xf>
    <xf numFmtId="4" fontId="9" fillId="3" borderId="20" xfId="0" applyNumberFormat="1" applyFont="1" applyFill="1" applyBorder="1" applyAlignment="1">
      <alignment horizontal="right" vertical="center"/>
    </xf>
    <xf numFmtId="0" fontId="7" fillId="3" borderId="16" xfId="0" applyFont="1" applyFill="1" applyBorder="1" applyAlignment="1">
      <alignment vertical="center"/>
    </xf>
    <xf numFmtId="4" fontId="7" fillId="3" borderId="17" xfId="0" applyNumberFormat="1" applyFont="1" applyFill="1" applyBorder="1" applyAlignment="1">
      <alignment horizontal="right" vertical="center"/>
    </xf>
    <xf numFmtId="4" fontId="7" fillId="3" borderId="18" xfId="0" applyNumberFormat="1" applyFont="1" applyFill="1" applyBorder="1" applyAlignment="1">
      <alignment horizontal="right" vertical="center"/>
    </xf>
    <xf numFmtId="0" fontId="7" fillId="3" borderId="0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right" vertical="center"/>
    </xf>
    <xf numFmtId="4" fontId="10" fillId="3" borderId="0" xfId="0" applyNumberFormat="1" applyFont="1" applyFill="1" applyBorder="1" applyAlignment="1">
      <alignment horizontal="right" vertical="center"/>
    </xf>
    <xf numFmtId="4" fontId="11" fillId="2" borderId="8" xfId="0" applyNumberFormat="1" applyFont="1" applyFill="1" applyBorder="1" applyAlignment="1" applyProtection="1">
      <alignment vertical="center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43" fontId="15" fillId="3" borderId="0" xfId="1" applyFont="1" applyFill="1"/>
    <xf numFmtId="3" fontId="12" fillId="3" borderId="8" xfId="0" applyNumberFormat="1" applyFont="1" applyFill="1" applyBorder="1" applyAlignment="1">
      <alignment horizontal="center" vertical="center" wrapText="1"/>
    </xf>
    <xf numFmtId="3" fontId="17" fillId="3" borderId="0" xfId="0" applyNumberFormat="1" applyFont="1" applyFill="1" applyAlignment="1">
      <alignment horizontal="right" vertical="center" wrapText="1"/>
    </xf>
    <xf numFmtId="0" fontId="17" fillId="3" borderId="0" xfId="0" applyFont="1" applyFill="1" applyAlignment="1">
      <alignment vertical="center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vertical="top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vertical="center" wrapText="1"/>
      <protection locked="0"/>
    </xf>
    <xf numFmtId="0" fontId="3" fillId="3" borderId="0" xfId="0" applyFont="1" applyFill="1" applyAlignment="1">
      <alignment horizontal="right"/>
    </xf>
    <xf numFmtId="0" fontId="0" fillId="3" borderId="8" xfId="0" applyFill="1" applyBorder="1"/>
    <xf numFmtId="0" fontId="0" fillId="3" borderId="23" xfId="0" applyFill="1" applyBorder="1"/>
    <xf numFmtId="4" fontId="9" fillId="3" borderId="24" xfId="0" applyNumberFormat="1" applyFont="1" applyFill="1" applyBorder="1" applyAlignment="1" applyProtection="1">
      <alignment horizontal="right" vertical="center"/>
    </xf>
    <xf numFmtId="0" fontId="9" fillId="3" borderId="25" xfId="0" applyFont="1" applyFill="1" applyBorder="1" applyAlignment="1" applyProtection="1">
      <alignment horizontal="center" vertical="center"/>
    </xf>
    <xf numFmtId="0" fontId="0" fillId="3" borderId="26" xfId="0" applyFill="1" applyBorder="1"/>
    <xf numFmtId="0" fontId="9" fillId="3" borderId="27" xfId="0" applyFont="1" applyFill="1" applyBorder="1" applyAlignment="1" applyProtection="1">
      <alignment horizontal="center" vertical="center"/>
    </xf>
    <xf numFmtId="4" fontId="9" fillId="3" borderId="27" xfId="0" applyNumberFormat="1" applyFont="1" applyFill="1" applyBorder="1" applyAlignment="1">
      <alignment horizontal="right" vertical="center"/>
    </xf>
    <xf numFmtId="0" fontId="9" fillId="3" borderId="28" xfId="0" applyFont="1" applyFill="1" applyBorder="1" applyAlignment="1">
      <alignment vertical="center"/>
    </xf>
    <xf numFmtId="0" fontId="9" fillId="3" borderId="27" xfId="0" applyFont="1" applyFill="1" applyBorder="1" applyAlignment="1">
      <alignment vertical="center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0" fillId="3" borderId="31" xfId="0" applyFill="1" applyBorder="1"/>
    <xf numFmtId="4" fontId="9" fillId="3" borderId="29" xfId="0" applyNumberFormat="1" applyFont="1" applyFill="1" applyBorder="1" applyAlignment="1" applyProtection="1">
      <alignment horizontal="right" vertical="center"/>
    </xf>
    <xf numFmtId="0" fontId="9" fillId="3" borderId="30" xfId="0" applyFont="1" applyFill="1" applyBorder="1" applyAlignment="1" applyProtection="1">
      <alignment horizontal="center" vertical="center"/>
    </xf>
    <xf numFmtId="0" fontId="0" fillId="3" borderId="32" xfId="0" applyFill="1" applyBorder="1"/>
    <xf numFmtId="0" fontId="9" fillId="3" borderId="33" xfId="0" applyFont="1" applyFill="1" applyBorder="1" applyAlignment="1" applyProtection="1">
      <alignment horizontal="center" vertical="center"/>
    </xf>
    <xf numFmtId="0" fontId="12" fillId="3" borderId="24" xfId="0" applyFont="1" applyFill="1" applyBorder="1" applyAlignment="1">
      <alignment vertical="center"/>
    </xf>
    <xf numFmtId="0" fontId="8" fillId="3" borderId="34" xfId="0" applyFont="1" applyFill="1" applyBorder="1" applyAlignment="1">
      <alignment horizontal="left" vertical="center"/>
    </xf>
    <xf numFmtId="4" fontId="20" fillId="3" borderId="18" xfId="0" applyNumberFormat="1" applyFont="1" applyFill="1" applyBorder="1" applyAlignment="1">
      <alignment horizontal="right" vertical="center"/>
    </xf>
    <xf numFmtId="0" fontId="0" fillId="3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2" fillId="3" borderId="8" xfId="0" applyFont="1" applyFill="1" applyBorder="1" applyAlignment="1">
      <alignment vertical="center"/>
    </xf>
    <xf numFmtId="4" fontId="9" fillId="3" borderId="35" xfId="0" applyNumberFormat="1" applyFont="1" applyFill="1" applyBorder="1" applyAlignment="1" applyProtection="1">
      <alignment horizontal="right" vertical="center"/>
    </xf>
    <xf numFmtId="4" fontId="9" fillId="3" borderId="28" xfId="0" applyNumberFormat="1" applyFont="1" applyFill="1" applyBorder="1" applyAlignment="1" applyProtection="1">
      <alignment horizontal="right" vertical="center"/>
    </xf>
    <xf numFmtId="4" fontId="9" fillId="3" borderId="28" xfId="0" applyNumberFormat="1" applyFont="1" applyFill="1" applyBorder="1" applyAlignment="1">
      <alignment horizontal="right" vertical="center"/>
    </xf>
    <xf numFmtId="4" fontId="9" fillId="3" borderId="28" xfId="0" applyNumberFormat="1" applyFont="1" applyFill="1" applyBorder="1" applyAlignment="1">
      <alignment horizontal="right"/>
    </xf>
    <xf numFmtId="4" fontId="10" fillId="3" borderId="18" xfId="0" applyNumberFormat="1" applyFont="1" applyFill="1" applyBorder="1" applyAlignment="1">
      <alignment horizontal="right" vertical="center"/>
    </xf>
    <xf numFmtId="0" fontId="18" fillId="3" borderId="0" xfId="0" applyFont="1" applyFill="1" applyAlignment="1" applyProtection="1">
      <alignment vertical="top" wrapText="1"/>
      <protection locked="0"/>
    </xf>
    <xf numFmtId="0" fontId="9" fillId="3" borderId="36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vertical="center" wrapText="1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8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39" xfId="0" applyFont="1" applyFill="1" applyBorder="1" applyAlignment="1" applyProtection="1">
      <alignment horizontal="center" vertical="center" wrapText="1"/>
      <protection locked="0"/>
    </xf>
    <xf numFmtId="0" fontId="13" fillId="2" borderId="40" xfId="0" applyFont="1" applyFill="1" applyBorder="1" applyAlignment="1" applyProtection="1">
      <alignment horizontal="center" vertical="center" wrapText="1"/>
      <protection locked="0"/>
    </xf>
    <xf numFmtId="0" fontId="9" fillId="3" borderId="41" xfId="0" applyFont="1" applyFill="1" applyBorder="1" applyAlignment="1">
      <alignment vertical="center" wrapText="1"/>
    </xf>
    <xf numFmtId="3" fontId="9" fillId="3" borderId="42" xfId="0" applyNumberFormat="1" applyFont="1" applyFill="1" applyBorder="1" applyAlignment="1">
      <alignment vertical="center" wrapText="1"/>
    </xf>
    <xf numFmtId="3" fontId="9" fillId="3" borderId="43" xfId="0" applyNumberFormat="1" applyFont="1" applyFill="1" applyBorder="1" applyAlignment="1">
      <alignment vertical="center" wrapText="1"/>
    </xf>
    <xf numFmtId="3" fontId="9" fillId="3" borderId="2" xfId="0" applyNumberFormat="1" applyFont="1" applyFill="1" applyBorder="1" applyAlignment="1">
      <alignment vertical="center" wrapText="1"/>
    </xf>
    <xf numFmtId="3" fontId="17" fillId="3" borderId="3" xfId="0" applyNumberFormat="1" applyFont="1" applyFill="1" applyBorder="1" applyAlignment="1">
      <alignment horizontal="right" vertical="center" wrapText="1"/>
    </xf>
    <xf numFmtId="0" fontId="13" fillId="2" borderId="45" xfId="0" applyFont="1" applyFill="1" applyBorder="1" applyAlignment="1" applyProtection="1">
      <alignment vertical="center" wrapText="1"/>
      <protection locked="0"/>
    </xf>
    <xf numFmtId="0" fontId="13" fillId="2" borderId="46" xfId="0" applyFont="1" applyFill="1" applyBorder="1" applyAlignment="1" applyProtection="1">
      <alignment vertical="center" wrapText="1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  <xf numFmtId="2" fontId="22" fillId="3" borderId="8" xfId="0" applyNumberFormat="1" applyFont="1" applyFill="1" applyBorder="1" applyAlignment="1" applyProtection="1">
      <alignment horizontal="center" vertical="center" wrapText="1"/>
      <protection locked="0"/>
    </xf>
    <xf numFmtId="2" fontId="22" fillId="3" borderId="8" xfId="0" applyNumberFormat="1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2" fontId="22" fillId="3" borderId="8" xfId="0" applyNumberFormat="1" applyFont="1" applyFill="1" applyBorder="1" applyAlignment="1">
      <alignment horizontal="center" vertical="center" wrapText="1"/>
    </xf>
    <xf numFmtId="0" fontId="23" fillId="3" borderId="0" xfId="0" applyFont="1" applyFill="1" applyAlignment="1">
      <alignment vertical="center"/>
    </xf>
    <xf numFmtId="0" fontId="23" fillId="3" borderId="0" xfId="0" applyFont="1" applyFill="1"/>
    <xf numFmtId="4" fontId="13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9" fillId="3" borderId="28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/>
    </xf>
    <xf numFmtId="0" fontId="9" fillId="3" borderId="29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19" fillId="3" borderId="0" xfId="0" applyFont="1" applyFill="1" applyAlignment="1">
      <alignment horizontal="left" vertical="top" wrapText="1"/>
    </xf>
    <xf numFmtId="0" fontId="18" fillId="3" borderId="0" xfId="0" applyFont="1" applyFill="1" applyAlignment="1" applyProtection="1">
      <alignment horizontal="left" vertical="top" wrapText="1"/>
      <protection locked="0"/>
    </xf>
    <xf numFmtId="0" fontId="9" fillId="0" borderId="21" xfId="0" applyFont="1" applyFill="1" applyBorder="1" applyAlignment="1" applyProtection="1">
      <alignment horizontal="center" vertical="center" wrapText="1"/>
      <protection locked="0"/>
    </xf>
    <xf numFmtId="0" fontId="9" fillId="3" borderId="45" xfId="0" applyFont="1" applyFill="1" applyBorder="1" applyAlignment="1">
      <alignment horizontal="left" vertical="center" wrapText="1"/>
    </xf>
    <xf numFmtId="0" fontId="9" fillId="3" borderId="48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4" fontId="13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49" xfId="0" applyFont="1" applyFill="1" applyBorder="1" applyAlignment="1">
      <alignment horizontal="left" vertical="center" wrapText="1"/>
    </xf>
    <xf numFmtId="0" fontId="12" fillId="3" borderId="50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 applyProtection="1">
      <alignment horizontal="center" vertical="center" wrapText="1"/>
      <protection locked="0"/>
    </xf>
    <xf numFmtId="0" fontId="13" fillId="0" borderId="57" xfId="0" applyFont="1" applyFill="1" applyBorder="1" applyAlignment="1" applyProtection="1">
      <alignment horizontal="center" vertical="center" wrapText="1"/>
      <protection locked="0"/>
    </xf>
    <xf numFmtId="0" fontId="12" fillId="0" borderId="57" xfId="0" applyFont="1" applyFill="1" applyBorder="1" applyAlignment="1">
      <alignment horizontal="right" vertical="center" wrapText="1"/>
    </xf>
    <xf numFmtId="0" fontId="12" fillId="0" borderId="58" xfId="0" applyFont="1" applyFill="1" applyBorder="1" applyAlignment="1">
      <alignment horizontal="right" vertical="center" wrapText="1"/>
    </xf>
    <xf numFmtId="4" fontId="12" fillId="3" borderId="59" xfId="0" applyNumberFormat="1" applyFont="1" applyFill="1" applyBorder="1" applyAlignment="1">
      <alignment horizontal="right" vertical="center" wrapText="1"/>
    </xf>
    <xf numFmtId="4" fontId="12" fillId="3" borderId="38" xfId="0" applyNumberFormat="1" applyFont="1" applyFill="1" applyBorder="1" applyAlignment="1">
      <alignment horizontal="right" vertical="center" wrapText="1"/>
    </xf>
    <xf numFmtId="4" fontId="13" fillId="2" borderId="21" xfId="0" applyNumberFormat="1" applyFont="1" applyFill="1" applyBorder="1" applyAlignment="1" applyProtection="1">
      <alignment horizontal="center" vertical="center"/>
      <protection locked="0"/>
    </xf>
    <xf numFmtId="4" fontId="12" fillId="3" borderId="21" xfId="0" applyNumberFormat="1" applyFont="1" applyFill="1" applyBorder="1" applyAlignment="1">
      <alignment horizontal="right" vertical="center" wrapText="1"/>
    </xf>
    <xf numFmtId="4" fontId="12" fillId="3" borderId="22" xfId="0" applyNumberFormat="1" applyFont="1" applyFill="1" applyBorder="1" applyAlignment="1">
      <alignment horizontal="right" vertical="center" wrapText="1"/>
    </xf>
    <xf numFmtId="4" fontId="13" fillId="0" borderId="57" xfId="0" applyNumberFormat="1" applyFont="1" applyFill="1" applyBorder="1" applyAlignment="1" applyProtection="1">
      <alignment horizontal="center" vertical="center" wrapText="1"/>
      <protection locked="0"/>
    </xf>
    <xf numFmtId="4" fontId="12" fillId="4" borderId="17" xfId="0" applyNumberFormat="1" applyFont="1" applyFill="1" applyBorder="1" applyAlignment="1">
      <alignment horizontal="right" vertical="center" wrapText="1"/>
    </xf>
    <xf numFmtId="4" fontId="12" fillId="4" borderId="18" xfId="0" applyNumberFormat="1" applyFont="1" applyFill="1" applyBorder="1" applyAlignment="1">
      <alignment horizontal="righ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18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>
      <alignment vertical="center" wrapText="1"/>
    </xf>
    <xf numFmtId="0" fontId="9" fillId="3" borderId="60" xfId="0" applyFont="1" applyFill="1" applyBorder="1" applyAlignment="1">
      <alignment vertical="center" wrapText="1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4" fontId="12" fillId="4" borderId="13" xfId="0" applyNumberFormat="1" applyFont="1" applyFill="1" applyBorder="1" applyAlignment="1">
      <alignment horizontal="right" vertical="center" wrapText="1"/>
    </xf>
    <xf numFmtId="4" fontId="12" fillId="4" borderId="14" xfId="0" applyNumberFormat="1" applyFont="1" applyFill="1" applyBorder="1" applyAlignment="1">
      <alignment horizontal="right" vertical="center" wrapText="1"/>
    </xf>
    <xf numFmtId="0" fontId="12" fillId="3" borderId="44" xfId="0" applyFont="1" applyFill="1" applyBorder="1" applyAlignment="1">
      <alignment horizontal="left" vertical="center" wrapText="1"/>
    </xf>
    <xf numFmtId="0" fontId="12" fillId="3" borderId="47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44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 wrapText="1"/>
    </xf>
    <xf numFmtId="0" fontId="12" fillId="3" borderId="47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 applyAlignment="1" applyProtection="1">
      <protection locked="0"/>
    </xf>
    <xf numFmtId="0" fontId="12" fillId="3" borderId="36" xfId="0" applyFont="1" applyFill="1" applyBorder="1" applyAlignment="1">
      <alignment vertical="center" wrapText="1"/>
    </xf>
    <xf numFmtId="0" fontId="12" fillId="3" borderId="37" xfId="0" applyFont="1" applyFill="1" applyBorder="1" applyAlignment="1">
      <alignment vertical="center" wrapText="1"/>
    </xf>
    <xf numFmtId="0" fontId="12" fillId="3" borderId="41" xfId="0" applyFont="1" applyFill="1" applyBorder="1" applyAlignment="1">
      <alignment vertical="center" wrapText="1"/>
    </xf>
    <xf numFmtId="0" fontId="9" fillId="3" borderId="44" xfId="0" applyFont="1" applyFill="1" applyBorder="1" applyAlignment="1">
      <alignment vertical="center" wrapText="1"/>
    </xf>
    <xf numFmtId="0" fontId="9" fillId="3" borderId="51" xfId="0" applyFont="1" applyFill="1" applyBorder="1" applyAlignment="1">
      <alignment vertical="center" wrapText="1"/>
    </xf>
    <xf numFmtId="0" fontId="9" fillId="3" borderId="47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12" fillId="3" borderId="55" xfId="0" applyFont="1" applyFill="1" applyBorder="1" applyAlignment="1">
      <alignment horizontal="left" vertical="center" wrapText="1"/>
    </xf>
    <xf numFmtId="0" fontId="12" fillId="3" borderId="56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 wrapText="1"/>
    </xf>
    <xf numFmtId="0" fontId="14" fillId="3" borderId="52" xfId="0" applyFont="1" applyFill="1" applyBorder="1" applyAlignment="1">
      <alignment vertical="center" wrapText="1"/>
    </xf>
    <xf numFmtId="0" fontId="14" fillId="3" borderId="53" xfId="0" applyFont="1" applyFill="1" applyBorder="1" applyAlignment="1">
      <alignment vertical="center" wrapText="1"/>
    </xf>
    <xf numFmtId="0" fontId="14" fillId="3" borderId="54" xfId="0" applyFont="1" applyFill="1" applyBorder="1" applyAlignment="1">
      <alignment vertical="center" wrapText="1"/>
    </xf>
    <xf numFmtId="0" fontId="19" fillId="3" borderId="0" xfId="0" applyFont="1" applyFill="1" applyBorder="1" applyAlignment="1" applyProtection="1">
      <alignment horizontal="left" vertical="top" wrapText="1"/>
      <protection locked="0"/>
    </xf>
    <xf numFmtId="0" fontId="9" fillId="2" borderId="45" xfId="0" applyFont="1" applyFill="1" applyBorder="1" applyAlignment="1" applyProtection="1">
      <alignment horizontal="left" vertical="center" wrapText="1"/>
      <protection locked="0"/>
    </xf>
    <xf numFmtId="0" fontId="9" fillId="2" borderId="48" xfId="0" applyFont="1" applyFill="1" applyBorder="1" applyAlignment="1" applyProtection="1">
      <alignment horizontal="left" vertical="center" wrapText="1"/>
      <protection locked="0"/>
    </xf>
    <xf numFmtId="0" fontId="9" fillId="2" borderId="46" xfId="0" applyFont="1" applyFill="1" applyBorder="1" applyAlignment="1" applyProtection="1">
      <alignment horizontal="left" vertical="center" wrapText="1"/>
      <protection locked="0"/>
    </xf>
    <xf numFmtId="0" fontId="14" fillId="3" borderId="44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20" fontId="12" fillId="3" borderId="13" xfId="0" applyNumberFormat="1" applyFont="1" applyFill="1" applyBorder="1" applyAlignment="1">
      <alignment horizontal="center" vertical="center"/>
    </xf>
    <xf numFmtId="20" fontId="12" fillId="3" borderId="14" xfId="0" applyNumberFormat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left" vertical="center" wrapText="1"/>
    </xf>
    <xf numFmtId="0" fontId="9" fillId="3" borderId="50" xfId="0" applyFont="1" applyFill="1" applyBorder="1" applyAlignment="1">
      <alignment horizontal="left" vertical="center" wrapText="1"/>
    </xf>
    <xf numFmtId="0" fontId="22" fillId="3" borderId="17" xfId="0" applyFont="1" applyFill="1" applyBorder="1" applyAlignment="1">
      <alignment horizontal="left" vertical="center"/>
    </xf>
    <xf numFmtId="0" fontId="22" fillId="3" borderId="16" xfId="0" applyFont="1" applyFill="1" applyBorder="1" applyAlignment="1">
      <alignment horizontal="left" vertical="center"/>
    </xf>
    <xf numFmtId="0" fontId="22" fillId="3" borderId="18" xfId="0" applyFont="1" applyFill="1" applyBorder="1" applyAlignment="1">
      <alignment horizontal="left" vertical="center"/>
    </xf>
    <xf numFmtId="0" fontId="22" fillId="3" borderId="8" xfId="0" applyFont="1" applyFill="1" applyBorder="1" applyAlignment="1" applyProtection="1">
      <alignment horizontal="left" vertical="center" wrapText="1"/>
      <protection locked="0"/>
    </xf>
    <xf numFmtId="0" fontId="22" fillId="3" borderId="8" xfId="0" applyFont="1" applyFill="1" applyBorder="1" applyAlignment="1" applyProtection="1">
      <alignment horizontal="center" vertical="center" wrapText="1"/>
      <protection locked="0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28575</xdr:rowOff>
    </xdr:from>
    <xdr:to>
      <xdr:col>8</xdr:col>
      <xdr:colOff>85725</xdr:colOff>
      <xdr:row>5</xdr:row>
      <xdr:rowOff>9525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238125" y="190500"/>
          <a:ext cx="7581900" cy="1047750"/>
          <a:chOff x="0" y="111"/>
          <a:chExt cx="651" cy="101"/>
        </a:xfrm>
      </xdr:grpSpPr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0" y="111"/>
            <a:ext cx="651" cy="1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1027" name="Picture 3" descr="Logo_colo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114"/>
            <a:ext cx="216" cy="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8" name="Text Box 4"/>
          <xdr:cNvSpPr txBox="1">
            <a:spLocks noChangeArrowheads="1"/>
          </xdr:cNvSpPr>
        </xdr:nvSpPr>
        <xdr:spPr bwMode="auto">
          <a:xfrm>
            <a:off x="293" y="116"/>
            <a:ext cx="263" cy="6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800"/>
              </a:lnSpc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Eidgenössisches Departement für</a:t>
            </a:r>
          </a:p>
          <a:p>
            <a:pPr algn="l" rtl="0">
              <a:lnSpc>
                <a:spcPts val="800"/>
              </a:lnSpc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Umwelt, Verkehr, Energie und Kommunikation UVEK</a:t>
            </a:r>
          </a:p>
          <a:p>
            <a:pPr algn="l" rtl="0">
              <a:lnSpc>
                <a:spcPts val="800"/>
              </a:lnSpc>
              <a:defRPr sz="1000"/>
            </a:pPr>
            <a:endParaRPr lang="de-CH" sz="75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de-CH" sz="7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Bundesamt für Strassen ASTRA</a:t>
            </a:r>
          </a:p>
          <a:p>
            <a:pPr algn="l" rtl="0">
              <a:lnSpc>
                <a:spcPts val="800"/>
              </a:lnSpc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Filiale Zofingen</a:t>
            </a:r>
          </a:p>
          <a:p>
            <a:pPr algn="l" rtl="0">
              <a:lnSpc>
                <a:spcPts val="1100"/>
              </a:lnSpc>
              <a:defRPr sz="1000"/>
            </a:pPr>
            <a:endParaRPr lang="de-CH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</xdr:rowOff>
    </xdr:from>
    <xdr:to>
      <xdr:col>11</xdr:col>
      <xdr:colOff>209550</xdr:colOff>
      <xdr:row>1</xdr:row>
      <xdr:rowOff>28575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152400" y="19050"/>
          <a:ext cx="6677025" cy="1200150"/>
          <a:chOff x="0" y="111"/>
          <a:chExt cx="651" cy="101"/>
        </a:xfrm>
      </xdr:grpSpPr>
      <xdr:sp macro="" textlink="">
        <xdr:nvSpPr>
          <xdr:cNvPr id="2050" name="Text Box 2"/>
          <xdr:cNvSpPr txBox="1">
            <a:spLocks noChangeArrowheads="1"/>
          </xdr:cNvSpPr>
        </xdr:nvSpPr>
        <xdr:spPr bwMode="auto">
          <a:xfrm>
            <a:off x="0" y="111"/>
            <a:ext cx="651" cy="1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2051" name="Picture 3" descr="Logo_color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" y="114"/>
            <a:ext cx="216" cy="6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52" name="Text Box 4"/>
          <xdr:cNvSpPr txBox="1">
            <a:spLocks noChangeArrowheads="1"/>
          </xdr:cNvSpPr>
        </xdr:nvSpPr>
        <xdr:spPr bwMode="auto">
          <a:xfrm>
            <a:off x="293" y="116"/>
            <a:ext cx="263" cy="6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800"/>
              </a:lnSpc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Eidgenössisches Departement für</a:t>
            </a:r>
          </a:p>
          <a:p>
            <a:pPr algn="l" rtl="0">
              <a:lnSpc>
                <a:spcPts val="800"/>
              </a:lnSpc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Umwelt, Verkehr, Energie und Kommunikation UVEK</a:t>
            </a:r>
          </a:p>
          <a:p>
            <a:pPr algn="l" rtl="0">
              <a:lnSpc>
                <a:spcPts val="800"/>
              </a:lnSpc>
              <a:defRPr sz="1000"/>
            </a:pPr>
            <a:endParaRPr lang="de-CH" sz="75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lnSpc>
                <a:spcPts val="800"/>
              </a:lnSpc>
              <a:defRPr sz="1000"/>
            </a:pPr>
            <a:r>
              <a:rPr lang="de-CH" sz="7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Bundesamt für Strassen ASTRA</a:t>
            </a:r>
          </a:p>
          <a:p>
            <a:pPr algn="l" rtl="0">
              <a:defRPr sz="1000"/>
            </a:pPr>
            <a:r>
              <a:rPr lang="de-CH" sz="7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Filiale Zofingen</a:t>
            </a:r>
          </a:p>
          <a:p>
            <a:pPr algn="l" rtl="0">
              <a:lnSpc>
                <a:spcPts val="1100"/>
              </a:lnSpc>
              <a:defRPr sz="1000"/>
            </a:pPr>
            <a:endParaRPr lang="de-CH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Larissa">
  <a:themeElements>
    <a:clrScheme name="Offerten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40AFA"/>
      </a:accent1>
      <a:accent2>
        <a:srgbClr val="7F7F7F"/>
      </a:accent2>
      <a:accent3>
        <a:srgbClr val="00B050"/>
      </a:accent3>
      <a:accent4>
        <a:srgbClr val="FF0000"/>
      </a:accent4>
      <a:accent5>
        <a:srgbClr val="E36C09"/>
      </a:accent5>
      <a:accent6>
        <a:srgbClr val="FFFF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opLeftCell="A13" zoomScaleNormal="100" workbookViewId="0">
      <selection activeCell="I228" sqref="I228"/>
    </sheetView>
  </sheetViews>
  <sheetFormatPr baseColWidth="10" defaultRowHeight="12.75"/>
  <cols>
    <col min="1" max="1" width="6.7109375" style="9" customWidth="1"/>
    <col min="2" max="2" width="11.42578125" style="9"/>
    <col min="3" max="3" width="44.28515625" style="9" customWidth="1"/>
    <col min="4" max="4" width="11.42578125" style="9"/>
    <col min="5" max="5" width="17" style="9" bestFit="1" customWidth="1"/>
    <col min="6" max="6" width="2.28515625" style="9" bestFit="1" customWidth="1"/>
    <col min="7" max="16384" width="11.42578125" style="9"/>
  </cols>
  <sheetData>
    <row r="1" spans="1:11">
      <c r="B1" s="40"/>
      <c r="C1" s="40"/>
      <c r="E1" s="41"/>
      <c r="F1" s="41"/>
      <c r="G1" s="40"/>
    </row>
    <row r="2" spans="1:11">
      <c r="G2" s="15"/>
    </row>
    <row r="3" spans="1:11" ht="40.5" customHeight="1">
      <c r="G3" s="15"/>
    </row>
    <row r="4" spans="1:11">
      <c r="G4" s="15"/>
    </row>
    <row r="5" spans="1:11" ht="18" customHeight="1">
      <c r="G5" s="40"/>
    </row>
    <row r="6" spans="1:11">
      <c r="G6" s="40"/>
    </row>
    <row r="7" spans="1:11" ht="41.25" customHeight="1">
      <c r="A7" s="15"/>
      <c r="B7" s="127" t="s">
        <v>35</v>
      </c>
      <c r="C7" s="127"/>
      <c r="D7" s="127"/>
      <c r="E7" s="127"/>
      <c r="F7" s="42"/>
      <c r="G7" s="40"/>
    </row>
    <row r="8" spans="1:11" ht="36.75" customHeight="1">
      <c r="A8" s="15"/>
      <c r="B8" s="135" t="s">
        <v>54</v>
      </c>
      <c r="C8" s="135"/>
      <c r="D8" s="135"/>
      <c r="E8" s="135"/>
      <c r="F8" s="135"/>
      <c r="G8" s="40"/>
    </row>
    <row r="9" spans="1:11" ht="24.75" customHeight="1">
      <c r="A9" s="15"/>
      <c r="B9" s="18" t="s">
        <v>53</v>
      </c>
      <c r="C9" s="43"/>
      <c r="E9" s="44"/>
      <c r="F9" s="44"/>
      <c r="G9" s="40"/>
    </row>
    <row r="10" spans="1:11" ht="15.75" customHeight="1">
      <c r="A10" s="18"/>
      <c r="B10" s="136" t="s">
        <v>7</v>
      </c>
      <c r="C10" s="136"/>
      <c r="D10" s="136"/>
      <c r="E10" s="101"/>
      <c r="F10" s="101"/>
      <c r="G10" s="101"/>
      <c r="H10" s="101"/>
      <c r="I10" s="101"/>
      <c r="J10" s="101"/>
      <c r="K10" s="101"/>
    </row>
    <row r="11" spans="1:11">
      <c r="A11" s="15"/>
      <c r="B11" s="45"/>
      <c r="C11" s="45"/>
      <c r="E11" s="45"/>
      <c r="F11" s="45"/>
      <c r="G11" s="51"/>
    </row>
    <row r="12" spans="1:11" ht="15.75">
      <c r="A12" s="19"/>
      <c r="B12" s="18"/>
      <c r="G12" s="51"/>
    </row>
    <row r="13" spans="1:11">
      <c r="A13" s="19"/>
      <c r="G13" s="51"/>
    </row>
    <row r="14" spans="1:11" ht="30">
      <c r="A14" s="19"/>
      <c r="B14" s="48" t="s">
        <v>0</v>
      </c>
      <c r="C14" s="49"/>
      <c r="D14" s="95" t="s">
        <v>64</v>
      </c>
      <c r="E14" s="58" t="s">
        <v>1</v>
      </c>
      <c r="F14" s="50"/>
      <c r="G14" s="40"/>
    </row>
    <row r="15" spans="1:11" ht="15" customHeight="1">
      <c r="A15" s="19"/>
      <c r="B15" s="89" t="s">
        <v>55</v>
      </c>
      <c r="C15" s="90"/>
      <c r="D15" s="74"/>
      <c r="E15" s="75"/>
      <c r="F15" s="76"/>
      <c r="G15" s="51"/>
    </row>
    <row r="16" spans="1:11" ht="15" customHeight="1">
      <c r="A16" s="19"/>
      <c r="B16" s="129" t="s">
        <v>67</v>
      </c>
      <c r="C16" s="130"/>
      <c r="D16" s="87" t="s">
        <v>65</v>
      </c>
      <c r="E16" s="96">
        <f>Details!K47</f>
        <v>352440</v>
      </c>
      <c r="F16" s="88"/>
      <c r="G16" s="51"/>
    </row>
    <row r="17" spans="1:7" ht="15" customHeight="1">
      <c r="A17" s="19"/>
      <c r="B17" s="129" t="s">
        <v>68</v>
      </c>
      <c r="C17" s="130"/>
      <c r="D17" s="77" t="s">
        <v>65</v>
      </c>
      <c r="E17" s="98">
        <f>Details!K86</f>
        <v>391860</v>
      </c>
      <c r="F17" s="79"/>
      <c r="G17" s="51"/>
    </row>
    <row r="18" spans="1:7" ht="15" customHeight="1">
      <c r="A18" s="19"/>
      <c r="B18" s="89" t="s">
        <v>56</v>
      </c>
      <c r="C18" s="90"/>
      <c r="D18" s="74"/>
      <c r="E18" s="75"/>
      <c r="F18" s="76"/>
      <c r="G18" s="51"/>
    </row>
    <row r="19" spans="1:7" ht="15" customHeight="1">
      <c r="A19" s="19"/>
      <c r="B19" s="131" t="s">
        <v>2</v>
      </c>
      <c r="C19" s="132"/>
      <c r="D19" s="77" t="s">
        <v>65</v>
      </c>
      <c r="E19" s="98">
        <f>Details!K125</f>
        <v>221070</v>
      </c>
      <c r="F19" s="79"/>
      <c r="G19" s="57"/>
    </row>
    <row r="20" spans="1:7" ht="15" customHeight="1">
      <c r="A20" s="19"/>
      <c r="B20" s="89" t="s">
        <v>57</v>
      </c>
      <c r="C20" s="90"/>
      <c r="D20" s="74"/>
      <c r="E20" s="75"/>
      <c r="F20" s="76"/>
      <c r="G20" s="51"/>
    </row>
    <row r="21" spans="1:7" ht="15" customHeight="1">
      <c r="A21" s="19"/>
      <c r="B21" s="129" t="s">
        <v>3</v>
      </c>
      <c r="C21" s="130"/>
      <c r="D21" s="77" t="s">
        <v>65</v>
      </c>
      <c r="E21" s="98">
        <f>Details!K164</f>
        <v>701360</v>
      </c>
      <c r="F21" s="79"/>
      <c r="G21" s="51"/>
    </row>
    <row r="22" spans="1:7" ht="15" customHeight="1">
      <c r="A22" s="19"/>
      <c r="B22" s="129" t="s">
        <v>38</v>
      </c>
      <c r="C22" s="130"/>
      <c r="D22" s="77" t="s">
        <v>65</v>
      </c>
      <c r="E22" s="97">
        <f>Details!K203</f>
        <v>693160</v>
      </c>
      <c r="F22" s="78"/>
      <c r="G22" s="57"/>
    </row>
    <row r="23" spans="1:7" ht="15" customHeight="1">
      <c r="A23" s="19"/>
      <c r="B23" s="129" t="s">
        <v>81</v>
      </c>
      <c r="C23" s="130"/>
      <c r="D23" s="77" t="s">
        <v>65</v>
      </c>
      <c r="E23" s="97">
        <f>Details!K233</f>
        <v>45000</v>
      </c>
      <c r="F23" s="78"/>
      <c r="G23" s="57"/>
    </row>
    <row r="24" spans="1:7" ht="15" customHeight="1">
      <c r="A24" s="19"/>
      <c r="B24" s="133" t="s">
        <v>36</v>
      </c>
      <c r="C24" s="134"/>
      <c r="D24" s="77" t="s">
        <v>65</v>
      </c>
      <c r="E24" s="99">
        <f>Details!K272</f>
        <v>114690</v>
      </c>
      <c r="F24" s="78"/>
      <c r="G24" s="51"/>
    </row>
    <row r="25" spans="1:7" ht="15" customHeight="1">
      <c r="A25" s="19"/>
      <c r="B25" s="89" t="s">
        <v>33</v>
      </c>
      <c r="C25" s="90"/>
      <c r="D25" s="74"/>
      <c r="E25" s="75"/>
      <c r="F25" s="76"/>
      <c r="G25" s="51"/>
    </row>
    <row r="26" spans="1:7" ht="15" customHeight="1">
      <c r="A26" s="19"/>
      <c r="B26" s="80" t="s">
        <v>33</v>
      </c>
      <c r="C26" s="81"/>
      <c r="D26" s="77" t="s">
        <v>65</v>
      </c>
      <c r="E26" s="97">
        <f>Details!K280</f>
        <v>92100</v>
      </c>
      <c r="F26" s="78"/>
      <c r="G26" s="60"/>
    </row>
    <row r="27" spans="1:7" ht="17.25">
      <c r="A27" s="19"/>
      <c r="B27" s="48" t="s">
        <v>4</v>
      </c>
      <c r="C27" s="54"/>
      <c r="D27" s="73"/>
      <c r="E27" s="55">
        <f>SUM(E15:E26)</f>
        <v>2611680</v>
      </c>
      <c r="F27" s="56"/>
      <c r="G27" s="60"/>
    </row>
    <row r="28" spans="1:7" ht="15" customHeight="1">
      <c r="A28" s="19"/>
      <c r="B28" s="89" t="s">
        <v>37</v>
      </c>
      <c r="C28" s="90"/>
      <c r="D28" s="74"/>
      <c r="E28" s="75"/>
      <c r="F28" s="76"/>
      <c r="G28" s="51"/>
    </row>
    <row r="29" spans="1:7" ht="15" customHeight="1">
      <c r="A29" s="19"/>
      <c r="B29" s="82" t="s">
        <v>37</v>
      </c>
      <c r="C29" s="83"/>
      <c r="D29" s="84" t="s">
        <v>65</v>
      </c>
      <c r="E29" s="85">
        <f>Details!K322</f>
        <v>15200</v>
      </c>
      <c r="F29" s="86"/>
      <c r="G29" s="60"/>
    </row>
    <row r="30" spans="1:7" ht="17.25">
      <c r="A30" s="19"/>
      <c r="B30" s="48" t="s">
        <v>58</v>
      </c>
      <c r="C30" s="54"/>
      <c r="D30" s="73"/>
      <c r="E30" s="55">
        <f>SUM(E28:E29)</f>
        <v>15200</v>
      </c>
      <c r="F30" s="56"/>
      <c r="G30" s="60"/>
    </row>
    <row r="31" spans="1:7" ht="8.1" customHeight="1">
      <c r="A31" s="19"/>
      <c r="B31" s="48"/>
      <c r="C31" s="51"/>
      <c r="D31" s="73"/>
      <c r="E31" s="52"/>
      <c r="F31" s="53"/>
      <c r="G31" s="60"/>
    </row>
    <row r="32" spans="1:7" ht="17.25">
      <c r="A32" s="19"/>
      <c r="B32" s="48" t="s">
        <v>59</v>
      </c>
      <c r="C32" s="54"/>
      <c r="D32" s="73"/>
      <c r="E32" s="55">
        <f>SUM(E30,E27)</f>
        <v>2626880</v>
      </c>
      <c r="F32" s="91"/>
      <c r="G32" s="40"/>
    </row>
    <row r="33" spans="1:7" ht="15" customHeight="1">
      <c r="A33" s="19"/>
      <c r="B33" s="89" t="s">
        <v>60</v>
      </c>
      <c r="C33" s="90"/>
      <c r="D33" s="92" t="s">
        <v>49</v>
      </c>
      <c r="E33" s="75"/>
      <c r="F33" s="76"/>
      <c r="G33" s="51"/>
    </row>
    <row r="34" spans="1:7" ht="15" customHeight="1">
      <c r="A34" s="19"/>
      <c r="B34" s="82" t="s">
        <v>60</v>
      </c>
      <c r="C34" s="83"/>
      <c r="D34" s="93"/>
      <c r="E34" s="85">
        <f>D34/100*E32</f>
        <v>0</v>
      </c>
      <c r="F34" s="86"/>
      <c r="G34" s="60"/>
    </row>
    <row r="35" spans="1:7" ht="17.25">
      <c r="A35" s="19"/>
      <c r="B35" s="48" t="s">
        <v>63</v>
      </c>
      <c r="C35" s="54"/>
      <c r="D35" s="73"/>
      <c r="E35" s="55">
        <f>E32-E34</f>
        <v>2626880</v>
      </c>
      <c r="F35" s="100" t="s">
        <v>5</v>
      </c>
      <c r="G35" s="40"/>
    </row>
    <row r="36" spans="1:7" ht="15" customHeight="1">
      <c r="A36" s="19"/>
      <c r="B36" s="89" t="s">
        <v>61</v>
      </c>
      <c r="C36" s="90"/>
      <c r="D36" s="92" t="s">
        <v>49</v>
      </c>
      <c r="E36" s="75"/>
      <c r="F36" s="76"/>
      <c r="G36" s="51"/>
    </row>
    <row r="37" spans="1:7" ht="15" customHeight="1">
      <c r="A37" s="19"/>
      <c r="B37" s="82" t="s">
        <v>61</v>
      </c>
      <c r="C37" s="83"/>
      <c r="D37" s="94">
        <v>8</v>
      </c>
      <c r="E37" s="85">
        <f>D37/100*E35</f>
        <v>210150.39999999999</v>
      </c>
      <c r="F37" s="86"/>
      <c r="G37" s="60"/>
    </row>
    <row r="38" spans="1:7" ht="17.25">
      <c r="A38" s="19"/>
      <c r="B38" s="48" t="s">
        <v>62</v>
      </c>
      <c r="C38" s="54"/>
      <c r="D38" s="73"/>
      <c r="E38" s="55">
        <f>SUM(E35:E37)</f>
        <v>2837030.4</v>
      </c>
      <c r="F38" s="91"/>
      <c r="G38" s="40"/>
    </row>
    <row r="39" spans="1:7">
      <c r="A39" s="19"/>
      <c r="B39" s="51"/>
      <c r="C39" s="51"/>
      <c r="E39" s="59"/>
      <c r="F39" s="59"/>
      <c r="G39" s="40"/>
    </row>
    <row r="40" spans="1:7" ht="17.25">
      <c r="A40" s="60" t="s">
        <v>5</v>
      </c>
      <c r="B40" s="51" t="s">
        <v>52</v>
      </c>
      <c r="C40" s="51"/>
      <c r="E40" s="59"/>
      <c r="G40" s="40"/>
    </row>
    <row r="41" spans="1:7">
      <c r="A41" s="19"/>
      <c r="G41" s="40"/>
    </row>
    <row r="42" spans="1:7">
      <c r="A42" s="19"/>
      <c r="G42" s="40"/>
    </row>
    <row r="43" spans="1:7">
      <c r="A43" s="19"/>
      <c r="G43" s="40"/>
    </row>
    <row r="44" spans="1:7" ht="18">
      <c r="A44" s="19"/>
      <c r="B44" s="127"/>
      <c r="C44" s="127"/>
      <c r="D44" s="127"/>
      <c r="E44" s="127"/>
      <c r="F44" s="42"/>
      <c r="G44" s="15"/>
    </row>
    <row r="45" spans="1:7" ht="18">
      <c r="A45" s="19"/>
      <c r="B45" s="127"/>
      <c r="C45" s="127"/>
      <c r="D45" s="127"/>
      <c r="E45" s="127"/>
      <c r="F45" s="127"/>
      <c r="G45" s="15"/>
    </row>
    <row r="46" spans="1:7" ht="15.75">
      <c r="B46" s="18"/>
      <c r="C46" s="43"/>
      <c r="E46" s="44"/>
      <c r="F46" s="44"/>
      <c r="G46" s="15"/>
    </row>
    <row r="47" spans="1:7" ht="15.75">
      <c r="A47" s="22"/>
      <c r="B47" s="128"/>
      <c r="C47" s="128"/>
      <c r="D47" s="128"/>
      <c r="E47" s="128"/>
      <c r="F47" s="128"/>
      <c r="G47" s="40"/>
    </row>
    <row r="48" spans="1:7">
      <c r="B48" s="45"/>
      <c r="C48" s="45"/>
      <c r="E48" s="45"/>
      <c r="F48" s="45"/>
      <c r="G48" s="40"/>
    </row>
    <row r="49" spans="1:7" ht="15.75">
      <c r="A49" s="23"/>
      <c r="B49" s="18"/>
      <c r="C49" s="46"/>
      <c r="E49" s="47"/>
      <c r="F49" s="47"/>
      <c r="G49" s="40"/>
    </row>
    <row r="50" spans="1:7">
      <c r="A50" s="19"/>
    </row>
    <row r="51" spans="1:7">
      <c r="A51" s="19"/>
    </row>
    <row r="52" spans="1:7">
      <c r="A52" s="19"/>
    </row>
    <row r="53" spans="1:7">
      <c r="A53" s="19"/>
    </row>
    <row r="54" spans="1:7">
      <c r="A54" s="19"/>
    </row>
    <row r="55" spans="1:7">
      <c r="A55" s="19"/>
    </row>
    <row r="56" spans="1:7">
      <c r="A56" s="19"/>
    </row>
    <row r="57" spans="1:7">
      <c r="A57" s="19"/>
    </row>
    <row r="58" spans="1:7">
      <c r="A58" s="19"/>
    </row>
    <row r="59" spans="1:7">
      <c r="A59" s="19"/>
    </row>
    <row r="60" spans="1:7">
      <c r="A60" s="19"/>
    </row>
    <row r="61" spans="1:7">
      <c r="A61" s="19"/>
    </row>
    <row r="62" spans="1:7">
      <c r="A62" s="19"/>
    </row>
    <row r="63" spans="1:7">
      <c r="A63" s="19"/>
    </row>
    <row r="64" spans="1:7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5" spans="1:1" ht="15.75">
      <c r="A85" s="22"/>
    </row>
    <row r="86" spans="1:1">
      <c r="A86" s="23"/>
    </row>
    <row r="87" spans="1:1">
      <c r="A87" s="19"/>
    </row>
    <row r="88" spans="1:1">
      <c r="A88" s="19"/>
    </row>
    <row r="89" spans="1:1">
      <c r="A89" s="19"/>
    </row>
    <row r="91" spans="1:1" ht="15.75">
      <c r="A91" s="22"/>
    </row>
    <row r="92" spans="1:1">
      <c r="A92" s="23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 ht="15.75">
      <c r="A99" s="22"/>
    </row>
    <row r="100" spans="1:1">
      <c r="A100" s="23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37"/>
    </row>
    <row r="109" spans="1:1">
      <c r="A109" s="37"/>
    </row>
    <row r="111" spans="1:1" ht="15.75">
      <c r="A111" s="22"/>
    </row>
    <row r="112" spans="1:1" ht="15.75">
      <c r="A112" s="22"/>
    </row>
    <row r="113" spans="1:1">
      <c r="A113" s="23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 ht="15.75">
      <c r="A144" s="22"/>
    </row>
    <row r="145" spans="1:1" ht="15.75">
      <c r="A145" s="22"/>
    </row>
    <row r="146" spans="1:1">
      <c r="A146" s="23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</sheetData>
  <mergeCells count="13">
    <mergeCell ref="B7:E7"/>
    <mergeCell ref="B8:F8"/>
    <mergeCell ref="B10:D10"/>
    <mergeCell ref="B45:F45"/>
    <mergeCell ref="B47:F47"/>
    <mergeCell ref="B44:E44"/>
    <mergeCell ref="B16:C16"/>
    <mergeCell ref="B17:C17"/>
    <mergeCell ref="B19:C19"/>
    <mergeCell ref="B21:C21"/>
    <mergeCell ref="B22:C22"/>
    <mergeCell ref="B24:C24"/>
    <mergeCell ref="B23:C23"/>
  </mergeCells>
  <phoneticPr fontId="0" type="noConversion"/>
  <pageMargins left="0.59055118110236227" right="0.39370078740157483" top="0.27559055118110237" bottom="0.98425196850393704" header="0.15748031496062992" footer="0.51181102362204722"/>
  <pageSetup paperSize="9" orientation="portrait" r:id="rId1"/>
  <headerFooter alignWithMargins="0">
    <oddFooter>&amp;L&amp;F&amp;R&amp;P/&amp;N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3"/>
  <sheetViews>
    <sheetView tabSelected="1" zoomScaleNormal="100" workbookViewId="0">
      <selection activeCell="K4" sqref="K4"/>
    </sheetView>
  </sheetViews>
  <sheetFormatPr baseColWidth="10" defaultRowHeight="12.75"/>
  <cols>
    <col min="1" max="1" width="2.28515625" style="9" customWidth="1"/>
    <col min="2" max="2" width="21.28515625" style="9" customWidth="1"/>
    <col min="3" max="9" width="8.28515625" style="9" customWidth="1"/>
    <col min="10" max="10" width="9.140625" style="9" bestFit="1" customWidth="1"/>
    <col min="11" max="11" width="11.7109375" style="9" customWidth="1"/>
    <col min="12" max="12" width="0" style="9" hidden="1" customWidth="1"/>
    <col min="13" max="16384" width="11.42578125" style="9"/>
  </cols>
  <sheetData>
    <row r="1" spans="1:12" s="12" customFormat="1" ht="93.75" customHeight="1"/>
    <row r="2" spans="1:12" s="12" customFormat="1" ht="36.75" customHeight="1">
      <c r="A2" s="13"/>
      <c r="B2" s="182" t="str">
        <f>Zusammenfassung!B7</f>
        <v>N02 Erhaltungsprojekt Sissach - Eptingen</v>
      </c>
      <c r="C2" s="182"/>
      <c r="D2" s="182"/>
      <c r="E2" s="183"/>
      <c r="F2" s="183"/>
      <c r="G2" s="183"/>
      <c r="H2" s="183"/>
      <c r="I2" s="14"/>
      <c r="J2" s="14"/>
      <c r="K2" s="14"/>
    </row>
    <row r="3" spans="1:12" s="12" customFormat="1" ht="40.5" customHeight="1">
      <c r="A3" s="13"/>
      <c r="B3" s="197" t="str">
        <f>Zusammenfassung!B8</f>
        <v>Honorartabelle zu Angebotsunterlagen für
Planerleistungen, Kap. 2.3.12</v>
      </c>
      <c r="C3" s="197"/>
      <c r="D3" s="197"/>
      <c r="E3" s="197"/>
      <c r="F3" s="197"/>
      <c r="G3" s="197"/>
      <c r="H3" s="197"/>
      <c r="I3" s="197"/>
      <c r="J3" s="69"/>
      <c r="K3" s="14"/>
    </row>
    <row r="4" spans="1:12" s="12" customFormat="1" ht="21.75" customHeight="1">
      <c r="A4" s="15"/>
      <c r="B4" s="16" t="s">
        <v>6</v>
      </c>
      <c r="C4" s="17"/>
      <c r="D4" s="17"/>
      <c r="E4" s="17"/>
      <c r="F4" s="17"/>
      <c r="G4" s="17"/>
      <c r="H4" s="17"/>
      <c r="I4" s="17"/>
      <c r="J4" s="17"/>
      <c r="K4" s="17"/>
    </row>
    <row r="5" spans="1:12" ht="46.5" customHeight="1">
      <c r="A5" s="18"/>
      <c r="B5" s="136" t="s">
        <v>7</v>
      </c>
      <c r="C5" s="136"/>
      <c r="D5" s="136"/>
      <c r="E5" s="136"/>
      <c r="F5" s="136"/>
      <c r="G5" s="136"/>
      <c r="H5" s="136"/>
      <c r="I5" s="136"/>
      <c r="J5" s="136"/>
      <c r="K5" s="136"/>
    </row>
    <row r="6" spans="1:12">
      <c r="A6" s="15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2" ht="15.75">
      <c r="A7" s="19"/>
      <c r="B7" s="20" t="s">
        <v>8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21"/>
      <c r="K7" s="21"/>
    </row>
    <row r="8" spans="1:12" ht="15.75">
      <c r="A8" s="19"/>
      <c r="B8" s="20" t="s">
        <v>16</v>
      </c>
      <c r="C8" s="61">
        <v>150</v>
      </c>
      <c r="D8" s="61">
        <v>140</v>
      </c>
      <c r="E8" s="61">
        <v>118</v>
      </c>
      <c r="F8" s="61">
        <v>100</v>
      </c>
      <c r="G8" s="61">
        <v>75</v>
      </c>
      <c r="H8" s="61">
        <v>60</v>
      </c>
      <c r="I8" s="61">
        <v>35</v>
      </c>
      <c r="J8" s="21"/>
      <c r="K8" s="21"/>
    </row>
    <row r="9" spans="1:12" ht="15" customHeight="1"/>
    <row r="10" spans="1:12" ht="15" customHeight="1"/>
    <row r="11" spans="1:12" ht="15.75" customHeight="1">
      <c r="B11" s="22"/>
      <c r="C11" s="22" t="s">
        <v>67</v>
      </c>
      <c r="D11" s="22"/>
      <c r="E11" s="22"/>
      <c r="F11" s="22"/>
      <c r="G11" s="22"/>
      <c r="H11" s="22"/>
      <c r="I11" s="22"/>
      <c r="K11" s="72"/>
      <c r="L11" s="12"/>
    </row>
    <row r="12" spans="1:12" ht="15.75" customHeight="1">
      <c r="B12" s="22" t="s">
        <v>65</v>
      </c>
      <c r="C12" s="22" t="s">
        <v>66</v>
      </c>
      <c r="D12" s="22"/>
      <c r="E12" s="22"/>
      <c r="F12" s="22"/>
      <c r="G12" s="22"/>
      <c r="H12" s="22"/>
      <c r="I12" s="22"/>
      <c r="K12" s="72"/>
      <c r="L12" s="12"/>
    </row>
    <row r="13" spans="1:12" ht="12.75" customHeight="1">
      <c r="A13" s="23"/>
      <c r="B13" s="191" t="s">
        <v>17</v>
      </c>
      <c r="C13" s="174" t="s">
        <v>9</v>
      </c>
      <c r="D13" s="174" t="s">
        <v>10</v>
      </c>
      <c r="E13" s="174" t="s">
        <v>11</v>
      </c>
      <c r="F13" s="174" t="s">
        <v>12</v>
      </c>
      <c r="G13" s="174" t="s">
        <v>13</v>
      </c>
      <c r="H13" s="174" t="s">
        <v>14</v>
      </c>
      <c r="I13" s="174" t="s">
        <v>15</v>
      </c>
      <c r="J13" s="24" t="s">
        <v>18</v>
      </c>
      <c r="K13" s="25" t="s">
        <v>18</v>
      </c>
    </row>
    <row r="14" spans="1:12" ht="12.75" customHeight="1">
      <c r="A14" s="19"/>
      <c r="B14" s="192"/>
      <c r="C14" s="176"/>
      <c r="D14" s="176"/>
      <c r="E14" s="176"/>
      <c r="F14" s="176"/>
      <c r="G14" s="176"/>
      <c r="H14" s="176"/>
      <c r="I14" s="176"/>
      <c r="J14" s="26" t="s">
        <v>19</v>
      </c>
      <c r="K14" s="27" t="s">
        <v>20</v>
      </c>
    </row>
    <row r="15" spans="1:12" ht="12.75" customHeight="1">
      <c r="A15" s="19"/>
      <c r="B15" s="28" t="s">
        <v>21</v>
      </c>
      <c r="C15" s="1"/>
      <c r="D15" s="1">
        <v>280</v>
      </c>
      <c r="E15" s="1"/>
      <c r="F15" s="1"/>
      <c r="G15" s="1"/>
      <c r="H15" s="1"/>
      <c r="I15" s="1"/>
      <c r="J15" s="29"/>
      <c r="K15" s="30"/>
    </row>
    <row r="16" spans="1:12" ht="12.75" customHeight="1">
      <c r="A16" s="19"/>
      <c r="B16" s="141" t="s">
        <v>22</v>
      </c>
      <c r="C16" s="142"/>
      <c r="D16" s="142"/>
      <c r="E16" s="142"/>
      <c r="F16" s="142"/>
      <c r="G16" s="142"/>
      <c r="H16" s="142"/>
      <c r="I16" s="142"/>
      <c r="J16" s="2">
        <f>SUM(C15:I15)</f>
        <v>280</v>
      </c>
      <c r="K16" s="3">
        <f>+C15*$C$8+D15*$D$8+E15*$E$8+F15*$F$8+G15*$G$8+H15*$H$8+I15*$I$8</f>
        <v>39200</v>
      </c>
    </row>
    <row r="17" spans="1:11" ht="12.75" customHeight="1">
      <c r="A17" s="19"/>
      <c r="B17" s="31"/>
      <c r="C17" s="32"/>
      <c r="D17" s="32"/>
      <c r="E17" s="32"/>
      <c r="F17" s="32"/>
      <c r="G17" s="32"/>
      <c r="H17" s="32"/>
      <c r="I17" s="32"/>
      <c r="J17" s="32"/>
      <c r="K17" s="33"/>
    </row>
    <row r="18" spans="1:11" ht="12.75" customHeight="1">
      <c r="A18" s="19"/>
      <c r="B18" s="187" t="s">
        <v>23</v>
      </c>
      <c r="C18" s="188"/>
      <c r="D18" s="188"/>
      <c r="E18" s="188"/>
      <c r="F18" s="188"/>
      <c r="G18" s="188"/>
      <c r="H18" s="188"/>
      <c r="I18" s="188"/>
      <c r="J18" s="188"/>
      <c r="K18" s="189"/>
    </row>
    <row r="19" spans="1:11" ht="12.75" customHeight="1">
      <c r="A19" s="19"/>
      <c r="B19" s="194" t="s">
        <v>24</v>
      </c>
      <c r="C19" s="195"/>
      <c r="D19" s="195"/>
      <c r="E19" s="195"/>
      <c r="F19" s="195"/>
      <c r="G19" s="195"/>
      <c r="H19" s="195"/>
      <c r="I19" s="195"/>
      <c r="J19" s="195"/>
      <c r="K19" s="196"/>
    </row>
    <row r="20" spans="1:11" ht="12.75" customHeight="1">
      <c r="A20" s="19"/>
      <c r="B20" s="4" t="s">
        <v>92</v>
      </c>
      <c r="C20" s="5"/>
      <c r="D20" s="5">
        <v>190</v>
      </c>
      <c r="E20" s="5"/>
      <c r="F20" s="5"/>
      <c r="G20" s="5"/>
      <c r="H20" s="5"/>
      <c r="I20" s="5"/>
      <c r="J20" s="34">
        <f>SUM(C20:I20)</f>
        <v>190</v>
      </c>
      <c r="K20" s="35">
        <f>+C20*$C$8+D20*$D$8+E20*$E$8+F20*$F$8+G20*$G$8+H20*$H$8+I20*$I$8</f>
        <v>26600</v>
      </c>
    </row>
    <row r="21" spans="1:11" ht="12.75" customHeight="1">
      <c r="A21" s="19"/>
      <c r="B21" s="4" t="s">
        <v>93</v>
      </c>
      <c r="C21" s="5"/>
      <c r="D21" s="5">
        <v>190</v>
      </c>
      <c r="E21" s="5"/>
      <c r="F21" s="5"/>
      <c r="G21" s="5"/>
      <c r="H21" s="5"/>
      <c r="I21" s="5"/>
      <c r="J21" s="34">
        <f>SUM(C21:I21)</f>
        <v>190</v>
      </c>
      <c r="K21" s="35">
        <f>+C21*$C$8+D21*$D$8+E21*$E$8+F21*$F$8+G21*$G$8+H21*$H$8+I21*$I$8</f>
        <v>26600</v>
      </c>
    </row>
    <row r="22" spans="1:11" ht="12.75" customHeight="1">
      <c r="A22" s="19"/>
      <c r="B22" s="6"/>
      <c r="C22" s="7"/>
      <c r="D22" s="7"/>
      <c r="E22" s="7"/>
      <c r="F22" s="7"/>
      <c r="G22" s="7"/>
      <c r="H22" s="7"/>
      <c r="I22" s="7"/>
      <c r="J22" s="34">
        <f>SUM(C22:I22)</f>
        <v>0</v>
      </c>
      <c r="K22" s="35">
        <f>+C22*$C$8+D22*$D$8+E22*$E$8+F22*$F$8+G22*$G$8+H22*$H$8+I22*$I$8</f>
        <v>0</v>
      </c>
    </row>
    <row r="23" spans="1:11" ht="12.75" customHeight="1">
      <c r="A23" s="19"/>
      <c r="B23" s="6"/>
      <c r="C23" s="7"/>
      <c r="D23" s="7"/>
      <c r="E23" s="7"/>
      <c r="F23" s="7"/>
      <c r="G23" s="7"/>
      <c r="H23" s="7"/>
      <c r="I23" s="7"/>
      <c r="J23" s="34">
        <f>SUM(C23:I23)</f>
        <v>0</v>
      </c>
      <c r="K23" s="35">
        <f>+C23*$C$8+D23*$D$8+E23*$E$8+F23*$F$8+G23*$G$8+H23*$H$8+I23*$I$8</f>
        <v>0</v>
      </c>
    </row>
    <row r="24" spans="1:11" ht="12.75" customHeight="1">
      <c r="A24" s="19"/>
      <c r="B24" s="6"/>
      <c r="C24" s="7"/>
      <c r="D24" s="7"/>
      <c r="E24" s="7"/>
      <c r="F24" s="7"/>
      <c r="G24" s="7"/>
      <c r="H24" s="7"/>
      <c r="I24" s="7"/>
      <c r="J24" s="34">
        <f>SUM(C24:I24)</f>
        <v>0</v>
      </c>
      <c r="K24" s="35">
        <f>+C24*$C$8+D24*$D$8+E24*$E$8+F24*$F$8+G24*$G$8+H24*$H$8+I24*$I$8</f>
        <v>0</v>
      </c>
    </row>
    <row r="25" spans="1:11" ht="12.75" customHeight="1">
      <c r="A25" s="19"/>
      <c r="B25" s="141" t="s">
        <v>22</v>
      </c>
      <c r="C25" s="142"/>
      <c r="D25" s="142"/>
      <c r="E25" s="142"/>
      <c r="F25" s="142"/>
      <c r="G25" s="142"/>
      <c r="H25" s="142"/>
      <c r="I25" s="142"/>
      <c r="J25" s="2">
        <f>SUM(J20:J24)</f>
        <v>380</v>
      </c>
      <c r="K25" s="3">
        <f>SUM(K20:K24)</f>
        <v>53200</v>
      </c>
    </row>
    <row r="26" spans="1:11" ht="12.75" customHeight="1">
      <c r="A26" s="19"/>
      <c r="B26" s="31"/>
      <c r="C26" s="32"/>
      <c r="D26" s="32"/>
      <c r="E26" s="32"/>
      <c r="F26" s="32"/>
      <c r="G26" s="32"/>
      <c r="H26" s="32"/>
      <c r="I26" s="32"/>
      <c r="J26" s="32"/>
      <c r="K26" s="33"/>
    </row>
    <row r="27" spans="1:11" ht="12.75" customHeight="1">
      <c r="A27" s="19"/>
      <c r="B27" s="187" t="s">
        <v>25</v>
      </c>
      <c r="C27" s="188"/>
      <c r="D27" s="188"/>
      <c r="E27" s="188"/>
      <c r="F27" s="188"/>
      <c r="G27" s="188"/>
      <c r="H27" s="188"/>
      <c r="I27" s="188"/>
      <c r="J27" s="188"/>
      <c r="K27" s="189"/>
    </row>
    <row r="28" spans="1:11" ht="12.75" customHeight="1">
      <c r="A28" s="19"/>
      <c r="B28" s="194" t="s">
        <v>24</v>
      </c>
      <c r="C28" s="195"/>
      <c r="D28" s="195"/>
      <c r="E28" s="195"/>
      <c r="F28" s="195"/>
      <c r="G28" s="195"/>
      <c r="H28" s="195"/>
      <c r="I28" s="195"/>
      <c r="J28" s="195"/>
      <c r="K28" s="196"/>
    </row>
    <row r="29" spans="1:11" ht="12.75" customHeight="1">
      <c r="A29" s="19"/>
      <c r="B29" s="4" t="s">
        <v>94</v>
      </c>
      <c r="C29" s="5"/>
      <c r="D29" s="5">
        <v>30</v>
      </c>
      <c r="E29" s="5"/>
      <c r="F29" s="5"/>
      <c r="G29" s="5"/>
      <c r="H29" s="5"/>
      <c r="I29" s="5"/>
      <c r="J29" s="34">
        <f>SUM(C29:I29)</f>
        <v>30</v>
      </c>
      <c r="K29" s="35">
        <f>+C29*$C$8+D29*$D$8+E29*$E$8+F29*$F$8+G29*$G$8+H29*$H$8+I29*$I$8</f>
        <v>4200</v>
      </c>
    </row>
    <row r="30" spans="1:11" ht="12.75" customHeight="1">
      <c r="A30" s="19"/>
      <c r="B30" s="6" t="s">
        <v>94</v>
      </c>
      <c r="C30" s="7"/>
      <c r="D30" s="7"/>
      <c r="E30" s="7">
        <v>30</v>
      </c>
      <c r="F30" s="7"/>
      <c r="G30" s="7"/>
      <c r="H30" s="7"/>
      <c r="I30" s="7"/>
      <c r="J30" s="34">
        <f>SUM(C30:I30)</f>
        <v>30</v>
      </c>
      <c r="K30" s="35">
        <f>+C30*$C$8+D30*$D$8+E30*$E$8+F30*$F$8+G30*$G$8+H30*$H$8+I30*$I$8</f>
        <v>3540</v>
      </c>
    </row>
    <row r="31" spans="1:11" ht="12.75" customHeight="1">
      <c r="A31" s="19"/>
      <c r="B31" s="4"/>
      <c r="C31" s="7"/>
      <c r="D31" s="7"/>
      <c r="E31" s="7"/>
      <c r="F31" s="7"/>
      <c r="G31" s="7"/>
      <c r="H31" s="7"/>
      <c r="I31" s="7"/>
      <c r="J31" s="34">
        <f>SUM(C31:I31)</f>
        <v>0</v>
      </c>
      <c r="K31" s="35">
        <f>+C31*$C$8+D31*$D$8+E31*$E$8+F31*$F$8+G31*$G$8+H31*$H$8+I31*$I$8</f>
        <v>0</v>
      </c>
    </row>
    <row r="32" spans="1:11" ht="12.75" customHeight="1">
      <c r="A32" s="19"/>
      <c r="B32" s="6"/>
      <c r="C32" s="7"/>
      <c r="D32" s="7"/>
      <c r="E32" s="7"/>
      <c r="F32" s="7"/>
      <c r="G32" s="7"/>
      <c r="H32" s="7"/>
      <c r="I32" s="7"/>
      <c r="J32" s="34">
        <f>SUM(C32:I32)</f>
        <v>0</v>
      </c>
      <c r="K32" s="35">
        <f>+C32*$C$8+D32*$D$8+E32*$E$8+F32*$F$8+G32*$G$8+H32*$H$8+I32*$I$8</f>
        <v>0</v>
      </c>
    </row>
    <row r="33" spans="1:12" ht="12.75" customHeight="1">
      <c r="A33" s="19"/>
      <c r="B33" s="6"/>
      <c r="C33" s="7"/>
      <c r="D33" s="7"/>
      <c r="E33" s="7"/>
      <c r="F33" s="7"/>
      <c r="G33" s="7"/>
      <c r="H33" s="7"/>
      <c r="I33" s="7"/>
      <c r="J33" s="34">
        <f>SUM(C33:I33)</f>
        <v>0</v>
      </c>
      <c r="K33" s="35">
        <f>+C33*$C$8+D33*$D$8+E33*$E$8+F33*$F$8+G33*$G$8+H33*$H$8+I33*$I$8</f>
        <v>0</v>
      </c>
    </row>
    <row r="34" spans="1:12" ht="12.75" customHeight="1">
      <c r="A34" s="19"/>
      <c r="B34" s="141" t="s">
        <v>22</v>
      </c>
      <c r="C34" s="142"/>
      <c r="D34" s="142"/>
      <c r="E34" s="142"/>
      <c r="F34" s="142"/>
      <c r="G34" s="142"/>
      <c r="H34" s="142"/>
      <c r="I34" s="142"/>
      <c r="J34" s="2">
        <f>SUM(J29:J33)</f>
        <v>60</v>
      </c>
      <c r="K34" s="3">
        <f>SUM(K29:K33)</f>
        <v>7740</v>
      </c>
    </row>
    <row r="35" spans="1:12" ht="12.75" customHeight="1">
      <c r="A35" s="19"/>
      <c r="B35" s="31"/>
      <c r="C35" s="32"/>
      <c r="D35" s="32"/>
      <c r="E35" s="32"/>
      <c r="F35" s="32"/>
      <c r="G35" s="32"/>
      <c r="H35" s="32"/>
      <c r="I35" s="32"/>
      <c r="J35" s="32"/>
      <c r="K35" s="33"/>
    </row>
    <row r="36" spans="1:12" ht="12.75" customHeight="1">
      <c r="A36" s="19"/>
      <c r="B36" s="187" t="s">
        <v>26</v>
      </c>
      <c r="C36" s="188"/>
      <c r="D36" s="188"/>
      <c r="E36" s="188"/>
      <c r="F36" s="188"/>
      <c r="G36" s="188"/>
      <c r="H36" s="188"/>
      <c r="I36" s="188"/>
      <c r="J36" s="188"/>
      <c r="K36" s="189"/>
    </row>
    <row r="37" spans="1:12" ht="12.75" customHeight="1">
      <c r="A37" s="19"/>
      <c r="B37" s="194" t="s">
        <v>27</v>
      </c>
      <c r="C37" s="195"/>
      <c r="D37" s="195"/>
      <c r="E37" s="195"/>
      <c r="F37" s="195"/>
      <c r="G37" s="195"/>
      <c r="H37" s="195"/>
      <c r="I37" s="195"/>
      <c r="J37" s="195"/>
      <c r="K37" s="196"/>
    </row>
    <row r="38" spans="1:12" ht="12.75" customHeight="1">
      <c r="A38" s="19"/>
      <c r="B38" s="4" t="s">
        <v>95</v>
      </c>
      <c r="C38" s="5"/>
      <c r="D38" s="5">
        <v>80</v>
      </c>
      <c r="E38" s="5">
        <v>350</v>
      </c>
      <c r="F38" s="5">
        <v>800</v>
      </c>
      <c r="G38" s="5"/>
      <c r="H38" s="5"/>
      <c r="I38" s="5"/>
      <c r="J38" s="34">
        <f>SUM(C38:I38)</f>
        <v>1230</v>
      </c>
      <c r="K38" s="35">
        <f>+C38*$C$8+D38*$D$8+E38*$E$8+F38*$F$8+G38*$G$8+H38*$H$8+I38*$I$8</f>
        <v>132500</v>
      </c>
    </row>
    <row r="39" spans="1:12" ht="12.75" customHeight="1">
      <c r="A39" s="19"/>
      <c r="B39" s="6" t="s">
        <v>96</v>
      </c>
      <c r="C39" s="7"/>
      <c r="D39" s="7"/>
      <c r="E39" s="7"/>
      <c r="F39" s="7"/>
      <c r="G39" s="7">
        <v>620</v>
      </c>
      <c r="H39" s="7">
        <v>640</v>
      </c>
      <c r="I39" s="7">
        <v>640</v>
      </c>
      <c r="J39" s="34">
        <f>SUM(C39:I39)</f>
        <v>1900</v>
      </c>
      <c r="K39" s="35">
        <f>+C39*$C$8+D39*$D$8+E39*$E$8+F39*$F$8+G39*$G$8+H39*$H$8+I39*$I$8</f>
        <v>107300</v>
      </c>
    </row>
    <row r="40" spans="1:12" ht="12.75" customHeight="1">
      <c r="A40" s="19"/>
      <c r="B40" s="6" t="s">
        <v>97</v>
      </c>
      <c r="C40" s="7"/>
      <c r="D40" s="7"/>
      <c r="E40" s="7"/>
      <c r="F40" s="7">
        <v>50</v>
      </c>
      <c r="G40" s="7">
        <v>100</v>
      </c>
      <c r="H40" s="7"/>
      <c r="I40" s="7"/>
      <c r="J40" s="34">
        <f>SUM(C40:I40)</f>
        <v>150</v>
      </c>
      <c r="K40" s="35">
        <f>+C40*$C$8+D40*$D$8+E40*$E$8+F40*$F$8+G40*$G$8+H40*$H$8+I40*$I$8</f>
        <v>12500</v>
      </c>
    </row>
    <row r="41" spans="1:12" ht="12.75" customHeight="1">
      <c r="A41" s="19"/>
      <c r="B41" s="6"/>
      <c r="C41" s="7"/>
      <c r="D41" s="7"/>
      <c r="E41" s="7"/>
      <c r="F41" s="7"/>
      <c r="G41" s="7"/>
      <c r="H41" s="7"/>
      <c r="I41" s="7"/>
      <c r="J41" s="34">
        <f>SUM(C41:I41)</f>
        <v>0</v>
      </c>
      <c r="K41" s="35">
        <f>+C41*$C$8+D41*$D$8+E41*$E$8+F41*$F$8+G41*$G$8+H41*$H$8+I41*$I$8</f>
        <v>0</v>
      </c>
    </row>
    <row r="42" spans="1:12" ht="12.75" customHeight="1">
      <c r="A42" s="19"/>
      <c r="B42" s="6"/>
      <c r="C42" s="7"/>
      <c r="D42" s="7"/>
      <c r="E42" s="7"/>
      <c r="F42" s="7"/>
      <c r="G42" s="7"/>
      <c r="H42" s="7"/>
      <c r="I42" s="7"/>
      <c r="J42" s="34">
        <f>SUM(C42:I42)</f>
        <v>0</v>
      </c>
      <c r="K42" s="35">
        <f>+C42*$C$8+D42*$D$8+E42*$E$8+F42*$F$8+G42*$G$8+H42*$H$8+I42*$I$8</f>
        <v>0</v>
      </c>
    </row>
    <row r="43" spans="1:12" ht="12.75" customHeight="1">
      <c r="A43" s="19"/>
      <c r="B43" s="141" t="s">
        <v>22</v>
      </c>
      <c r="C43" s="142"/>
      <c r="D43" s="142"/>
      <c r="E43" s="142"/>
      <c r="F43" s="142"/>
      <c r="G43" s="142"/>
      <c r="H43" s="142"/>
      <c r="I43" s="142"/>
      <c r="J43" s="2">
        <f>SUM(J38:J42)</f>
        <v>3280</v>
      </c>
      <c r="K43" s="3">
        <f>SUM(K38:K42)</f>
        <v>252300</v>
      </c>
    </row>
    <row r="44" spans="1:12" ht="12.75" customHeight="1">
      <c r="A44" s="19"/>
      <c r="B44" s="31"/>
      <c r="C44" s="32"/>
      <c r="D44" s="32"/>
      <c r="E44" s="32"/>
      <c r="F44" s="32"/>
      <c r="G44" s="32"/>
      <c r="H44" s="32"/>
      <c r="I44" s="32"/>
      <c r="J44" s="32"/>
      <c r="K44" s="33"/>
    </row>
    <row r="45" spans="1:12" ht="12.75" customHeight="1">
      <c r="A45" s="19"/>
      <c r="B45" s="161" t="s">
        <v>28</v>
      </c>
      <c r="C45" s="162"/>
      <c r="D45" s="36"/>
      <c r="E45" s="162" t="s">
        <v>29</v>
      </c>
      <c r="F45" s="162"/>
      <c r="G45" s="162"/>
      <c r="H45" s="162"/>
      <c r="I45" s="163"/>
      <c r="J45" s="64">
        <v>4000</v>
      </c>
      <c r="K45" s="65" t="str">
        <f>IF(J16+J25+J34+J43=J45,"",J16+J25+J34+J43-J45)</f>
        <v/>
      </c>
      <c r="L45" s="66" t="str">
        <f>IF(J45=J43+J34+J25+J16,"","Abweichung")</f>
        <v/>
      </c>
    </row>
    <row r="46" spans="1:12" ht="12.75" customHeight="1">
      <c r="A46" s="19"/>
      <c r="B46" s="193"/>
      <c r="C46" s="193"/>
      <c r="D46" s="193"/>
      <c r="E46" s="193"/>
      <c r="F46" s="193"/>
      <c r="G46" s="193"/>
      <c r="H46" s="193"/>
      <c r="I46" s="193"/>
      <c r="J46" s="32"/>
      <c r="K46" s="33"/>
    </row>
    <row r="47" spans="1:12" ht="12.75" customHeight="1">
      <c r="A47" s="19"/>
      <c r="B47" s="161" t="s">
        <v>30</v>
      </c>
      <c r="C47" s="162"/>
      <c r="D47" s="36"/>
      <c r="E47" s="162" t="s">
        <v>31</v>
      </c>
      <c r="F47" s="162"/>
      <c r="G47" s="162"/>
      <c r="H47" s="162"/>
      <c r="I47" s="162"/>
      <c r="J47" s="163"/>
      <c r="K47" s="8">
        <f>+K43+K34+K25+K16</f>
        <v>352440</v>
      </c>
    </row>
    <row r="48" spans="1:12" ht="15" customHeight="1">
      <c r="K48" s="63"/>
    </row>
    <row r="49" spans="1:23" ht="15" customHeight="1"/>
    <row r="50" spans="1:23" ht="15.75" customHeight="1">
      <c r="B50" s="22"/>
      <c r="C50" s="22" t="s">
        <v>68</v>
      </c>
      <c r="D50" s="22"/>
      <c r="E50" s="22"/>
      <c r="F50" s="22"/>
      <c r="G50" s="22"/>
      <c r="H50" s="22"/>
      <c r="I50" s="22"/>
      <c r="K50" s="72"/>
      <c r="L50" s="12"/>
    </row>
    <row r="51" spans="1:23" ht="15.75" customHeight="1">
      <c r="B51" s="22" t="s">
        <v>65</v>
      </c>
      <c r="C51" s="22" t="s">
        <v>66</v>
      </c>
      <c r="D51" s="22"/>
      <c r="E51" s="22"/>
      <c r="F51" s="22"/>
      <c r="G51" s="22"/>
      <c r="H51" s="22"/>
      <c r="I51" s="22"/>
      <c r="K51" s="72"/>
      <c r="L51" s="12"/>
    </row>
    <row r="52" spans="1:23" ht="12.75" customHeight="1">
      <c r="A52" s="23"/>
      <c r="B52" s="191" t="s">
        <v>17</v>
      </c>
      <c r="C52" s="174" t="s">
        <v>9</v>
      </c>
      <c r="D52" s="174" t="s">
        <v>10</v>
      </c>
      <c r="E52" s="174" t="s">
        <v>11</v>
      </c>
      <c r="F52" s="174" t="s">
        <v>12</v>
      </c>
      <c r="G52" s="174" t="s">
        <v>13</v>
      </c>
      <c r="H52" s="174" t="s">
        <v>14</v>
      </c>
      <c r="I52" s="174" t="s">
        <v>15</v>
      </c>
      <c r="J52" s="24" t="s">
        <v>18</v>
      </c>
      <c r="K52" s="25" t="s">
        <v>18</v>
      </c>
      <c r="L52" s="12"/>
    </row>
    <row r="53" spans="1:23" ht="12.75" customHeight="1">
      <c r="A53" s="19"/>
      <c r="B53" s="192"/>
      <c r="C53" s="176"/>
      <c r="D53" s="176"/>
      <c r="E53" s="176"/>
      <c r="F53" s="176"/>
      <c r="G53" s="176"/>
      <c r="H53" s="176"/>
      <c r="I53" s="176"/>
      <c r="J53" s="26" t="s">
        <v>19</v>
      </c>
      <c r="K53" s="27" t="s">
        <v>20</v>
      </c>
      <c r="L53" s="12"/>
    </row>
    <row r="54" spans="1:23" ht="12.75" customHeight="1">
      <c r="A54" s="19"/>
      <c r="B54" s="28" t="s">
        <v>21</v>
      </c>
      <c r="C54" s="4"/>
      <c r="D54" s="5">
        <v>220</v>
      </c>
      <c r="E54" s="5"/>
      <c r="F54" s="5"/>
      <c r="G54" s="5"/>
      <c r="H54" s="5"/>
      <c r="I54" s="5"/>
      <c r="J54" s="29"/>
      <c r="K54" s="30"/>
      <c r="L54" s="12"/>
    </row>
    <row r="55" spans="1:23" ht="12.75" customHeight="1">
      <c r="A55" s="19"/>
      <c r="B55" s="141" t="s">
        <v>22</v>
      </c>
      <c r="C55" s="142"/>
      <c r="D55" s="142"/>
      <c r="E55" s="142"/>
      <c r="F55" s="142"/>
      <c r="G55" s="142"/>
      <c r="H55" s="142"/>
      <c r="I55" s="142"/>
      <c r="J55" s="2">
        <f>SUM(C54:I54)</f>
        <v>220</v>
      </c>
      <c r="K55" s="3">
        <f>+C54*$C$8+D54*$D$8+E54*$E$8+F54*$F$8+G54*$G$8+H54*$H$8+I54*$I$8</f>
        <v>30800</v>
      </c>
      <c r="L55" s="12"/>
    </row>
    <row r="56" spans="1:23" ht="12.75" customHeight="1">
      <c r="A56" s="19"/>
      <c r="B56" s="31"/>
      <c r="C56" s="32"/>
      <c r="D56" s="32"/>
      <c r="E56" s="32"/>
      <c r="F56" s="32"/>
      <c r="G56" s="32"/>
      <c r="H56" s="32"/>
      <c r="I56" s="32"/>
      <c r="J56" s="32"/>
      <c r="K56" s="33"/>
      <c r="L56" s="12"/>
    </row>
    <row r="57" spans="1:23" ht="12.75" customHeight="1">
      <c r="A57" s="19"/>
      <c r="B57" s="187" t="s">
        <v>23</v>
      </c>
      <c r="C57" s="188"/>
      <c r="D57" s="188"/>
      <c r="E57" s="188"/>
      <c r="F57" s="188"/>
      <c r="G57" s="188"/>
      <c r="H57" s="188"/>
      <c r="I57" s="188"/>
      <c r="J57" s="188"/>
      <c r="K57" s="189"/>
      <c r="L57" s="12"/>
    </row>
    <row r="58" spans="1:23" ht="12.75" customHeight="1">
      <c r="A58" s="19"/>
      <c r="B58" s="194" t="s">
        <v>24</v>
      </c>
      <c r="C58" s="195"/>
      <c r="D58" s="195"/>
      <c r="E58" s="195"/>
      <c r="F58" s="195"/>
      <c r="G58" s="195"/>
      <c r="H58" s="195"/>
      <c r="I58" s="195"/>
      <c r="J58" s="195"/>
      <c r="K58" s="196"/>
      <c r="L58" s="12"/>
    </row>
    <row r="59" spans="1:23" ht="12.75" customHeight="1">
      <c r="A59" s="19"/>
      <c r="B59" s="4" t="s">
        <v>92</v>
      </c>
      <c r="C59" s="5"/>
      <c r="D59" s="5">
        <v>190</v>
      </c>
      <c r="E59" s="5"/>
      <c r="F59" s="5"/>
      <c r="G59" s="5"/>
      <c r="H59" s="70"/>
      <c r="I59" s="71"/>
      <c r="J59" s="34">
        <f>SUM(C59:I59)</f>
        <v>190</v>
      </c>
      <c r="K59" s="35">
        <f>+C59*$C$8+D59*$D$8+E59*$E$8+F59*$F$8+G59*$G$8+H59*$H$8+I59*$I$8</f>
        <v>26600</v>
      </c>
      <c r="L59" s="12"/>
    </row>
    <row r="60" spans="1:23" ht="12.75" customHeight="1">
      <c r="A60" s="19"/>
      <c r="B60" s="4" t="s">
        <v>93</v>
      </c>
      <c r="C60" s="5"/>
      <c r="D60" s="5">
        <v>190</v>
      </c>
      <c r="E60" s="5"/>
      <c r="F60" s="5"/>
      <c r="G60" s="5"/>
      <c r="H60" s="70"/>
      <c r="I60" s="71"/>
      <c r="J60" s="34">
        <f>SUM(C60:I60)</f>
        <v>190</v>
      </c>
      <c r="K60" s="35">
        <f>+C60*$C$8+D60*$D$8+E60*$E$8+F60*$F$8+G60*$G$8+H60*$H$8+I60*$I$8</f>
        <v>26600</v>
      </c>
      <c r="L60" s="12"/>
    </row>
    <row r="61" spans="1:23" ht="12.75" customHeight="1">
      <c r="A61" s="19"/>
      <c r="B61" s="4"/>
      <c r="C61" s="5"/>
      <c r="D61" s="5"/>
      <c r="E61" s="5"/>
      <c r="F61" s="5"/>
      <c r="G61" s="5"/>
      <c r="H61" s="70"/>
      <c r="I61" s="71"/>
      <c r="J61" s="34">
        <f>SUM(C61:I61)</f>
        <v>0</v>
      </c>
      <c r="K61" s="35">
        <f>+C61*$C$8+D61*$D$8+E61*$E$8+F61*$F$8+G61*$G$8+H61*$H$8+I61*$I$8</f>
        <v>0</v>
      </c>
      <c r="L61" s="12"/>
    </row>
    <row r="62" spans="1:23" ht="12.75" customHeight="1">
      <c r="A62" s="19"/>
      <c r="B62" s="4"/>
      <c r="C62" s="5"/>
      <c r="D62" s="5"/>
      <c r="E62" s="5"/>
      <c r="F62" s="5"/>
      <c r="G62" s="5"/>
      <c r="H62" s="70"/>
      <c r="I62" s="71"/>
      <c r="J62" s="34">
        <f>SUM(C62:I62)</f>
        <v>0</v>
      </c>
      <c r="K62" s="35">
        <f>+C62*$C$8+D62*$D$8+E62*$E$8+F62*$F$8+G62*$G$8+H62*$H$8+I62*$I$8</f>
        <v>0</v>
      </c>
      <c r="L62" s="12"/>
    </row>
    <row r="63" spans="1:23" ht="12.75" customHeight="1">
      <c r="A63" s="19"/>
      <c r="B63" s="4"/>
      <c r="C63" s="5"/>
      <c r="D63" s="5"/>
      <c r="E63" s="5"/>
      <c r="F63" s="5"/>
      <c r="G63" s="5"/>
      <c r="H63" s="70"/>
      <c r="I63" s="71"/>
      <c r="J63" s="34">
        <f>SUM(C63:I63)</f>
        <v>0</v>
      </c>
      <c r="K63" s="35">
        <f>+C63*$C$8+D63*$D$8+E63*$E$8+F63*$F$8+G63*$G$8+H63*$H$8+I63*$I$8</f>
        <v>0</v>
      </c>
      <c r="L63" s="12"/>
    </row>
    <row r="64" spans="1:23" ht="12.75" customHeight="1">
      <c r="A64" s="19"/>
      <c r="B64" s="141" t="s">
        <v>22</v>
      </c>
      <c r="C64" s="142"/>
      <c r="D64" s="142"/>
      <c r="E64" s="142"/>
      <c r="F64" s="142"/>
      <c r="G64" s="142"/>
      <c r="H64" s="142"/>
      <c r="I64" s="142"/>
      <c r="J64" s="2">
        <f>SUM(J59:J63)</f>
        <v>380</v>
      </c>
      <c r="K64" s="3">
        <f>SUM(K59:K63)</f>
        <v>53200</v>
      </c>
      <c r="L64" s="1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1" ht="12.75" customHeight="1">
      <c r="A65" s="19"/>
      <c r="B65" s="31"/>
      <c r="C65" s="32"/>
      <c r="D65" s="32"/>
      <c r="E65" s="32"/>
      <c r="F65" s="32"/>
      <c r="G65" s="32"/>
      <c r="H65" s="32"/>
      <c r="I65" s="32"/>
      <c r="J65" s="32"/>
      <c r="K65" s="33"/>
      <c r="L65" s="12"/>
      <c r="N65" s="22"/>
      <c r="O65" s="22"/>
      <c r="P65" s="22"/>
      <c r="Q65" s="22"/>
      <c r="R65" s="22"/>
      <c r="S65" s="22"/>
      <c r="T65" s="22"/>
      <c r="U65" s="22"/>
    </row>
    <row r="66" spans="1:21" ht="12.75" customHeight="1">
      <c r="A66" s="19"/>
      <c r="B66" s="187" t="s">
        <v>25</v>
      </c>
      <c r="C66" s="188"/>
      <c r="D66" s="188"/>
      <c r="E66" s="188"/>
      <c r="F66" s="188"/>
      <c r="G66" s="188"/>
      <c r="H66" s="188"/>
      <c r="I66" s="188"/>
      <c r="J66" s="188"/>
      <c r="K66" s="189"/>
      <c r="L66" s="12"/>
    </row>
    <row r="67" spans="1:21" ht="12.75" customHeight="1">
      <c r="A67" s="19"/>
      <c r="B67" s="194" t="s">
        <v>24</v>
      </c>
      <c r="C67" s="195"/>
      <c r="D67" s="195"/>
      <c r="E67" s="195"/>
      <c r="F67" s="195"/>
      <c r="G67" s="195"/>
      <c r="H67" s="195"/>
      <c r="I67" s="195"/>
      <c r="J67" s="195"/>
      <c r="K67" s="196"/>
      <c r="L67" s="12"/>
    </row>
    <row r="68" spans="1:21" ht="12.75" customHeight="1">
      <c r="A68" s="19"/>
      <c r="B68" s="4" t="s">
        <v>94</v>
      </c>
      <c r="C68" s="5"/>
      <c r="D68" s="5">
        <v>30</v>
      </c>
      <c r="E68" s="5"/>
      <c r="F68" s="5"/>
      <c r="G68" s="5"/>
      <c r="H68" s="70"/>
      <c r="I68" s="71"/>
      <c r="J68" s="34">
        <f>SUM(C68:I68)</f>
        <v>30</v>
      </c>
      <c r="K68" s="35">
        <f>+C68*$C$8+D68*$D$8+E68*$E$8+F68*$F$8+G68*$G$8+H68*$H$8+I68*$I$8</f>
        <v>4200</v>
      </c>
      <c r="L68" s="12"/>
    </row>
    <row r="69" spans="1:21" ht="12.75" customHeight="1">
      <c r="A69" s="19"/>
      <c r="B69" s="6" t="s">
        <v>94</v>
      </c>
      <c r="C69" s="5"/>
      <c r="D69" s="5"/>
      <c r="E69" s="5">
        <v>30</v>
      </c>
      <c r="F69" s="5"/>
      <c r="G69" s="5"/>
      <c r="H69" s="70"/>
      <c r="I69" s="71"/>
      <c r="J69" s="34">
        <f>SUM(C69:I69)</f>
        <v>30</v>
      </c>
      <c r="K69" s="35">
        <f>+C69*$C$8+D69*$D$8+E69*$E$8+F69*$F$8+G69*$G$8+H69*$H$8+I69*$I$8</f>
        <v>3540</v>
      </c>
      <c r="L69" s="12"/>
    </row>
    <row r="70" spans="1:21" ht="12.75" customHeight="1">
      <c r="A70" s="19"/>
      <c r="B70" s="4"/>
      <c r="C70" s="5"/>
      <c r="D70" s="5"/>
      <c r="E70" s="5"/>
      <c r="F70" s="5"/>
      <c r="G70" s="5"/>
      <c r="H70" s="70"/>
      <c r="I70" s="71"/>
      <c r="J70" s="34">
        <f>SUM(C70:I70)</f>
        <v>0</v>
      </c>
      <c r="K70" s="35">
        <f>+C70*$C$8+D70*$D$8+E70*$E$8+F70*$F$8+G70*$G$8+H70*$H$8+I70*$I$8</f>
        <v>0</v>
      </c>
      <c r="L70" s="12"/>
    </row>
    <row r="71" spans="1:21" ht="12.75" customHeight="1">
      <c r="A71" s="19"/>
      <c r="B71" s="4"/>
      <c r="C71" s="5"/>
      <c r="D71" s="5"/>
      <c r="E71" s="5"/>
      <c r="F71" s="5"/>
      <c r="G71" s="5"/>
      <c r="H71" s="70"/>
      <c r="I71" s="71"/>
      <c r="J71" s="34">
        <f>SUM(C71:I71)</f>
        <v>0</v>
      </c>
      <c r="K71" s="35">
        <f>+C71*$C$8+D71*$D$8+E71*$E$8+F71*$F$8+G71*$G$8+H71*$H$8+I71*$I$8</f>
        <v>0</v>
      </c>
      <c r="L71" s="12"/>
    </row>
    <row r="72" spans="1:21" ht="12.75" customHeight="1">
      <c r="A72" s="19"/>
      <c r="B72" s="4"/>
      <c r="C72" s="5"/>
      <c r="D72" s="5"/>
      <c r="E72" s="5"/>
      <c r="F72" s="5"/>
      <c r="G72" s="5"/>
      <c r="H72" s="70"/>
      <c r="I72" s="71"/>
      <c r="J72" s="34">
        <f>SUM(C72:I72)</f>
        <v>0</v>
      </c>
      <c r="K72" s="35">
        <f>+C72*$C$8+D72*$D$8+E72*$E$8+F72*$F$8+G72*$G$8+H72*$H$8+I72*$I$8</f>
        <v>0</v>
      </c>
      <c r="L72" s="12"/>
    </row>
    <row r="73" spans="1:21" ht="12.75" customHeight="1">
      <c r="A73" s="19"/>
      <c r="B73" s="141" t="s">
        <v>22</v>
      </c>
      <c r="C73" s="142"/>
      <c r="D73" s="142"/>
      <c r="E73" s="142"/>
      <c r="F73" s="142"/>
      <c r="G73" s="142"/>
      <c r="H73" s="142"/>
      <c r="I73" s="142"/>
      <c r="J73" s="2">
        <f>SUM(J68:J72)</f>
        <v>60</v>
      </c>
      <c r="K73" s="3">
        <f>SUM(K68:K72)</f>
        <v>7740</v>
      </c>
      <c r="L73" s="12"/>
    </row>
    <row r="74" spans="1:21" ht="12.75" customHeight="1">
      <c r="A74" s="19"/>
      <c r="B74" s="31"/>
      <c r="C74" s="32"/>
      <c r="D74" s="32"/>
      <c r="E74" s="32"/>
      <c r="F74" s="32"/>
      <c r="G74" s="32"/>
      <c r="H74" s="32"/>
      <c r="I74" s="32"/>
      <c r="J74" s="32"/>
      <c r="K74" s="33"/>
      <c r="L74" s="12"/>
    </row>
    <row r="75" spans="1:21" ht="12.75" customHeight="1">
      <c r="A75" s="19"/>
      <c r="B75" s="187" t="s">
        <v>26</v>
      </c>
      <c r="C75" s="188"/>
      <c r="D75" s="188"/>
      <c r="E75" s="188"/>
      <c r="F75" s="188"/>
      <c r="G75" s="188"/>
      <c r="H75" s="188"/>
      <c r="I75" s="188"/>
      <c r="J75" s="188"/>
      <c r="K75" s="189"/>
      <c r="L75" s="12"/>
    </row>
    <row r="76" spans="1:21" ht="12.75" customHeight="1">
      <c r="A76" s="19"/>
      <c r="B76" s="194" t="s">
        <v>27</v>
      </c>
      <c r="C76" s="195"/>
      <c r="D76" s="195"/>
      <c r="E76" s="195"/>
      <c r="F76" s="195"/>
      <c r="G76" s="195"/>
      <c r="H76" s="195"/>
      <c r="I76" s="195"/>
      <c r="J76" s="195"/>
      <c r="K76" s="196"/>
      <c r="L76" s="12"/>
    </row>
    <row r="77" spans="1:21" ht="12.75" customHeight="1">
      <c r="A77" s="19"/>
      <c r="B77" s="4" t="s">
        <v>95</v>
      </c>
      <c r="C77" s="5"/>
      <c r="D77" s="5">
        <v>100</v>
      </c>
      <c r="E77" s="5">
        <v>340</v>
      </c>
      <c r="F77" s="5">
        <v>1100</v>
      </c>
      <c r="G77" s="5"/>
      <c r="H77" s="70"/>
      <c r="I77" s="71"/>
      <c r="J77" s="34">
        <f>SUM(C77:I77)</f>
        <v>1540</v>
      </c>
      <c r="K77" s="35">
        <f>+C77*$C$8+D77*$D$8+E77*$E$8+F77*$F$8+G77*$G$8+H77*$H$8+I77*$I$8</f>
        <v>164120</v>
      </c>
      <c r="L77" s="12"/>
    </row>
    <row r="78" spans="1:21" ht="12.75" customHeight="1">
      <c r="A78" s="19"/>
      <c r="B78" s="6" t="s">
        <v>96</v>
      </c>
      <c r="C78" s="5"/>
      <c r="D78" s="5"/>
      <c r="E78" s="5"/>
      <c r="F78" s="5"/>
      <c r="G78" s="5">
        <v>810</v>
      </c>
      <c r="H78" s="70">
        <v>650</v>
      </c>
      <c r="I78" s="71">
        <v>700</v>
      </c>
      <c r="J78" s="34">
        <f>SUM(C78:I78)</f>
        <v>2160</v>
      </c>
      <c r="K78" s="35">
        <f>+C78*$C$8+D78*$D$8+E78*$E$8+F78*$F$8+G78*$G$8+H78*$H$8+I78*$I$8</f>
        <v>124250</v>
      </c>
      <c r="L78" s="12"/>
    </row>
    <row r="79" spans="1:21" ht="12.75" customHeight="1">
      <c r="A79" s="19"/>
      <c r="B79" s="6" t="s">
        <v>97</v>
      </c>
      <c r="C79" s="5"/>
      <c r="D79" s="5"/>
      <c r="E79" s="5"/>
      <c r="F79" s="5">
        <v>50</v>
      </c>
      <c r="G79" s="5">
        <v>90</v>
      </c>
      <c r="H79" s="70"/>
      <c r="I79" s="71"/>
      <c r="J79" s="34">
        <f>SUM(C79:I79)</f>
        <v>140</v>
      </c>
      <c r="K79" s="35">
        <f>+C79*$C$8+D79*$D$8+E79*$E$8+F79*$F$8+G79*$G$8+H79*$H$8+I79*$I$8</f>
        <v>11750</v>
      </c>
      <c r="L79" s="12"/>
    </row>
    <row r="80" spans="1:21" ht="12.75" customHeight="1">
      <c r="A80" s="19"/>
      <c r="B80" s="4"/>
      <c r="C80" s="5"/>
      <c r="D80" s="5"/>
      <c r="E80" s="5"/>
      <c r="F80" s="5"/>
      <c r="G80" s="5"/>
      <c r="H80" s="70"/>
      <c r="I80" s="71"/>
      <c r="J80" s="34">
        <f>SUM(C80:I80)</f>
        <v>0</v>
      </c>
      <c r="K80" s="35">
        <f>+C80*$C$8+D80*$D$8+E80*$E$8+F80*$F$8+G80*$G$8+H80*$H$8+I80*$I$8</f>
        <v>0</v>
      </c>
      <c r="L80" s="12"/>
    </row>
    <row r="81" spans="1:12" ht="12.75" customHeight="1">
      <c r="A81" s="19"/>
      <c r="B81" s="4"/>
      <c r="C81" s="5"/>
      <c r="D81" s="5"/>
      <c r="E81" s="5"/>
      <c r="F81" s="5"/>
      <c r="G81" s="5"/>
      <c r="H81" s="70"/>
      <c r="I81" s="71"/>
      <c r="J81" s="34">
        <f>SUM(C81:I81)</f>
        <v>0</v>
      </c>
      <c r="K81" s="35">
        <f>+C81*$C$8+D81*$D$8+E81*$E$8+F81*$F$8+G81*$G$8+H81*$H$8+I81*$I$8</f>
        <v>0</v>
      </c>
      <c r="L81" s="12"/>
    </row>
    <row r="82" spans="1:12" ht="12.75" customHeight="1">
      <c r="A82" s="19"/>
      <c r="B82" s="141" t="s">
        <v>22</v>
      </c>
      <c r="C82" s="142"/>
      <c r="D82" s="142"/>
      <c r="E82" s="142"/>
      <c r="F82" s="142"/>
      <c r="G82" s="142"/>
      <c r="H82" s="142"/>
      <c r="I82" s="142"/>
      <c r="J82" s="2">
        <f>SUM(J77:J81)</f>
        <v>3840</v>
      </c>
      <c r="K82" s="3">
        <f>SUM(K77:K81)</f>
        <v>300120</v>
      </c>
      <c r="L82" s="12"/>
    </row>
    <row r="83" spans="1:12" ht="12.75" customHeight="1">
      <c r="A83" s="19"/>
      <c r="B83" s="31"/>
      <c r="C83" s="32"/>
      <c r="D83" s="32"/>
      <c r="E83" s="32"/>
      <c r="F83" s="32"/>
      <c r="G83" s="32"/>
      <c r="H83" s="32"/>
      <c r="I83" s="32"/>
      <c r="J83" s="32"/>
      <c r="K83" s="33"/>
      <c r="L83" s="12"/>
    </row>
    <row r="84" spans="1:12" ht="12.75" customHeight="1">
      <c r="A84" s="19"/>
      <c r="B84" s="161" t="s">
        <v>28</v>
      </c>
      <c r="C84" s="162"/>
      <c r="D84" s="36"/>
      <c r="E84" s="162" t="s">
        <v>29</v>
      </c>
      <c r="F84" s="162"/>
      <c r="G84" s="162"/>
      <c r="H84" s="162"/>
      <c r="I84" s="163"/>
      <c r="J84" s="64">
        <v>4500</v>
      </c>
      <c r="K84" s="65" t="str">
        <f>IF(J55+J64+J73+J82=J84,"",J55+J64+J73+J82-J84)</f>
        <v/>
      </c>
      <c r="L84" s="66" t="str">
        <f>IF(J84=J82+J73+J64+J55,"","Abweichung")</f>
        <v/>
      </c>
    </row>
    <row r="85" spans="1:12" ht="12.75" customHeight="1">
      <c r="A85" s="19"/>
      <c r="B85" s="193"/>
      <c r="C85" s="193"/>
      <c r="D85" s="193"/>
      <c r="E85" s="193"/>
      <c r="F85" s="193"/>
      <c r="G85" s="193"/>
      <c r="H85" s="193"/>
      <c r="I85" s="193"/>
      <c r="J85" s="32"/>
      <c r="K85" s="33"/>
      <c r="L85" s="12"/>
    </row>
    <row r="86" spans="1:12" ht="12.75" customHeight="1">
      <c r="A86" s="19"/>
      <c r="B86" s="161" t="s">
        <v>30</v>
      </c>
      <c r="C86" s="162"/>
      <c r="D86" s="36"/>
      <c r="E86" s="162" t="s">
        <v>31</v>
      </c>
      <c r="F86" s="162"/>
      <c r="G86" s="162"/>
      <c r="H86" s="162"/>
      <c r="I86" s="162"/>
      <c r="J86" s="163"/>
      <c r="K86" s="8">
        <f>+K82+K73+K64+K55</f>
        <v>391860</v>
      </c>
      <c r="L86" s="12"/>
    </row>
    <row r="87" spans="1:12" ht="15" customHeight="1">
      <c r="K87" s="63"/>
      <c r="L87" s="12"/>
    </row>
    <row r="88" spans="1:12" ht="1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2" ht="15.75" customHeight="1">
      <c r="A89" s="23"/>
      <c r="B89" s="22"/>
      <c r="C89" s="22" t="s">
        <v>2</v>
      </c>
      <c r="D89" s="22"/>
      <c r="E89" s="22"/>
      <c r="F89" s="22"/>
      <c r="G89" s="22"/>
      <c r="H89" s="22"/>
      <c r="I89" s="22"/>
      <c r="K89" s="72"/>
      <c r="L89" s="12"/>
    </row>
    <row r="90" spans="1:12" ht="15.75" customHeight="1">
      <c r="B90" s="22" t="s">
        <v>65</v>
      </c>
      <c r="C90" s="22" t="s">
        <v>66</v>
      </c>
      <c r="D90" s="22"/>
      <c r="E90" s="22"/>
      <c r="F90" s="22"/>
      <c r="G90" s="22"/>
      <c r="H90" s="22"/>
      <c r="I90" s="22"/>
      <c r="K90" s="72"/>
      <c r="L90" s="12"/>
    </row>
    <row r="91" spans="1:12" ht="12.75" customHeight="1">
      <c r="A91" s="19"/>
      <c r="B91" s="191" t="s">
        <v>17</v>
      </c>
      <c r="C91" s="174" t="s">
        <v>9</v>
      </c>
      <c r="D91" s="174" t="s">
        <v>10</v>
      </c>
      <c r="E91" s="174" t="s">
        <v>11</v>
      </c>
      <c r="F91" s="174" t="s">
        <v>12</v>
      </c>
      <c r="G91" s="174" t="s">
        <v>13</v>
      </c>
      <c r="H91" s="174" t="s">
        <v>14</v>
      </c>
      <c r="I91" s="174" t="s">
        <v>15</v>
      </c>
      <c r="J91" s="24" t="s">
        <v>18</v>
      </c>
      <c r="K91" s="25" t="s">
        <v>18</v>
      </c>
      <c r="L91" s="12"/>
    </row>
    <row r="92" spans="1:12" ht="12.75" customHeight="1">
      <c r="A92" s="19"/>
      <c r="B92" s="192"/>
      <c r="C92" s="176"/>
      <c r="D92" s="176"/>
      <c r="E92" s="176"/>
      <c r="F92" s="176"/>
      <c r="G92" s="176"/>
      <c r="H92" s="176"/>
      <c r="I92" s="176"/>
      <c r="J92" s="26" t="s">
        <v>19</v>
      </c>
      <c r="K92" s="27" t="s">
        <v>20</v>
      </c>
      <c r="L92" s="12"/>
    </row>
    <row r="93" spans="1:12" ht="12.75" customHeight="1">
      <c r="A93" s="19"/>
      <c r="B93" s="28" t="s">
        <v>21</v>
      </c>
      <c r="C93" s="62"/>
      <c r="D93" s="5">
        <v>80</v>
      </c>
      <c r="E93" s="5"/>
      <c r="F93" s="5"/>
      <c r="G93" s="5"/>
      <c r="H93" s="5"/>
      <c r="I93" s="5"/>
      <c r="J93" s="29"/>
      <c r="K93" s="30"/>
      <c r="L93" s="12"/>
    </row>
    <row r="94" spans="1:12" ht="12.75" customHeight="1">
      <c r="B94" s="141" t="s">
        <v>22</v>
      </c>
      <c r="C94" s="142"/>
      <c r="D94" s="142"/>
      <c r="E94" s="142"/>
      <c r="F94" s="142"/>
      <c r="G94" s="142"/>
      <c r="H94" s="142"/>
      <c r="I94" s="142"/>
      <c r="J94" s="2">
        <f>SUM(C93:I93)</f>
        <v>80</v>
      </c>
      <c r="K94" s="3">
        <f>+C93*$C$8+D93*$D$8+E93*$E$8+F93*$F$8+G93*$G$8+H93*$H$8+I93*$I$8</f>
        <v>11200</v>
      </c>
      <c r="L94" s="12"/>
    </row>
    <row r="95" spans="1:12" ht="12.75" customHeight="1">
      <c r="A95" s="22"/>
      <c r="B95" s="31"/>
      <c r="C95" s="32"/>
      <c r="D95" s="32"/>
      <c r="E95" s="32"/>
      <c r="F95" s="32"/>
      <c r="G95" s="32"/>
      <c r="H95" s="32"/>
      <c r="I95" s="32"/>
      <c r="J95" s="32"/>
      <c r="K95" s="33"/>
      <c r="L95" s="12"/>
    </row>
    <row r="96" spans="1:12" ht="12.75" customHeight="1">
      <c r="A96" s="23"/>
      <c r="B96" s="187" t="s">
        <v>23</v>
      </c>
      <c r="C96" s="188"/>
      <c r="D96" s="188"/>
      <c r="E96" s="188"/>
      <c r="F96" s="188"/>
      <c r="G96" s="188"/>
      <c r="H96" s="188"/>
      <c r="I96" s="188"/>
      <c r="J96" s="188"/>
      <c r="K96" s="189"/>
      <c r="L96" s="12"/>
    </row>
    <row r="97" spans="1:12" ht="12.75" customHeight="1">
      <c r="A97" s="19"/>
      <c r="B97" s="194" t="s">
        <v>24</v>
      </c>
      <c r="C97" s="195"/>
      <c r="D97" s="195"/>
      <c r="E97" s="195"/>
      <c r="F97" s="195"/>
      <c r="G97" s="195"/>
      <c r="H97" s="195"/>
      <c r="I97" s="195"/>
      <c r="J97" s="195"/>
      <c r="K97" s="196"/>
      <c r="L97" s="12"/>
    </row>
    <row r="98" spans="1:12" ht="12.75" customHeight="1">
      <c r="A98" s="19"/>
      <c r="B98" s="4" t="s">
        <v>92</v>
      </c>
      <c r="C98" s="5"/>
      <c r="D98" s="5">
        <v>40</v>
      </c>
      <c r="E98" s="5"/>
      <c r="F98" s="5"/>
      <c r="G98" s="5"/>
      <c r="H98" s="70"/>
      <c r="I98" s="71"/>
      <c r="J98" s="34">
        <f>SUM(C98:I98)</f>
        <v>40</v>
      </c>
      <c r="K98" s="35">
        <f>+C98*$C$8+D98*$D$8+E98*$E$8+F98*$F$8+G98*$G$8+H98*$H$8+I98*$I$8</f>
        <v>5600</v>
      </c>
      <c r="L98" s="12"/>
    </row>
    <row r="99" spans="1:12" ht="12.75" customHeight="1">
      <c r="A99" s="19"/>
      <c r="B99" s="4" t="s">
        <v>93</v>
      </c>
      <c r="C99" s="5"/>
      <c r="D99" s="5">
        <v>40</v>
      </c>
      <c r="E99" s="5"/>
      <c r="F99" s="5"/>
      <c r="G99" s="5"/>
      <c r="H99" s="70"/>
      <c r="I99" s="71"/>
      <c r="J99" s="34">
        <f>SUM(C99:I99)</f>
        <v>40</v>
      </c>
      <c r="K99" s="35">
        <f>+C99*$C$8+D99*$D$8+E99*$E$8+F99*$F$8+G99*$G$8+H99*$H$8+I99*$I$8</f>
        <v>5600</v>
      </c>
      <c r="L99" s="12"/>
    </row>
    <row r="100" spans="1:12" ht="12.75" customHeight="1">
      <c r="A100" s="19"/>
      <c r="B100" s="4" t="s">
        <v>98</v>
      </c>
      <c r="C100" s="5"/>
      <c r="D100" s="5">
        <v>100</v>
      </c>
      <c r="E100" s="5"/>
      <c r="F100" s="5"/>
      <c r="G100" s="5"/>
      <c r="H100" s="70"/>
      <c r="I100" s="71"/>
      <c r="J100" s="34">
        <f>SUM(C100:I100)</f>
        <v>100</v>
      </c>
      <c r="K100" s="35">
        <f>+C100*$C$8+D100*$D$8+E100*$E$8+F100*$F$8+G100*$G$8+H100*$H$8+I100*$I$8</f>
        <v>14000</v>
      </c>
      <c r="L100" s="12"/>
    </row>
    <row r="101" spans="1:12" ht="12.75" customHeight="1">
      <c r="A101" s="19"/>
      <c r="B101" s="4"/>
      <c r="C101" s="5"/>
      <c r="D101" s="5"/>
      <c r="E101" s="5"/>
      <c r="F101" s="5"/>
      <c r="G101" s="5"/>
      <c r="H101" s="70"/>
      <c r="I101" s="71"/>
      <c r="J101" s="34">
        <f>SUM(C101:I101)</f>
        <v>0</v>
      </c>
      <c r="K101" s="35">
        <f>+C101*$C$8+D101*$D$8+E101*$E$8+F101*$F$8+G101*$G$8+H101*$H$8+I101*$I$8</f>
        <v>0</v>
      </c>
      <c r="L101" s="12"/>
    </row>
    <row r="102" spans="1:12" ht="12.75" customHeight="1">
      <c r="A102" s="19"/>
      <c r="B102" s="4"/>
      <c r="C102" s="5"/>
      <c r="D102" s="5"/>
      <c r="E102" s="5"/>
      <c r="F102" s="5"/>
      <c r="G102" s="5"/>
      <c r="H102" s="70"/>
      <c r="I102" s="71"/>
      <c r="J102" s="34">
        <f>SUM(C102:I102)</f>
        <v>0</v>
      </c>
      <c r="K102" s="35">
        <f>+C102*$C$8+D102*$D$8+E102*$E$8+F102*$F$8+G102*$G$8+H102*$H$8+I102*$I$8</f>
        <v>0</v>
      </c>
      <c r="L102" s="12"/>
    </row>
    <row r="103" spans="1:12" ht="12.75" customHeight="1">
      <c r="A103" s="22"/>
      <c r="B103" s="141" t="s">
        <v>22</v>
      </c>
      <c r="C103" s="142"/>
      <c r="D103" s="142"/>
      <c r="E103" s="142"/>
      <c r="F103" s="142"/>
      <c r="G103" s="142"/>
      <c r="H103" s="142"/>
      <c r="I103" s="142"/>
      <c r="J103" s="2">
        <f>SUM(J98:J102)</f>
        <v>180</v>
      </c>
      <c r="K103" s="3">
        <f>SUM(K98:K102)</f>
        <v>25200</v>
      </c>
      <c r="L103" s="12"/>
    </row>
    <row r="104" spans="1:12" ht="12.75" customHeight="1">
      <c r="A104" s="23"/>
      <c r="B104" s="31"/>
      <c r="C104" s="32"/>
      <c r="D104" s="32"/>
      <c r="E104" s="32"/>
      <c r="F104" s="32"/>
      <c r="G104" s="32"/>
      <c r="H104" s="32"/>
      <c r="I104" s="32"/>
      <c r="J104" s="32"/>
      <c r="K104" s="33"/>
      <c r="L104" s="12"/>
    </row>
    <row r="105" spans="1:12" ht="12.75" customHeight="1">
      <c r="A105" s="19"/>
      <c r="B105" s="187" t="s">
        <v>25</v>
      </c>
      <c r="C105" s="188"/>
      <c r="D105" s="188"/>
      <c r="E105" s="188"/>
      <c r="F105" s="188"/>
      <c r="G105" s="188"/>
      <c r="H105" s="188"/>
      <c r="I105" s="188"/>
      <c r="J105" s="188"/>
      <c r="K105" s="189"/>
      <c r="L105" s="12"/>
    </row>
    <row r="106" spans="1:12" ht="12.75" customHeight="1">
      <c r="A106" s="19"/>
      <c r="B106" s="194" t="s">
        <v>24</v>
      </c>
      <c r="C106" s="195"/>
      <c r="D106" s="195"/>
      <c r="E106" s="195"/>
      <c r="F106" s="195"/>
      <c r="G106" s="195"/>
      <c r="H106" s="195"/>
      <c r="I106" s="195"/>
      <c r="J106" s="195"/>
      <c r="K106" s="196"/>
      <c r="L106" s="12"/>
    </row>
    <row r="107" spans="1:12" ht="12.75" customHeight="1">
      <c r="A107" s="19"/>
      <c r="B107" s="4" t="s">
        <v>94</v>
      </c>
      <c r="C107" s="5"/>
      <c r="D107" s="5">
        <v>20</v>
      </c>
      <c r="E107" s="5"/>
      <c r="F107" s="5"/>
      <c r="G107" s="5"/>
      <c r="H107" s="70"/>
      <c r="I107" s="71"/>
      <c r="J107" s="34">
        <f>SUM(C107:I107)</f>
        <v>20</v>
      </c>
      <c r="K107" s="35">
        <f>+C107*$C$8+D107*$D$8+E107*$E$8+F107*$F$8+G107*$G$8+H107*$H$8+I107*$I$8</f>
        <v>2800</v>
      </c>
      <c r="L107" s="12"/>
    </row>
    <row r="108" spans="1:12" ht="12.75" customHeight="1">
      <c r="A108" s="19"/>
      <c r="B108" s="6" t="s">
        <v>94</v>
      </c>
      <c r="C108" s="5"/>
      <c r="D108" s="5"/>
      <c r="E108" s="5">
        <v>20</v>
      </c>
      <c r="F108" s="5"/>
      <c r="G108" s="5"/>
      <c r="H108" s="70"/>
      <c r="I108" s="71"/>
      <c r="J108" s="34">
        <f>SUM(C108:I108)</f>
        <v>20</v>
      </c>
      <c r="K108" s="35">
        <f>+C108*$C$8+D108*$D$8+E108*$E$8+F108*$F$8+G108*$G$8+H108*$H$8+I108*$I$8</f>
        <v>2360</v>
      </c>
      <c r="L108" s="12"/>
    </row>
    <row r="109" spans="1:12" ht="12.75" customHeight="1">
      <c r="A109" s="19"/>
      <c r="B109" s="4"/>
      <c r="C109" s="5"/>
      <c r="D109" s="5"/>
      <c r="E109" s="5"/>
      <c r="F109" s="5"/>
      <c r="G109" s="5"/>
      <c r="H109" s="70"/>
      <c r="I109" s="71"/>
      <c r="J109" s="34">
        <f>SUM(C109:I109)</f>
        <v>0</v>
      </c>
      <c r="K109" s="35">
        <f>+C109*$C$8+D109*$D$8+E109*$E$8+F109*$F$8+G109*$G$8+H109*$H$8+I109*$I$8</f>
        <v>0</v>
      </c>
      <c r="L109" s="12"/>
    </row>
    <row r="110" spans="1:12" ht="12.75" customHeight="1">
      <c r="A110" s="19"/>
      <c r="B110" s="4"/>
      <c r="C110" s="5"/>
      <c r="D110" s="5"/>
      <c r="E110" s="5"/>
      <c r="F110" s="5"/>
      <c r="G110" s="5"/>
      <c r="H110" s="70"/>
      <c r="I110" s="71"/>
      <c r="J110" s="34">
        <f>SUM(C110:I110)</f>
        <v>0</v>
      </c>
      <c r="K110" s="35">
        <f>+C110*$C$8+D110*$D$8+E110*$E$8+F110*$F$8+G110*$G$8+H110*$H$8+I110*$I$8</f>
        <v>0</v>
      </c>
      <c r="L110" s="12"/>
    </row>
    <row r="111" spans="1:12" ht="12.75" customHeight="1">
      <c r="A111" s="19"/>
      <c r="B111" s="4"/>
      <c r="C111" s="5"/>
      <c r="D111" s="5"/>
      <c r="E111" s="5"/>
      <c r="F111" s="5"/>
      <c r="G111" s="5"/>
      <c r="H111" s="70"/>
      <c r="I111" s="71"/>
      <c r="J111" s="34">
        <f>SUM(C111:I111)</f>
        <v>0</v>
      </c>
      <c r="K111" s="35">
        <f>+C111*$C$8+D111*$D$8+E111*$E$8+F111*$F$8+G111*$G$8+H111*$H$8+I111*$I$8</f>
        <v>0</v>
      </c>
      <c r="L111" s="12"/>
    </row>
    <row r="112" spans="1:12" ht="12.75" customHeight="1">
      <c r="A112" s="37"/>
      <c r="B112" s="141" t="s">
        <v>22</v>
      </c>
      <c r="C112" s="142"/>
      <c r="D112" s="142"/>
      <c r="E112" s="142"/>
      <c r="F112" s="142"/>
      <c r="G112" s="142"/>
      <c r="H112" s="142"/>
      <c r="I112" s="142"/>
      <c r="J112" s="2">
        <f>SUM(J107:J111)</f>
        <v>40</v>
      </c>
      <c r="K112" s="3">
        <f>SUM(K107:K111)</f>
        <v>5160</v>
      </c>
      <c r="L112" s="12"/>
    </row>
    <row r="113" spans="1:12" ht="12.75" customHeight="1">
      <c r="A113" s="37"/>
      <c r="B113" s="31"/>
      <c r="C113" s="32"/>
      <c r="D113" s="32"/>
      <c r="E113" s="32"/>
      <c r="F113" s="32"/>
      <c r="G113" s="32"/>
      <c r="H113" s="32"/>
      <c r="I113" s="32"/>
      <c r="J113" s="32"/>
      <c r="K113" s="33"/>
      <c r="L113" s="12"/>
    </row>
    <row r="114" spans="1:12" ht="12.75" customHeight="1">
      <c r="B114" s="187" t="s">
        <v>26</v>
      </c>
      <c r="C114" s="188"/>
      <c r="D114" s="188"/>
      <c r="E114" s="188"/>
      <c r="F114" s="188"/>
      <c r="G114" s="188"/>
      <c r="H114" s="188"/>
      <c r="I114" s="188"/>
      <c r="J114" s="188"/>
      <c r="K114" s="189"/>
      <c r="L114" s="12"/>
    </row>
    <row r="115" spans="1:12" ht="12.75" customHeight="1">
      <c r="A115" s="22"/>
      <c r="B115" s="194" t="s">
        <v>27</v>
      </c>
      <c r="C115" s="195"/>
      <c r="D115" s="195"/>
      <c r="E115" s="195"/>
      <c r="F115" s="195"/>
      <c r="G115" s="195"/>
      <c r="H115" s="195"/>
      <c r="I115" s="195"/>
      <c r="J115" s="195"/>
      <c r="K115" s="196"/>
      <c r="L115" s="12"/>
    </row>
    <row r="116" spans="1:12" ht="12.75" customHeight="1">
      <c r="A116" s="22"/>
      <c r="B116" s="4" t="s">
        <v>95</v>
      </c>
      <c r="C116" s="5"/>
      <c r="D116" s="5">
        <v>50</v>
      </c>
      <c r="E116" s="5">
        <v>220</v>
      </c>
      <c r="F116" s="5">
        <v>680</v>
      </c>
      <c r="G116" s="5"/>
      <c r="H116" s="70"/>
      <c r="I116" s="71"/>
      <c r="J116" s="34">
        <f>SUM(C116:I116)</f>
        <v>950</v>
      </c>
      <c r="K116" s="35">
        <f>+C116*$C$8+D116*$D$8+E116*$E$8+F116*$F$8+G116*$G$8+H116*$H$8+I116*$I$8</f>
        <v>100960</v>
      </c>
      <c r="L116" s="12"/>
    </row>
    <row r="117" spans="1:12" ht="12.75" customHeight="1">
      <c r="A117" s="23"/>
      <c r="B117" s="6" t="s">
        <v>96</v>
      </c>
      <c r="C117" s="5"/>
      <c r="D117" s="5"/>
      <c r="E117" s="5"/>
      <c r="F117" s="5"/>
      <c r="G117" s="5">
        <v>520</v>
      </c>
      <c r="H117" s="70">
        <v>380</v>
      </c>
      <c r="I117" s="71">
        <v>250</v>
      </c>
      <c r="J117" s="34">
        <f>SUM(C117:I117)</f>
        <v>1150</v>
      </c>
      <c r="K117" s="35">
        <f>+C117*$C$8+D117*$D$8+E117*$E$8+F117*$F$8+G117*$G$8+H117*$H$8+I117*$I$8</f>
        <v>70550</v>
      </c>
      <c r="L117" s="12"/>
    </row>
    <row r="118" spans="1:12" ht="12.75" customHeight="1">
      <c r="A118" s="19"/>
      <c r="B118" s="6" t="s">
        <v>97</v>
      </c>
      <c r="C118" s="5"/>
      <c r="D118" s="5"/>
      <c r="E118" s="5"/>
      <c r="F118" s="5">
        <v>20</v>
      </c>
      <c r="G118" s="5">
        <v>80</v>
      </c>
      <c r="H118" s="70"/>
      <c r="I118" s="71"/>
      <c r="J118" s="34">
        <f>SUM(C118:I118)</f>
        <v>100</v>
      </c>
      <c r="K118" s="35">
        <f>+C118*$C$8+D118*$D$8+E118*$E$8+F118*$F$8+G118*$G$8+H118*$H$8+I118*$I$8</f>
        <v>8000</v>
      </c>
      <c r="L118" s="12"/>
    </row>
    <row r="119" spans="1:12" ht="12.75" customHeight="1">
      <c r="A119" s="19"/>
      <c r="B119" s="4"/>
      <c r="C119" s="5"/>
      <c r="D119" s="5"/>
      <c r="E119" s="5"/>
      <c r="F119" s="5"/>
      <c r="G119" s="5"/>
      <c r="H119" s="70"/>
      <c r="I119" s="71"/>
      <c r="J119" s="34">
        <f>SUM(C119:I119)</f>
        <v>0</v>
      </c>
      <c r="K119" s="35">
        <f>+C119*$C$8+D119*$D$8+E119*$E$8+F119*$F$8+G119*$G$8+H119*$H$8+I119*$I$8</f>
        <v>0</v>
      </c>
      <c r="L119" s="12"/>
    </row>
    <row r="120" spans="1:12" ht="12.75" customHeight="1">
      <c r="A120" s="19"/>
      <c r="B120" s="4"/>
      <c r="C120" s="5"/>
      <c r="D120" s="5"/>
      <c r="E120" s="5"/>
      <c r="F120" s="5"/>
      <c r="G120" s="5"/>
      <c r="H120" s="70"/>
      <c r="I120" s="71"/>
      <c r="J120" s="34">
        <f>SUM(C120:I120)</f>
        <v>0</v>
      </c>
      <c r="K120" s="35">
        <f>+C120*$C$8+D120*$D$8+E120*$E$8+F120*$F$8+G120*$G$8+H120*$H$8+I120*$I$8</f>
        <v>0</v>
      </c>
      <c r="L120" s="12"/>
    </row>
    <row r="121" spans="1:12" ht="12.75" customHeight="1">
      <c r="A121" s="19"/>
      <c r="B121" s="141" t="s">
        <v>22</v>
      </c>
      <c r="C121" s="142"/>
      <c r="D121" s="142"/>
      <c r="E121" s="142"/>
      <c r="F121" s="142"/>
      <c r="G121" s="142"/>
      <c r="H121" s="142"/>
      <c r="I121" s="142"/>
      <c r="J121" s="2">
        <f>SUM(J116:J120)</f>
        <v>2200</v>
      </c>
      <c r="K121" s="3">
        <f>SUM(K116:K120)</f>
        <v>179510</v>
      </c>
      <c r="L121" s="12"/>
    </row>
    <row r="122" spans="1:12" ht="12.75" customHeight="1">
      <c r="A122" s="19"/>
      <c r="B122" s="31"/>
      <c r="C122" s="32"/>
      <c r="D122" s="32"/>
      <c r="E122" s="32"/>
      <c r="F122" s="32"/>
      <c r="G122" s="32"/>
      <c r="H122" s="32"/>
      <c r="I122" s="32"/>
      <c r="J122" s="32"/>
      <c r="K122" s="33"/>
      <c r="L122" s="12"/>
    </row>
    <row r="123" spans="1:12" ht="12.75" customHeight="1">
      <c r="A123" s="19"/>
      <c r="B123" s="161" t="s">
        <v>28</v>
      </c>
      <c r="C123" s="162"/>
      <c r="D123" s="36"/>
      <c r="E123" s="162" t="s">
        <v>29</v>
      </c>
      <c r="F123" s="162"/>
      <c r="G123" s="162"/>
      <c r="H123" s="162"/>
      <c r="I123" s="163"/>
      <c r="J123" s="64">
        <v>2500</v>
      </c>
      <c r="K123" s="65" t="str">
        <f>IF(J94+J103+J112+J121=J123,"",J94+J103+J112+J121-J123)</f>
        <v/>
      </c>
      <c r="L123" s="66" t="str">
        <f>IF(J123=J121+J112+J103+J94,"","Abweichung")</f>
        <v/>
      </c>
    </row>
    <row r="124" spans="1:12" ht="12.75" customHeight="1">
      <c r="A124" s="19"/>
      <c r="B124" s="193"/>
      <c r="C124" s="193"/>
      <c r="D124" s="193"/>
      <c r="E124" s="193"/>
      <c r="F124" s="193"/>
      <c r="G124" s="193"/>
      <c r="H124" s="193"/>
      <c r="I124" s="193"/>
      <c r="J124" s="32"/>
      <c r="K124" s="33"/>
      <c r="L124" s="12"/>
    </row>
    <row r="125" spans="1:12" ht="12.75" customHeight="1">
      <c r="A125" s="19"/>
      <c r="B125" s="161" t="s">
        <v>30</v>
      </c>
      <c r="C125" s="162"/>
      <c r="D125" s="36"/>
      <c r="E125" s="162" t="s">
        <v>31</v>
      </c>
      <c r="F125" s="162"/>
      <c r="G125" s="162"/>
      <c r="H125" s="162"/>
      <c r="I125" s="162"/>
      <c r="J125" s="163"/>
      <c r="K125" s="8">
        <f>+K121+K112+K103+K94</f>
        <v>221070</v>
      </c>
      <c r="L125" s="12"/>
    </row>
    <row r="126" spans="1:12" ht="15" customHeight="1">
      <c r="A126" s="19"/>
      <c r="K126" s="63"/>
      <c r="L126" s="12"/>
    </row>
    <row r="127" spans="1:12" ht="15" customHeight="1">
      <c r="A127" s="19"/>
      <c r="L127" s="12"/>
    </row>
    <row r="128" spans="1:12" ht="15.75" customHeight="1">
      <c r="A128" s="23"/>
      <c r="B128" s="22"/>
      <c r="C128" s="22" t="s">
        <v>3</v>
      </c>
      <c r="D128" s="22"/>
      <c r="E128" s="22"/>
      <c r="F128" s="22"/>
      <c r="G128" s="22"/>
      <c r="H128" s="22"/>
      <c r="I128" s="22"/>
      <c r="K128" s="72"/>
      <c r="L128" s="12"/>
    </row>
    <row r="129" spans="1:12" ht="15.75" customHeight="1">
      <c r="B129" s="22" t="s">
        <v>65</v>
      </c>
      <c r="C129" s="22" t="s">
        <v>66</v>
      </c>
      <c r="D129" s="22"/>
      <c r="E129" s="22"/>
      <c r="F129" s="22"/>
      <c r="G129" s="22"/>
      <c r="H129" s="22"/>
      <c r="I129" s="22"/>
      <c r="K129" s="72"/>
      <c r="L129" s="12"/>
    </row>
    <row r="130" spans="1:12" ht="12.75" customHeight="1">
      <c r="A130" s="19"/>
      <c r="B130" s="191" t="s">
        <v>17</v>
      </c>
      <c r="C130" s="174" t="s">
        <v>9</v>
      </c>
      <c r="D130" s="174" t="s">
        <v>10</v>
      </c>
      <c r="E130" s="174" t="s">
        <v>11</v>
      </c>
      <c r="F130" s="174" t="s">
        <v>12</v>
      </c>
      <c r="G130" s="174" t="s">
        <v>13</v>
      </c>
      <c r="H130" s="174" t="s">
        <v>14</v>
      </c>
      <c r="I130" s="174" t="s">
        <v>15</v>
      </c>
      <c r="J130" s="24" t="s">
        <v>18</v>
      </c>
      <c r="K130" s="25" t="s">
        <v>18</v>
      </c>
      <c r="L130" s="12"/>
    </row>
    <row r="131" spans="1:12" ht="12.75" customHeight="1">
      <c r="A131" s="19"/>
      <c r="B131" s="192"/>
      <c r="C131" s="176"/>
      <c r="D131" s="176"/>
      <c r="E131" s="176"/>
      <c r="F131" s="176"/>
      <c r="G131" s="176"/>
      <c r="H131" s="176"/>
      <c r="I131" s="176"/>
      <c r="J131" s="26" t="s">
        <v>19</v>
      </c>
      <c r="K131" s="27" t="s">
        <v>20</v>
      </c>
      <c r="L131" s="12"/>
    </row>
    <row r="132" spans="1:12" ht="12.75" customHeight="1">
      <c r="A132" s="19"/>
      <c r="B132" s="28" t="s">
        <v>21</v>
      </c>
      <c r="C132" s="62"/>
      <c r="D132" s="5">
        <v>350</v>
      </c>
      <c r="E132" s="5"/>
      <c r="F132" s="5"/>
      <c r="G132" s="5"/>
      <c r="H132" s="5"/>
      <c r="I132" s="5"/>
      <c r="J132" s="29"/>
      <c r="K132" s="30"/>
      <c r="L132" s="12"/>
    </row>
    <row r="133" spans="1:12" ht="12.75" customHeight="1">
      <c r="B133" s="141" t="s">
        <v>22</v>
      </c>
      <c r="C133" s="142"/>
      <c r="D133" s="142"/>
      <c r="E133" s="142"/>
      <c r="F133" s="142"/>
      <c r="G133" s="142"/>
      <c r="H133" s="142"/>
      <c r="I133" s="142"/>
      <c r="J133" s="2">
        <f>SUM(C132:I132)</f>
        <v>350</v>
      </c>
      <c r="K133" s="3">
        <f>+C132*$C$8+D132*$D$8+E132*$E$8+F132*$F$8+G132*$G$8+H132*$H$8+I132*$I$8</f>
        <v>49000</v>
      </c>
      <c r="L133" s="12"/>
    </row>
    <row r="134" spans="1:12" ht="12.75" customHeight="1">
      <c r="A134" s="22"/>
      <c r="B134" s="31"/>
      <c r="C134" s="32"/>
      <c r="D134" s="32"/>
      <c r="E134" s="32"/>
      <c r="F134" s="32"/>
      <c r="G134" s="32"/>
      <c r="H134" s="32"/>
      <c r="I134" s="32"/>
      <c r="J134" s="32"/>
      <c r="K134" s="33"/>
      <c r="L134" s="12"/>
    </row>
    <row r="135" spans="1:12" ht="12.75" customHeight="1">
      <c r="A135" s="23"/>
      <c r="B135" s="187" t="s">
        <v>23</v>
      </c>
      <c r="C135" s="188"/>
      <c r="D135" s="188"/>
      <c r="E135" s="188"/>
      <c r="F135" s="188"/>
      <c r="G135" s="188"/>
      <c r="H135" s="188"/>
      <c r="I135" s="188"/>
      <c r="J135" s="188"/>
      <c r="K135" s="189"/>
      <c r="L135" s="12"/>
    </row>
    <row r="136" spans="1:12" ht="12.75" customHeight="1">
      <c r="A136" s="19"/>
      <c r="B136" s="194" t="s">
        <v>24</v>
      </c>
      <c r="C136" s="195"/>
      <c r="D136" s="195"/>
      <c r="E136" s="195"/>
      <c r="F136" s="195"/>
      <c r="G136" s="195"/>
      <c r="H136" s="195"/>
      <c r="I136" s="195"/>
      <c r="J136" s="195"/>
      <c r="K136" s="196"/>
      <c r="L136" s="12"/>
    </row>
    <row r="137" spans="1:12" ht="12.75" customHeight="1">
      <c r="A137" s="19"/>
      <c r="B137" s="4" t="s">
        <v>92</v>
      </c>
      <c r="C137" s="5"/>
      <c r="D137" s="5">
        <v>250</v>
      </c>
      <c r="E137" s="5"/>
      <c r="F137" s="5"/>
      <c r="G137" s="5"/>
      <c r="H137" s="70"/>
      <c r="I137" s="71"/>
      <c r="J137" s="34">
        <f>SUM(C137:I137)</f>
        <v>250</v>
      </c>
      <c r="K137" s="35">
        <f>+C137*$C$8+D137*$D$8+E137*$E$8+F137*$F$8+G137*$G$8+H137*$H$8+I137*$I$8</f>
        <v>35000</v>
      </c>
      <c r="L137" s="12"/>
    </row>
    <row r="138" spans="1:12" ht="12.75" customHeight="1">
      <c r="A138" s="19"/>
      <c r="B138" s="4" t="s">
        <v>93</v>
      </c>
      <c r="C138" s="5"/>
      <c r="D138" s="5">
        <v>250</v>
      </c>
      <c r="E138" s="5"/>
      <c r="F138" s="5"/>
      <c r="G138" s="5"/>
      <c r="H138" s="70"/>
      <c r="I138" s="71"/>
      <c r="J138" s="34">
        <f>SUM(C138:I138)</f>
        <v>250</v>
      </c>
      <c r="K138" s="35">
        <f>+C138*$C$8+D138*$D$8+E138*$E$8+F138*$F$8+G138*$G$8+H138*$H$8+I138*$I$8</f>
        <v>35000</v>
      </c>
      <c r="L138" s="12"/>
    </row>
    <row r="139" spans="1:12" ht="12.75" customHeight="1">
      <c r="A139" s="19"/>
      <c r="B139" s="4" t="s">
        <v>98</v>
      </c>
      <c r="C139" s="5"/>
      <c r="D139" s="5">
        <v>50</v>
      </c>
      <c r="E139" s="5"/>
      <c r="F139" s="5"/>
      <c r="G139" s="5"/>
      <c r="H139" s="70"/>
      <c r="I139" s="71"/>
      <c r="J139" s="34">
        <f>SUM(C139:I139)</f>
        <v>50</v>
      </c>
      <c r="K139" s="35">
        <f>+C139*$C$8+D139*$D$8+E139*$E$8+F139*$F$8+G139*$G$8+H139*$H$8+I139*$I$8</f>
        <v>7000</v>
      </c>
      <c r="L139" s="12"/>
    </row>
    <row r="140" spans="1:12" ht="12.75" customHeight="1">
      <c r="A140" s="19"/>
      <c r="B140" s="4"/>
      <c r="C140" s="5"/>
      <c r="D140" s="5"/>
      <c r="E140" s="5"/>
      <c r="F140" s="5"/>
      <c r="G140" s="5"/>
      <c r="H140" s="70"/>
      <c r="I140" s="71"/>
      <c r="J140" s="34">
        <f>SUM(C140:I140)</f>
        <v>0</v>
      </c>
      <c r="K140" s="35">
        <f>+C140*$C$8+D140*$D$8+E140*$E$8+F140*$F$8+G140*$G$8+H140*$H$8+I140*$I$8</f>
        <v>0</v>
      </c>
      <c r="L140" s="12"/>
    </row>
    <row r="141" spans="1:12" ht="12.75" customHeight="1">
      <c r="A141" s="19"/>
      <c r="B141" s="4"/>
      <c r="C141" s="5"/>
      <c r="D141" s="5"/>
      <c r="E141" s="5"/>
      <c r="F141" s="5"/>
      <c r="G141" s="5"/>
      <c r="H141" s="70"/>
      <c r="I141" s="71"/>
      <c r="J141" s="34">
        <f>SUM(C141:I141)</f>
        <v>0</v>
      </c>
      <c r="K141" s="35">
        <f>+C141*$C$8+D141*$D$8+E141*$E$8+F141*$F$8+G141*$G$8+H141*$H$8+I141*$I$8</f>
        <v>0</v>
      </c>
      <c r="L141" s="12"/>
    </row>
    <row r="142" spans="1:12" ht="12.75" customHeight="1">
      <c r="A142" s="22"/>
      <c r="B142" s="141" t="s">
        <v>22</v>
      </c>
      <c r="C142" s="142"/>
      <c r="D142" s="142"/>
      <c r="E142" s="142"/>
      <c r="F142" s="142"/>
      <c r="G142" s="142"/>
      <c r="H142" s="142"/>
      <c r="I142" s="142"/>
      <c r="J142" s="2">
        <f>SUM(J137:J141)</f>
        <v>550</v>
      </c>
      <c r="K142" s="3">
        <f>SUM(K137:K141)</f>
        <v>77000</v>
      </c>
      <c r="L142" s="12"/>
    </row>
    <row r="143" spans="1:12" ht="12.75" customHeight="1">
      <c r="A143" s="23"/>
      <c r="B143" s="31"/>
      <c r="C143" s="32"/>
      <c r="D143" s="32"/>
      <c r="E143" s="32"/>
      <c r="F143" s="32"/>
      <c r="G143" s="32"/>
      <c r="H143" s="32"/>
      <c r="I143" s="32"/>
      <c r="J143" s="32"/>
      <c r="K143" s="33"/>
      <c r="L143" s="12"/>
    </row>
    <row r="144" spans="1:12" ht="12.75" customHeight="1">
      <c r="A144" s="19"/>
      <c r="B144" s="187" t="s">
        <v>25</v>
      </c>
      <c r="C144" s="188"/>
      <c r="D144" s="188"/>
      <c r="E144" s="188"/>
      <c r="F144" s="188"/>
      <c r="G144" s="188"/>
      <c r="H144" s="188"/>
      <c r="I144" s="188"/>
      <c r="J144" s="188"/>
      <c r="K144" s="189"/>
      <c r="L144" s="12"/>
    </row>
    <row r="145" spans="1:12" ht="12.75" customHeight="1">
      <c r="A145" s="19"/>
      <c r="B145" s="194" t="s">
        <v>24</v>
      </c>
      <c r="C145" s="195"/>
      <c r="D145" s="195"/>
      <c r="E145" s="195"/>
      <c r="F145" s="195"/>
      <c r="G145" s="195"/>
      <c r="H145" s="195"/>
      <c r="I145" s="195"/>
      <c r="J145" s="195"/>
      <c r="K145" s="196"/>
      <c r="L145" s="12"/>
    </row>
    <row r="146" spans="1:12" ht="12.75" customHeight="1">
      <c r="A146" s="19"/>
      <c r="B146" s="4" t="s">
        <v>94</v>
      </c>
      <c r="C146" s="5"/>
      <c r="D146" s="5">
        <v>20</v>
      </c>
      <c r="E146" s="5"/>
      <c r="F146" s="5"/>
      <c r="G146" s="5"/>
      <c r="H146" s="70"/>
      <c r="I146" s="71"/>
      <c r="J146" s="34">
        <f>SUM(C146:I146)</f>
        <v>20</v>
      </c>
      <c r="K146" s="35">
        <f>+C146*$C$8+D146*$D$8+E146*$E$8+F146*$F$8+G146*$G$8+H146*$H$8+I146*$I$8</f>
        <v>2800</v>
      </c>
      <c r="L146" s="12"/>
    </row>
    <row r="147" spans="1:12" ht="12.75" customHeight="1">
      <c r="A147" s="19"/>
      <c r="B147" s="6" t="s">
        <v>94</v>
      </c>
      <c r="C147" s="5"/>
      <c r="D147" s="5"/>
      <c r="E147" s="5">
        <v>20</v>
      </c>
      <c r="F147" s="5"/>
      <c r="G147" s="5"/>
      <c r="H147" s="70"/>
      <c r="I147" s="71"/>
      <c r="J147" s="34">
        <f>SUM(C147:I147)</f>
        <v>20</v>
      </c>
      <c r="K147" s="35">
        <f>+C147*$C$8+D147*$D$8+E147*$E$8+F147*$F$8+G147*$G$8+H147*$H$8+I147*$I$8</f>
        <v>2360</v>
      </c>
      <c r="L147" s="12"/>
    </row>
    <row r="148" spans="1:12" ht="12.75" customHeight="1">
      <c r="A148" s="19"/>
      <c r="B148" s="4"/>
      <c r="C148" s="5"/>
      <c r="D148" s="5"/>
      <c r="E148" s="5"/>
      <c r="F148" s="5"/>
      <c r="G148" s="5"/>
      <c r="H148" s="70"/>
      <c r="I148" s="71"/>
      <c r="J148" s="34">
        <f>SUM(C148:I148)</f>
        <v>0</v>
      </c>
      <c r="K148" s="35">
        <f>+C148*$C$8+D148*$D$8+E148*$E$8+F148*$F$8+G148*$G$8+H148*$H$8+I148*$I$8</f>
        <v>0</v>
      </c>
      <c r="L148" s="12"/>
    </row>
    <row r="149" spans="1:12" ht="12.75" customHeight="1">
      <c r="A149" s="19"/>
      <c r="B149" s="4"/>
      <c r="C149" s="5"/>
      <c r="D149" s="5"/>
      <c r="E149" s="5"/>
      <c r="F149" s="5"/>
      <c r="G149" s="5"/>
      <c r="H149" s="70"/>
      <c r="I149" s="71"/>
      <c r="J149" s="34">
        <f>SUM(C149:I149)</f>
        <v>0</v>
      </c>
      <c r="K149" s="35">
        <f>+C149*$C$8+D149*$D$8+E149*$E$8+F149*$F$8+G149*$G$8+H149*$H$8+I149*$I$8</f>
        <v>0</v>
      </c>
      <c r="L149" s="12"/>
    </row>
    <row r="150" spans="1:12" ht="12.75" customHeight="1">
      <c r="A150" s="19"/>
      <c r="B150" s="4"/>
      <c r="C150" s="5"/>
      <c r="D150" s="5"/>
      <c r="E150" s="5"/>
      <c r="F150" s="5"/>
      <c r="G150" s="5"/>
      <c r="H150" s="70"/>
      <c r="I150" s="71"/>
      <c r="J150" s="34">
        <f>SUM(C150:I150)</f>
        <v>0</v>
      </c>
      <c r="K150" s="35">
        <f>+C150*$C$8+D150*$D$8+E150*$E$8+F150*$F$8+G150*$G$8+H150*$H$8+I150*$I$8</f>
        <v>0</v>
      </c>
      <c r="L150" s="12"/>
    </row>
    <row r="151" spans="1:12" ht="12.75" customHeight="1">
      <c r="A151" s="37"/>
      <c r="B151" s="141" t="s">
        <v>22</v>
      </c>
      <c r="C151" s="142"/>
      <c r="D151" s="142"/>
      <c r="E151" s="142"/>
      <c r="F151" s="142"/>
      <c r="G151" s="142"/>
      <c r="H151" s="142"/>
      <c r="I151" s="142"/>
      <c r="J151" s="2">
        <f>SUM(J146:J150)</f>
        <v>40</v>
      </c>
      <c r="K151" s="3">
        <f>SUM(K146:K150)</f>
        <v>5160</v>
      </c>
      <c r="L151" s="12"/>
    </row>
    <row r="152" spans="1:12" ht="12.75" customHeight="1">
      <c r="A152" s="37"/>
      <c r="B152" s="31"/>
      <c r="C152" s="32"/>
      <c r="D152" s="32"/>
      <c r="E152" s="32"/>
      <c r="F152" s="32"/>
      <c r="G152" s="32"/>
      <c r="H152" s="32"/>
      <c r="I152" s="32"/>
      <c r="J152" s="32"/>
      <c r="K152" s="33"/>
      <c r="L152" s="12"/>
    </row>
    <row r="153" spans="1:12" ht="12.75" customHeight="1">
      <c r="B153" s="187" t="s">
        <v>26</v>
      </c>
      <c r="C153" s="188"/>
      <c r="D153" s="188"/>
      <c r="E153" s="188"/>
      <c r="F153" s="188"/>
      <c r="G153" s="188"/>
      <c r="H153" s="188"/>
      <c r="I153" s="188"/>
      <c r="J153" s="188"/>
      <c r="K153" s="189"/>
      <c r="L153" s="12"/>
    </row>
    <row r="154" spans="1:12" ht="12.75" customHeight="1">
      <c r="A154" s="22"/>
      <c r="B154" s="194" t="s">
        <v>27</v>
      </c>
      <c r="C154" s="195"/>
      <c r="D154" s="195"/>
      <c r="E154" s="195"/>
      <c r="F154" s="195"/>
      <c r="G154" s="195"/>
      <c r="H154" s="195"/>
      <c r="I154" s="195"/>
      <c r="J154" s="195"/>
      <c r="K154" s="196"/>
      <c r="L154" s="12"/>
    </row>
    <row r="155" spans="1:12" ht="12.75" customHeight="1">
      <c r="A155" s="22"/>
      <c r="B155" s="4" t="s">
        <v>95</v>
      </c>
      <c r="C155" s="5"/>
      <c r="D155" s="5">
        <v>100</v>
      </c>
      <c r="E155" s="5">
        <v>450</v>
      </c>
      <c r="F155" s="5">
        <v>2250</v>
      </c>
      <c r="G155" s="5"/>
      <c r="H155" s="70"/>
      <c r="I155" s="71"/>
      <c r="J155" s="34">
        <f>SUM(C155:I155)</f>
        <v>2800</v>
      </c>
      <c r="K155" s="35">
        <f>+C155*$C$8+D155*$D$8+E155*$E$8+F155*$F$8+G155*$G$8+H155*$H$8+I155*$I$8</f>
        <v>292100</v>
      </c>
      <c r="L155" s="12"/>
    </row>
    <row r="156" spans="1:12" ht="12.75" customHeight="1">
      <c r="A156" s="23"/>
      <c r="B156" s="6" t="s">
        <v>96</v>
      </c>
      <c r="C156" s="5"/>
      <c r="D156" s="5"/>
      <c r="E156" s="5"/>
      <c r="F156" s="5"/>
      <c r="G156" s="5">
        <v>1700</v>
      </c>
      <c r="H156" s="70">
        <v>1450</v>
      </c>
      <c r="I156" s="71">
        <v>1460</v>
      </c>
      <c r="J156" s="34">
        <f>SUM(C156:I156)</f>
        <v>4610</v>
      </c>
      <c r="K156" s="35">
        <f>+C156*$C$8+D156*$D$8+E156*$E$8+F156*$F$8+G156*$G$8+H156*$H$8+I156*$I$8</f>
        <v>265600</v>
      </c>
      <c r="L156" s="12"/>
    </row>
    <row r="157" spans="1:12" ht="12.75" customHeight="1">
      <c r="A157" s="19"/>
      <c r="B157" s="6" t="s">
        <v>97</v>
      </c>
      <c r="C157" s="5"/>
      <c r="D157" s="5"/>
      <c r="E157" s="5"/>
      <c r="F157" s="5">
        <v>50</v>
      </c>
      <c r="G157" s="5">
        <v>100</v>
      </c>
      <c r="H157" s="70"/>
      <c r="I157" s="71"/>
      <c r="J157" s="34">
        <f>SUM(C157:I157)</f>
        <v>150</v>
      </c>
      <c r="K157" s="35">
        <f>+C157*$C$8+D157*$D$8+E157*$E$8+F157*$F$8+G157*$G$8+H157*$H$8+I157*$I$8</f>
        <v>12500</v>
      </c>
      <c r="L157" s="12"/>
    </row>
    <row r="158" spans="1:12" ht="12.75" customHeight="1">
      <c r="A158" s="19"/>
      <c r="B158" s="4"/>
      <c r="C158" s="5"/>
      <c r="D158" s="5"/>
      <c r="E158" s="5"/>
      <c r="F158" s="5"/>
      <c r="G158" s="5"/>
      <c r="H158" s="70"/>
      <c r="I158" s="71"/>
      <c r="J158" s="34">
        <f>SUM(C158:I158)</f>
        <v>0</v>
      </c>
      <c r="K158" s="35">
        <f>+C158*$C$8+D158*$D$8+E158*$E$8+F158*$F$8+G158*$G$8+H158*$H$8+I158*$I$8</f>
        <v>0</v>
      </c>
      <c r="L158" s="12"/>
    </row>
    <row r="159" spans="1:12" ht="12.75" customHeight="1">
      <c r="A159" s="19"/>
      <c r="B159" s="4"/>
      <c r="C159" s="5"/>
      <c r="D159" s="5"/>
      <c r="E159" s="5"/>
      <c r="F159" s="5"/>
      <c r="G159" s="5"/>
      <c r="H159" s="70"/>
      <c r="I159" s="71"/>
      <c r="J159" s="34">
        <f>SUM(C159:I159)</f>
        <v>0</v>
      </c>
      <c r="K159" s="35">
        <f>+C159*$C$8+D159*$D$8+E159*$E$8+F159*$F$8+G159*$G$8+H159*$H$8+I159*$I$8</f>
        <v>0</v>
      </c>
      <c r="L159" s="12"/>
    </row>
    <row r="160" spans="1:12" ht="12.75" customHeight="1">
      <c r="A160" s="19"/>
      <c r="B160" s="141" t="s">
        <v>22</v>
      </c>
      <c r="C160" s="142"/>
      <c r="D160" s="142"/>
      <c r="E160" s="142"/>
      <c r="F160" s="142"/>
      <c r="G160" s="142"/>
      <c r="H160" s="142"/>
      <c r="I160" s="142"/>
      <c r="J160" s="2">
        <f>SUM(J155:J159)</f>
        <v>7560</v>
      </c>
      <c r="K160" s="3">
        <f>SUM(K155:K159)</f>
        <v>570200</v>
      </c>
      <c r="L160" s="12"/>
    </row>
    <row r="161" spans="1:12" ht="12.75" customHeight="1">
      <c r="A161" s="19"/>
      <c r="B161" s="31"/>
      <c r="C161" s="32"/>
      <c r="D161" s="32"/>
      <c r="E161" s="32"/>
      <c r="F161" s="32"/>
      <c r="G161" s="32"/>
      <c r="H161" s="32"/>
      <c r="I161" s="32"/>
      <c r="J161" s="32"/>
      <c r="K161" s="33"/>
      <c r="L161" s="12"/>
    </row>
    <row r="162" spans="1:12" ht="12.75" customHeight="1">
      <c r="A162" s="19"/>
      <c r="B162" s="161" t="s">
        <v>28</v>
      </c>
      <c r="C162" s="162"/>
      <c r="D162" s="36"/>
      <c r="E162" s="162" t="s">
        <v>29</v>
      </c>
      <c r="F162" s="162"/>
      <c r="G162" s="162"/>
      <c r="H162" s="162"/>
      <c r="I162" s="163"/>
      <c r="J162" s="64">
        <v>8500</v>
      </c>
      <c r="K162" s="65" t="str">
        <f>IF(J133+J142+J151+J160=J162,"",J133+J142+J151+J160-J162)</f>
        <v/>
      </c>
      <c r="L162" s="66" t="str">
        <f>IF(J162=J160+J151+J142+J133,"","Abweichung")</f>
        <v/>
      </c>
    </row>
    <row r="163" spans="1:12" ht="12.75" customHeight="1">
      <c r="A163" s="19"/>
      <c r="B163" s="193"/>
      <c r="C163" s="193"/>
      <c r="D163" s="193"/>
      <c r="E163" s="193"/>
      <c r="F163" s="193"/>
      <c r="G163" s="193"/>
      <c r="H163" s="193"/>
      <c r="I163" s="193"/>
      <c r="J163" s="32"/>
      <c r="K163" s="33"/>
      <c r="L163" s="12"/>
    </row>
    <row r="164" spans="1:12" ht="12.75" customHeight="1">
      <c r="A164" s="19"/>
      <c r="B164" s="161" t="s">
        <v>30</v>
      </c>
      <c r="C164" s="162"/>
      <c r="D164" s="36"/>
      <c r="E164" s="162" t="s">
        <v>31</v>
      </c>
      <c r="F164" s="162"/>
      <c r="G164" s="162"/>
      <c r="H164" s="162"/>
      <c r="I164" s="162"/>
      <c r="J164" s="163"/>
      <c r="K164" s="8">
        <f>+K160+K151+K142+K133</f>
        <v>701360</v>
      </c>
      <c r="L164" s="12"/>
    </row>
    <row r="165" spans="1:12" ht="15" customHeight="1">
      <c r="A165" s="19"/>
      <c r="K165" s="63"/>
      <c r="L165" s="12"/>
    </row>
    <row r="166" spans="1:12" ht="15" customHeight="1">
      <c r="A166" s="19"/>
      <c r="L166" s="12"/>
    </row>
    <row r="167" spans="1:12" ht="15.75" customHeight="1">
      <c r="A167" s="23"/>
      <c r="B167" s="22"/>
      <c r="C167" s="22" t="s">
        <v>38</v>
      </c>
      <c r="D167" s="22"/>
      <c r="E167" s="22"/>
      <c r="F167" s="22"/>
      <c r="G167" s="22"/>
      <c r="H167" s="22"/>
      <c r="I167" s="22"/>
      <c r="K167" s="72"/>
      <c r="L167" s="12"/>
    </row>
    <row r="168" spans="1:12" ht="15.75" customHeight="1">
      <c r="B168" s="22" t="s">
        <v>65</v>
      </c>
      <c r="C168" s="22" t="s">
        <v>66</v>
      </c>
      <c r="D168" s="22"/>
      <c r="E168" s="22"/>
      <c r="F168" s="22"/>
      <c r="G168" s="22"/>
      <c r="H168" s="22"/>
      <c r="I168" s="22"/>
      <c r="K168" s="72"/>
      <c r="L168" s="12"/>
    </row>
    <row r="169" spans="1:12" ht="12.75" customHeight="1">
      <c r="A169" s="19"/>
      <c r="B169" s="191" t="s">
        <v>17</v>
      </c>
      <c r="C169" s="174" t="s">
        <v>9</v>
      </c>
      <c r="D169" s="174" t="s">
        <v>10</v>
      </c>
      <c r="E169" s="174" t="s">
        <v>11</v>
      </c>
      <c r="F169" s="174" t="s">
        <v>12</v>
      </c>
      <c r="G169" s="174" t="s">
        <v>13</v>
      </c>
      <c r="H169" s="174" t="s">
        <v>14</v>
      </c>
      <c r="I169" s="174" t="s">
        <v>15</v>
      </c>
      <c r="J169" s="24" t="s">
        <v>18</v>
      </c>
      <c r="K169" s="25" t="s">
        <v>18</v>
      </c>
      <c r="L169" s="12"/>
    </row>
    <row r="170" spans="1:12" ht="12.75" customHeight="1">
      <c r="A170" s="19"/>
      <c r="B170" s="192"/>
      <c r="C170" s="176"/>
      <c r="D170" s="176"/>
      <c r="E170" s="176"/>
      <c r="F170" s="176"/>
      <c r="G170" s="176"/>
      <c r="H170" s="176"/>
      <c r="I170" s="176"/>
      <c r="J170" s="26" t="s">
        <v>19</v>
      </c>
      <c r="K170" s="27" t="s">
        <v>20</v>
      </c>
      <c r="L170" s="12"/>
    </row>
    <row r="171" spans="1:12" ht="12.75" customHeight="1">
      <c r="A171" s="19"/>
      <c r="B171" s="28" t="s">
        <v>21</v>
      </c>
      <c r="C171" s="62"/>
      <c r="D171" s="5">
        <v>80</v>
      </c>
      <c r="E171" s="5"/>
      <c r="F171" s="5"/>
      <c r="G171" s="5"/>
      <c r="H171" s="5"/>
      <c r="I171" s="5"/>
      <c r="J171" s="29"/>
      <c r="K171" s="30"/>
      <c r="L171" s="12"/>
    </row>
    <row r="172" spans="1:12" ht="12.75" customHeight="1">
      <c r="B172" s="141" t="s">
        <v>22</v>
      </c>
      <c r="C172" s="142"/>
      <c r="D172" s="142"/>
      <c r="E172" s="142"/>
      <c r="F172" s="142"/>
      <c r="G172" s="142"/>
      <c r="H172" s="142"/>
      <c r="I172" s="142"/>
      <c r="J172" s="2">
        <f>SUM(C171:I171)</f>
        <v>80</v>
      </c>
      <c r="K172" s="3">
        <f>+C171*$C$8+D171*$D$8+E171*$E$8+F171*$F$8+G171*$G$8+H171*$H$8+I171*$I$8</f>
        <v>11200</v>
      </c>
      <c r="L172" s="12"/>
    </row>
    <row r="173" spans="1:12" ht="12.75" customHeight="1">
      <c r="A173" s="22"/>
      <c r="B173" s="31"/>
      <c r="C173" s="32"/>
      <c r="D173" s="32"/>
      <c r="E173" s="32"/>
      <c r="F173" s="32"/>
      <c r="G173" s="32"/>
      <c r="H173" s="32"/>
      <c r="I173" s="32"/>
      <c r="J173" s="32"/>
      <c r="K173" s="33"/>
      <c r="L173" s="12"/>
    </row>
    <row r="174" spans="1:12" ht="12.75" customHeight="1">
      <c r="A174" s="23"/>
      <c r="B174" s="187" t="s">
        <v>23</v>
      </c>
      <c r="C174" s="188"/>
      <c r="D174" s="188"/>
      <c r="E174" s="188"/>
      <c r="F174" s="188"/>
      <c r="G174" s="188"/>
      <c r="H174" s="188"/>
      <c r="I174" s="188"/>
      <c r="J174" s="188"/>
      <c r="K174" s="189"/>
      <c r="L174" s="12"/>
    </row>
    <row r="175" spans="1:12" ht="12.75" customHeight="1">
      <c r="A175" s="19"/>
      <c r="B175" s="194" t="s">
        <v>24</v>
      </c>
      <c r="C175" s="195"/>
      <c r="D175" s="195"/>
      <c r="E175" s="195"/>
      <c r="F175" s="195"/>
      <c r="G175" s="195"/>
      <c r="H175" s="195"/>
      <c r="I175" s="195"/>
      <c r="J175" s="195"/>
      <c r="K175" s="196"/>
      <c r="L175" s="12"/>
    </row>
    <row r="176" spans="1:12" ht="12.75" customHeight="1">
      <c r="A176" s="19"/>
      <c r="B176" s="4" t="s">
        <v>92</v>
      </c>
      <c r="C176" s="5"/>
      <c r="D176" s="5">
        <v>10</v>
      </c>
      <c r="E176" s="5"/>
      <c r="F176" s="5"/>
      <c r="G176" s="5"/>
      <c r="H176" s="70"/>
      <c r="I176" s="71"/>
      <c r="J176" s="34">
        <f>SUM(C176:I176)</f>
        <v>10</v>
      </c>
      <c r="K176" s="35">
        <f>+C176*$C$8+D176*$D$8+E176*$E$8+F176*$F$8+G176*$G$8+H176*$H$8+I176*$I$8</f>
        <v>1400</v>
      </c>
      <c r="L176" s="12"/>
    </row>
    <row r="177" spans="1:12" ht="12.75" customHeight="1">
      <c r="A177" s="19"/>
      <c r="B177" s="4" t="s">
        <v>93</v>
      </c>
      <c r="C177" s="5"/>
      <c r="D177" s="5">
        <v>10</v>
      </c>
      <c r="E177" s="5"/>
      <c r="F177" s="5"/>
      <c r="G177" s="5"/>
      <c r="H177" s="70"/>
      <c r="I177" s="71"/>
      <c r="J177" s="34">
        <f>SUM(C177:I177)</f>
        <v>10</v>
      </c>
      <c r="K177" s="35">
        <f>+C177*$C$8+D177*$D$8+E177*$E$8+F177*$F$8+G177*$G$8+H177*$H$8+I177*$I$8</f>
        <v>1400</v>
      </c>
      <c r="L177" s="12"/>
    </row>
    <row r="178" spans="1:12" ht="12.75" customHeight="1">
      <c r="A178" s="19"/>
      <c r="B178" s="4" t="s">
        <v>98</v>
      </c>
      <c r="C178" s="5"/>
      <c r="D178" s="5">
        <v>1300</v>
      </c>
      <c r="E178" s="5"/>
      <c r="F178" s="5"/>
      <c r="G178" s="5"/>
      <c r="H178" s="70"/>
      <c r="I178" s="71"/>
      <c r="J178" s="34">
        <f>SUM(C178:I178)</f>
        <v>1300</v>
      </c>
      <c r="K178" s="35">
        <f>+C178*$C$8+D178*$D$8+E178*$E$8+F178*$F$8+G178*$G$8+H178*$H$8+I178*$I$8</f>
        <v>182000</v>
      </c>
      <c r="L178" s="12"/>
    </row>
    <row r="179" spans="1:12" ht="12.75" customHeight="1">
      <c r="A179" s="19"/>
      <c r="B179" s="4"/>
      <c r="C179" s="5"/>
      <c r="D179" s="5"/>
      <c r="E179" s="5"/>
      <c r="F179" s="5"/>
      <c r="G179" s="5"/>
      <c r="H179" s="70"/>
      <c r="I179" s="71"/>
      <c r="J179" s="34">
        <f>SUM(C179:I179)</f>
        <v>0</v>
      </c>
      <c r="K179" s="35">
        <f>+C179*$C$8+D179*$D$8+E179*$E$8+F179*$F$8+G179*$G$8+H179*$H$8+I179*$I$8</f>
        <v>0</v>
      </c>
      <c r="L179" s="12"/>
    </row>
    <row r="180" spans="1:12" ht="12.75" customHeight="1">
      <c r="A180" s="19"/>
      <c r="B180" s="4"/>
      <c r="C180" s="5"/>
      <c r="D180" s="5"/>
      <c r="E180" s="5"/>
      <c r="F180" s="5"/>
      <c r="G180" s="5"/>
      <c r="H180" s="70"/>
      <c r="I180" s="71"/>
      <c r="J180" s="34">
        <f>SUM(C180:I180)</f>
        <v>0</v>
      </c>
      <c r="K180" s="35">
        <f>+C180*$C$8+D180*$D$8+E180*$E$8+F180*$F$8+G180*$G$8+H180*$H$8+I180*$I$8</f>
        <v>0</v>
      </c>
      <c r="L180" s="12"/>
    </row>
    <row r="181" spans="1:12" ht="12.75" customHeight="1">
      <c r="A181" s="22"/>
      <c r="B181" s="141" t="s">
        <v>22</v>
      </c>
      <c r="C181" s="142"/>
      <c r="D181" s="142"/>
      <c r="E181" s="142"/>
      <c r="F181" s="142"/>
      <c r="G181" s="142"/>
      <c r="H181" s="142"/>
      <c r="I181" s="142"/>
      <c r="J181" s="2">
        <f>SUM(J176:J180)</f>
        <v>1320</v>
      </c>
      <c r="K181" s="3">
        <f>SUM(K176:K180)</f>
        <v>184800</v>
      </c>
      <c r="L181" s="12"/>
    </row>
    <row r="182" spans="1:12" ht="12.75" customHeight="1">
      <c r="A182" s="23"/>
      <c r="B182" s="31"/>
      <c r="C182" s="32"/>
      <c r="D182" s="32"/>
      <c r="E182" s="32"/>
      <c r="F182" s="32"/>
      <c r="G182" s="32"/>
      <c r="H182" s="32"/>
      <c r="I182" s="32"/>
      <c r="J182" s="32"/>
      <c r="K182" s="33"/>
      <c r="L182" s="12"/>
    </row>
    <row r="183" spans="1:12" ht="12.75" customHeight="1">
      <c r="A183" s="19"/>
      <c r="B183" s="187" t="s">
        <v>25</v>
      </c>
      <c r="C183" s="188"/>
      <c r="D183" s="188"/>
      <c r="E183" s="188"/>
      <c r="F183" s="188"/>
      <c r="G183" s="188"/>
      <c r="H183" s="188"/>
      <c r="I183" s="188"/>
      <c r="J183" s="188"/>
      <c r="K183" s="189"/>
      <c r="L183" s="12"/>
    </row>
    <row r="184" spans="1:12" ht="12.75" customHeight="1">
      <c r="A184" s="19"/>
      <c r="B184" s="194" t="s">
        <v>24</v>
      </c>
      <c r="C184" s="195"/>
      <c r="D184" s="195"/>
      <c r="E184" s="195"/>
      <c r="F184" s="195"/>
      <c r="G184" s="195"/>
      <c r="H184" s="195"/>
      <c r="I184" s="195"/>
      <c r="J184" s="195"/>
      <c r="K184" s="196"/>
      <c r="L184" s="12"/>
    </row>
    <row r="185" spans="1:12" ht="12.75" customHeight="1">
      <c r="A185" s="19"/>
      <c r="B185" s="4" t="s">
        <v>94</v>
      </c>
      <c r="C185" s="5"/>
      <c r="D185" s="5">
        <v>20</v>
      </c>
      <c r="E185" s="5"/>
      <c r="F185" s="5"/>
      <c r="G185" s="5"/>
      <c r="H185" s="70"/>
      <c r="I185" s="71"/>
      <c r="J185" s="34">
        <f>SUM(C185:I185)</f>
        <v>20</v>
      </c>
      <c r="K185" s="35">
        <f>+C185*$C$8+D185*$D$8+E185*$E$8+F185*$F$8+G185*$G$8+H185*$H$8+I185*$I$8</f>
        <v>2800</v>
      </c>
      <c r="L185" s="12"/>
    </row>
    <row r="186" spans="1:12" ht="12.75" customHeight="1">
      <c r="A186" s="19"/>
      <c r="B186" s="6" t="s">
        <v>94</v>
      </c>
      <c r="C186" s="5"/>
      <c r="D186" s="5"/>
      <c r="E186" s="5">
        <v>20</v>
      </c>
      <c r="F186" s="5"/>
      <c r="G186" s="5"/>
      <c r="H186" s="70"/>
      <c r="I186" s="71"/>
      <c r="J186" s="34">
        <f>SUM(C186:I186)</f>
        <v>20</v>
      </c>
      <c r="K186" s="35">
        <f>+C186*$C$8+D186*$D$8+E186*$E$8+F186*$F$8+G186*$G$8+H186*$H$8+I186*$I$8</f>
        <v>2360</v>
      </c>
      <c r="L186" s="12"/>
    </row>
    <row r="187" spans="1:12" ht="12.75" customHeight="1">
      <c r="A187" s="19"/>
      <c r="B187" s="4"/>
      <c r="C187" s="5"/>
      <c r="D187" s="5"/>
      <c r="E187" s="5"/>
      <c r="F187" s="5"/>
      <c r="G187" s="5"/>
      <c r="H187" s="70"/>
      <c r="I187" s="71"/>
      <c r="J187" s="34">
        <f>SUM(C187:I187)</f>
        <v>0</v>
      </c>
      <c r="K187" s="35">
        <f>+C187*$C$8+D187*$D$8+E187*$E$8+F187*$F$8+G187*$G$8+H187*$H$8+I187*$I$8</f>
        <v>0</v>
      </c>
      <c r="L187" s="12"/>
    </row>
    <row r="188" spans="1:12" ht="12.75" customHeight="1">
      <c r="A188" s="19"/>
      <c r="B188" s="4"/>
      <c r="C188" s="5"/>
      <c r="D188" s="5"/>
      <c r="E188" s="5"/>
      <c r="F188" s="5"/>
      <c r="G188" s="5"/>
      <c r="H188" s="70"/>
      <c r="I188" s="71"/>
      <c r="J188" s="34">
        <f>SUM(C188:I188)</f>
        <v>0</v>
      </c>
      <c r="K188" s="35">
        <f>+C188*$C$8+D188*$D$8+E188*$E$8+F188*$F$8+G188*$G$8+H188*$H$8+I188*$I$8</f>
        <v>0</v>
      </c>
      <c r="L188" s="12"/>
    </row>
    <row r="189" spans="1:12" ht="12.75" customHeight="1">
      <c r="A189" s="19"/>
      <c r="B189" s="4"/>
      <c r="C189" s="5"/>
      <c r="D189" s="5"/>
      <c r="E189" s="5"/>
      <c r="F189" s="5"/>
      <c r="G189" s="5"/>
      <c r="H189" s="70"/>
      <c r="I189" s="71"/>
      <c r="J189" s="34">
        <f>SUM(C189:I189)</f>
        <v>0</v>
      </c>
      <c r="K189" s="35">
        <f>+C189*$C$8+D189*$D$8+E189*$E$8+F189*$F$8+G189*$G$8+H189*$H$8+I189*$I$8</f>
        <v>0</v>
      </c>
      <c r="L189" s="12"/>
    </row>
    <row r="190" spans="1:12" ht="12.75" customHeight="1">
      <c r="A190" s="37"/>
      <c r="B190" s="141" t="s">
        <v>22</v>
      </c>
      <c r="C190" s="142"/>
      <c r="D190" s="142"/>
      <c r="E190" s="142"/>
      <c r="F190" s="142"/>
      <c r="G190" s="142"/>
      <c r="H190" s="142"/>
      <c r="I190" s="142"/>
      <c r="J190" s="2">
        <f>SUM(J185:J189)</f>
        <v>40</v>
      </c>
      <c r="K190" s="3">
        <f>SUM(K185:K189)</f>
        <v>5160</v>
      </c>
      <c r="L190" s="12"/>
    </row>
    <row r="191" spans="1:12" ht="12.75" customHeight="1">
      <c r="A191" s="37"/>
      <c r="B191" s="31"/>
      <c r="C191" s="32"/>
      <c r="D191" s="32"/>
      <c r="E191" s="32"/>
      <c r="F191" s="32"/>
      <c r="G191" s="32"/>
      <c r="H191" s="32"/>
      <c r="I191" s="32"/>
      <c r="J191" s="32"/>
      <c r="K191" s="33"/>
      <c r="L191" s="12"/>
    </row>
    <row r="192" spans="1:12" ht="12.75" customHeight="1">
      <c r="B192" s="187" t="s">
        <v>26</v>
      </c>
      <c r="C192" s="188"/>
      <c r="D192" s="188"/>
      <c r="E192" s="188"/>
      <c r="F192" s="188"/>
      <c r="G192" s="188"/>
      <c r="H192" s="188"/>
      <c r="I192" s="188"/>
      <c r="J192" s="188"/>
      <c r="K192" s="189"/>
      <c r="L192" s="12"/>
    </row>
    <row r="193" spans="1:12" ht="12.75" customHeight="1">
      <c r="A193" s="22"/>
      <c r="B193" s="194" t="s">
        <v>27</v>
      </c>
      <c r="C193" s="195"/>
      <c r="D193" s="195"/>
      <c r="E193" s="195"/>
      <c r="F193" s="195"/>
      <c r="G193" s="195"/>
      <c r="H193" s="195"/>
      <c r="I193" s="195"/>
      <c r="J193" s="195"/>
      <c r="K193" s="196"/>
      <c r="L193" s="12"/>
    </row>
    <row r="194" spans="1:12" ht="12.75" customHeight="1">
      <c r="A194" s="22"/>
      <c r="B194" s="4" t="s">
        <v>95</v>
      </c>
      <c r="C194" s="5"/>
      <c r="D194" s="5">
        <v>50</v>
      </c>
      <c r="E194" s="5">
        <v>500</v>
      </c>
      <c r="F194" s="5">
        <v>3340</v>
      </c>
      <c r="G194" s="5"/>
      <c r="H194" s="70"/>
      <c r="I194" s="71"/>
      <c r="J194" s="34">
        <f>SUM(C194:I194)</f>
        <v>3890</v>
      </c>
      <c r="K194" s="35">
        <f>+C194*$C$8+D194*$D$8+E194*$E$8+F194*$F$8+G194*$G$8+H194*$H$8+I194*$I$8</f>
        <v>400000</v>
      </c>
      <c r="L194" s="12"/>
    </row>
    <row r="195" spans="1:12" ht="12.75" customHeight="1">
      <c r="A195" s="23"/>
      <c r="B195" s="6" t="s">
        <v>96</v>
      </c>
      <c r="C195" s="5"/>
      <c r="D195" s="5"/>
      <c r="E195" s="5"/>
      <c r="F195" s="5"/>
      <c r="G195" s="5">
        <v>520</v>
      </c>
      <c r="H195" s="70"/>
      <c r="I195" s="71">
        <v>900</v>
      </c>
      <c r="J195" s="34">
        <f>SUM(C195:I195)</f>
        <v>1420</v>
      </c>
      <c r="K195" s="35">
        <f>+C195*$C$8+D195*$D$8+E195*$E$8+F195*$F$8+G195*$G$8+H195*$H$8+I195*$I$8</f>
        <v>70500</v>
      </c>
      <c r="L195" s="12"/>
    </row>
    <row r="196" spans="1:12" ht="12.75" customHeight="1">
      <c r="A196" s="19"/>
      <c r="B196" s="6" t="s">
        <v>97</v>
      </c>
      <c r="C196" s="5"/>
      <c r="D196" s="5"/>
      <c r="E196" s="5"/>
      <c r="F196" s="5">
        <v>110</v>
      </c>
      <c r="G196" s="5">
        <v>140</v>
      </c>
      <c r="H196" s="70"/>
      <c r="I196" s="71"/>
      <c r="J196" s="34">
        <f>SUM(C196:I196)</f>
        <v>250</v>
      </c>
      <c r="K196" s="35">
        <f>+C196*$C$8+D196*$D$8+E196*$E$8+F196*$F$8+G196*$G$8+H196*$H$8+I196*$I$8</f>
        <v>21500</v>
      </c>
      <c r="L196" s="12"/>
    </row>
    <row r="197" spans="1:12" ht="12.75" customHeight="1">
      <c r="A197" s="19"/>
      <c r="B197" s="4"/>
      <c r="C197" s="5"/>
      <c r="D197" s="5"/>
      <c r="E197" s="5"/>
      <c r="F197" s="5"/>
      <c r="G197" s="5"/>
      <c r="H197" s="70"/>
      <c r="I197" s="71"/>
      <c r="J197" s="34">
        <f>SUM(C197:I197)</f>
        <v>0</v>
      </c>
      <c r="K197" s="35">
        <f>+C197*$C$8+D197*$D$8+E197*$E$8+F197*$F$8+G197*$G$8+H197*$H$8+I197*$I$8</f>
        <v>0</v>
      </c>
      <c r="L197" s="12"/>
    </row>
    <row r="198" spans="1:12" ht="12.75" customHeight="1">
      <c r="A198" s="19"/>
      <c r="B198" s="4"/>
      <c r="C198" s="5"/>
      <c r="D198" s="5"/>
      <c r="E198" s="5"/>
      <c r="F198" s="5"/>
      <c r="G198" s="5"/>
      <c r="H198" s="70"/>
      <c r="I198" s="71"/>
      <c r="J198" s="34">
        <f>SUM(C198:I198)</f>
        <v>0</v>
      </c>
      <c r="K198" s="35">
        <f>+C198*$C$8+D198*$D$8+E198*$E$8+F198*$F$8+G198*$G$8+H198*$H$8+I198*$I$8</f>
        <v>0</v>
      </c>
      <c r="L198" s="12"/>
    </row>
    <row r="199" spans="1:12" ht="12.75" customHeight="1">
      <c r="A199" s="19"/>
      <c r="B199" s="141" t="s">
        <v>22</v>
      </c>
      <c r="C199" s="142"/>
      <c r="D199" s="142"/>
      <c r="E199" s="142"/>
      <c r="F199" s="142"/>
      <c r="G199" s="142"/>
      <c r="H199" s="142"/>
      <c r="I199" s="142"/>
      <c r="J199" s="2">
        <f>SUM(J194:J198)</f>
        <v>5560</v>
      </c>
      <c r="K199" s="3">
        <f>SUM(K194:K198)</f>
        <v>492000</v>
      </c>
      <c r="L199" s="12"/>
    </row>
    <row r="200" spans="1:12" ht="12.75" customHeight="1">
      <c r="A200" s="19"/>
      <c r="B200" s="31"/>
      <c r="C200" s="32"/>
      <c r="D200" s="32"/>
      <c r="E200" s="32"/>
      <c r="F200" s="32"/>
      <c r="G200" s="32"/>
      <c r="H200" s="32"/>
      <c r="I200" s="32"/>
      <c r="J200" s="32"/>
      <c r="K200" s="33"/>
      <c r="L200" s="12"/>
    </row>
    <row r="201" spans="1:12" ht="12.75" customHeight="1">
      <c r="A201" s="19"/>
      <c r="B201" s="161" t="s">
        <v>28</v>
      </c>
      <c r="C201" s="162"/>
      <c r="D201" s="36"/>
      <c r="E201" s="162" t="s">
        <v>29</v>
      </c>
      <c r="F201" s="162"/>
      <c r="G201" s="162"/>
      <c r="H201" s="162"/>
      <c r="I201" s="163"/>
      <c r="J201" s="64">
        <v>7000</v>
      </c>
      <c r="K201" s="65" t="str">
        <f>IF(J172+J181+J190+J199=J201,"",J172+J181+J190+J199-J201)</f>
        <v/>
      </c>
      <c r="L201" s="66" t="str">
        <f>IF(J201=J199+J190+J181+J172,"","Abweichung")</f>
        <v/>
      </c>
    </row>
    <row r="202" spans="1:12" ht="12.75" customHeight="1">
      <c r="A202" s="19"/>
      <c r="B202" s="193"/>
      <c r="C202" s="193"/>
      <c r="D202" s="193"/>
      <c r="E202" s="193"/>
      <c r="F202" s="193"/>
      <c r="G202" s="193"/>
      <c r="H202" s="193"/>
      <c r="I202" s="193"/>
      <c r="J202" s="32"/>
      <c r="K202" s="33"/>
      <c r="L202" s="12"/>
    </row>
    <row r="203" spans="1:12" ht="12.75" customHeight="1">
      <c r="A203" s="19"/>
      <c r="B203" s="161" t="s">
        <v>30</v>
      </c>
      <c r="C203" s="162"/>
      <c r="D203" s="36"/>
      <c r="E203" s="162" t="s">
        <v>31</v>
      </c>
      <c r="F203" s="162"/>
      <c r="G203" s="162"/>
      <c r="H203" s="162"/>
      <c r="I203" s="162"/>
      <c r="J203" s="163"/>
      <c r="K203" s="8">
        <f>+K199+K190+K181+K172</f>
        <v>693160</v>
      </c>
      <c r="L203" s="12"/>
    </row>
    <row r="204" spans="1:12" ht="15" customHeight="1">
      <c r="A204" s="19"/>
      <c r="K204" s="63"/>
      <c r="L204" s="12"/>
    </row>
    <row r="205" spans="1:12" ht="15.75" customHeight="1">
      <c r="A205" s="23"/>
      <c r="B205" s="22"/>
      <c r="C205" s="22" t="s">
        <v>81</v>
      </c>
      <c r="D205" s="22"/>
      <c r="E205" s="22"/>
      <c r="F205" s="22"/>
      <c r="G205" s="22"/>
      <c r="H205" s="22"/>
      <c r="I205" s="22"/>
      <c r="K205" s="72"/>
      <c r="L205" s="12"/>
    </row>
    <row r="206" spans="1:12" ht="15.75" customHeight="1">
      <c r="B206" s="22" t="s">
        <v>65</v>
      </c>
      <c r="C206" s="22" t="s">
        <v>66</v>
      </c>
      <c r="D206" s="22"/>
      <c r="E206" s="22"/>
      <c r="F206" s="22"/>
      <c r="G206" s="22"/>
      <c r="H206" s="22"/>
      <c r="I206" s="22"/>
      <c r="K206" s="72"/>
      <c r="L206" s="12"/>
    </row>
    <row r="207" spans="1:12" ht="12.75" customHeight="1">
      <c r="A207" s="19"/>
      <c r="B207" s="178"/>
      <c r="C207" s="179"/>
      <c r="D207" s="174" t="s">
        <v>82</v>
      </c>
      <c r="E207" s="174" t="s">
        <v>83</v>
      </c>
      <c r="F207" s="178" t="s">
        <v>87</v>
      </c>
      <c r="G207" s="179"/>
      <c r="H207" s="178" t="s">
        <v>89</v>
      </c>
      <c r="I207" s="179"/>
      <c r="J207" s="24" t="s">
        <v>18</v>
      </c>
      <c r="K207" s="25" t="s">
        <v>18</v>
      </c>
      <c r="L207" s="12"/>
    </row>
    <row r="208" spans="1:12" ht="12.75" customHeight="1">
      <c r="A208" s="19"/>
      <c r="B208" s="180"/>
      <c r="C208" s="181"/>
      <c r="D208" s="176"/>
      <c r="E208" s="176"/>
      <c r="F208" s="203" t="s">
        <v>88</v>
      </c>
      <c r="G208" s="204"/>
      <c r="H208" s="203" t="s">
        <v>90</v>
      </c>
      <c r="I208" s="204"/>
      <c r="J208" s="26" t="s">
        <v>19</v>
      </c>
      <c r="K208" s="27" t="s">
        <v>20</v>
      </c>
      <c r="L208" s="12"/>
    </row>
    <row r="209" spans="1:12" ht="12.75" customHeight="1">
      <c r="A209" s="19"/>
      <c r="B209" s="170" t="s">
        <v>17</v>
      </c>
      <c r="C209" s="171"/>
      <c r="D209" s="201" t="s">
        <v>86</v>
      </c>
      <c r="E209" s="201" t="s">
        <v>85</v>
      </c>
      <c r="F209" s="201" t="s">
        <v>84</v>
      </c>
      <c r="G209" s="201" t="s">
        <v>91</v>
      </c>
      <c r="H209" s="201" t="s">
        <v>84</v>
      </c>
      <c r="I209" s="201" t="s">
        <v>91</v>
      </c>
      <c r="J209" s="24"/>
      <c r="K209" s="25"/>
      <c r="L209" s="12"/>
    </row>
    <row r="210" spans="1:12" ht="12.75" customHeight="1">
      <c r="A210" s="19"/>
      <c r="B210" s="172"/>
      <c r="C210" s="173"/>
      <c r="D210" s="202"/>
      <c r="E210" s="202"/>
      <c r="F210" s="202"/>
      <c r="G210" s="202"/>
      <c r="H210" s="202"/>
      <c r="I210" s="202"/>
      <c r="J210" s="26"/>
      <c r="K210" s="27"/>
      <c r="L210" s="12"/>
    </row>
    <row r="211" spans="1:12" ht="12.75" customHeight="1">
      <c r="A211" s="19"/>
      <c r="B211" s="205" t="s">
        <v>21</v>
      </c>
      <c r="C211" s="206"/>
      <c r="D211" s="105" t="s">
        <v>10</v>
      </c>
      <c r="E211" s="126">
        <f>+D8</f>
        <v>140</v>
      </c>
      <c r="F211" s="5">
        <v>50</v>
      </c>
      <c r="G211" s="106">
        <v>21</v>
      </c>
      <c r="H211" s="107">
        <v>50</v>
      </c>
      <c r="I211" s="104">
        <v>21</v>
      </c>
      <c r="J211" s="34">
        <f>SUM(F211,H211)</f>
        <v>100</v>
      </c>
      <c r="K211" s="35">
        <f>F211*G211+H211*I211</f>
        <v>2100</v>
      </c>
      <c r="L211" s="12"/>
    </row>
    <row r="212" spans="1:12" ht="12.75" customHeight="1">
      <c r="A212" s="23"/>
      <c r="B212" s="187" t="s">
        <v>23</v>
      </c>
      <c r="C212" s="188"/>
      <c r="D212" s="188"/>
      <c r="E212" s="188"/>
      <c r="F212" s="188"/>
      <c r="G212" s="188"/>
      <c r="H212" s="188"/>
      <c r="I212" s="188"/>
      <c r="J212" s="188"/>
      <c r="K212" s="189"/>
      <c r="L212" s="12"/>
    </row>
    <row r="213" spans="1:12" ht="12.75" customHeight="1">
      <c r="A213" s="19"/>
      <c r="B213" s="194" t="s">
        <v>24</v>
      </c>
      <c r="C213" s="195"/>
      <c r="D213" s="195"/>
      <c r="E213" s="195"/>
      <c r="F213" s="195"/>
      <c r="G213" s="195"/>
      <c r="H213" s="195"/>
      <c r="I213" s="195"/>
      <c r="J213" s="195"/>
      <c r="K213" s="196"/>
      <c r="L213" s="12"/>
    </row>
    <row r="214" spans="1:12" ht="12.75" customHeight="1">
      <c r="A214" s="19"/>
      <c r="B214" s="116" t="s">
        <v>92</v>
      </c>
      <c r="C214" s="117"/>
      <c r="D214" s="110" t="s">
        <v>10</v>
      </c>
      <c r="E214" s="110">
        <v>140</v>
      </c>
      <c r="F214" s="5">
        <v>200</v>
      </c>
      <c r="G214" s="104">
        <v>21</v>
      </c>
      <c r="H214" s="62">
        <v>200</v>
      </c>
      <c r="I214" s="104">
        <v>21</v>
      </c>
      <c r="J214" s="34">
        <f>SUM(F214,H214)</f>
        <v>400</v>
      </c>
      <c r="K214" s="35">
        <f>F214*G214+H214*I214</f>
        <v>8400</v>
      </c>
      <c r="L214" s="12"/>
    </row>
    <row r="215" spans="1:12" ht="12.75" customHeight="1">
      <c r="A215" s="19"/>
      <c r="B215" s="116" t="s">
        <v>93</v>
      </c>
      <c r="C215" s="117"/>
      <c r="D215" s="110" t="s">
        <v>10</v>
      </c>
      <c r="E215" s="110">
        <v>140</v>
      </c>
      <c r="F215" s="5">
        <v>50</v>
      </c>
      <c r="G215" s="104">
        <v>21</v>
      </c>
      <c r="H215" s="62">
        <v>50</v>
      </c>
      <c r="I215" s="104">
        <v>21</v>
      </c>
      <c r="J215" s="34">
        <f>SUM(F215,H215)</f>
        <v>100</v>
      </c>
      <c r="K215" s="35">
        <f>F215*G215+H215*I215</f>
        <v>2100</v>
      </c>
      <c r="L215" s="12"/>
    </row>
    <row r="216" spans="1:12" ht="12.75" customHeight="1">
      <c r="A216" s="19"/>
      <c r="B216" s="198"/>
      <c r="C216" s="199"/>
      <c r="D216" s="110"/>
      <c r="E216" s="110"/>
      <c r="F216" s="5"/>
      <c r="G216" s="104"/>
      <c r="H216" s="62"/>
      <c r="I216" s="104"/>
      <c r="J216" s="34">
        <f>SUM(F216,H216)</f>
        <v>0</v>
      </c>
      <c r="K216" s="35">
        <f>F216*G216+H216*I216</f>
        <v>0</v>
      </c>
      <c r="L216" s="12"/>
    </row>
    <row r="217" spans="1:12" ht="12.75" customHeight="1">
      <c r="A217" s="19"/>
      <c r="B217" s="198"/>
      <c r="C217" s="199"/>
      <c r="D217" s="110"/>
      <c r="E217" s="110"/>
      <c r="F217" s="5"/>
      <c r="G217" s="108"/>
      <c r="H217" s="109"/>
      <c r="I217" s="104"/>
      <c r="J217" s="34">
        <f>SUM(F217,H217)</f>
        <v>0</v>
      </c>
      <c r="K217" s="35">
        <f>F217*G217+H217*I217</f>
        <v>0</v>
      </c>
      <c r="L217" s="12"/>
    </row>
    <row r="218" spans="1:12" ht="12.75" customHeight="1">
      <c r="A218" s="19"/>
      <c r="B218" s="187" t="s">
        <v>25</v>
      </c>
      <c r="C218" s="188"/>
      <c r="D218" s="188"/>
      <c r="E218" s="188"/>
      <c r="F218" s="188"/>
      <c r="G218" s="188"/>
      <c r="H218" s="188"/>
      <c r="I218" s="188"/>
      <c r="J218" s="188"/>
      <c r="K218" s="189"/>
      <c r="L218" s="12"/>
    </row>
    <row r="219" spans="1:12" ht="12.75" customHeight="1">
      <c r="A219" s="19"/>
      <c r="B219" s="194" t="s">
        <v>24</v>
      </c>
      <c r="C219" s="195"/>
      <c r="D219" s="195"/>
      <c r="E219" s="195"/>
      <c r="F219" s="195"/>
      <c r="G219" s="195"/>
      <c r="H219" s="195"/>
      <c r="I219" s="195"/>
      <c r="J219" s="195"/>
      <c r="K219" s="196"/>
      <c r="L219" s="12"/>
    </row>
    <row r="220" spans="1:12" ht="12.75" customHeight="1">
      <c r="A220" s="19"/>
      <c r="B220" s="198" t="s">
        <v>94</v>
      </c>
      <c r="C220" s="200"/>
      <c r="D220" s="110" t="s">
        <v>10</v>
      </c>
      <c r="E220" s="110">
        <v>140</v>
      </c>
      <c r="F220" s="5">
        <v>50</v>
      </c>
      <c r="G220" s="104">
        <v>21</v>
      </c>
      <c r="H220" s="62">
        <v>50</v>
      </c>
      <c r="I220" s="104">
        <v>21</v>
      </c>
      <c r="J220" s="34">
        <f>SUM(F220,H220)</f>
        <v>100</v>
      </c>
      <c r="K220" s="35">
        <f>F220*G220+H220*I220</f>
        <v>2100</v>
      </c>
      <c r="L220" s="12"/>
    </row>
    <row r="221" spans="1:12" ht="12.75" customHeight="1">
      <c r="A221" s="19"/>
      <c r="B221" s="198" t="s">
        <v>94</v>
      </c>
      <c r="C221" s="200"/>
      <c r="D221" s="110"/>
      <c r="E221" s="110"/>
      <c r="F221" s="5"/>
      <c r="G221" s="104"/>
      <c r="H221" s="62"/>
      <c r="I221" s="104"/>
      <c r="J221" s="34">
        <f>SUM(F221,H221)</f>
        <v>0</v>
      </c>
      <c r="K221" s="35">
        <f>F221*G221+H221*I221</f>
        <v>0</v>
      </c>
      <c r="L221" s="12"/>
    </row>
    <row r="222" spans="1:12" ht="12.75" customHeight="1">
      <c r="A222" s="19"/>
      <c r="B222" s="198"/>
      <c r="C222" s="199"/>
      <c r="D222" s="110"/>
      <c r="E222" s="110"/>
      <c r="F222" s="5"/>
      <c r="G222" s="108"/>
      <c r="H222" s="109"/>
      <c r="I222" s="104"/>
      <c r="J222" s="34">
        <f>SUM(F222,H222)</f>
        <v>0</v>
      </c>
      <c r="K222" s="35">
        <f>F222*G222+H222*I222</f>
        <v>0</v>
      </c>
      <c r="L222" s="12"/>
    </row>
    <row r="223" spans="1:12" ht="12.75" customHeight="1">
      <c r="B223" s="187" t="s">
        <v>26</v>
      </c>
      <c r="C223" s="188"/>
      <c r="D223" s="188"/>
      <c r="E223" s="188"/>
      <c r="F223" s="188"/>
      <c r="G223" s="188"/>
      <c r="H223" s="188"/>
      <c r="I223" s="188"/>
      <c r="J223" s="188"/>
      <c r="K223" s="189"/>
      <c r="L223" s="12"/>
    </row>
    <row r="224" spans="1:12" ht="12.75" customHeight="1">
      <c r="A224" s="22"/>
      <c r="B224" s="194" t="s">
        <v>27</v>
      </c>
      <c r="C224" s="195"/>
      <c r="D224" s="195"/>
      <c r="E224" s="195"/>
      <c r="F224" s="195"/>
      <c r="G224" s="195"/>
      <c r="H224" s="195"/>
      <c r="I224" s="195"/>
      <c r="J224" s="195"/>
      <c r="K224" s="196"/>
      <c r="L224" s="12"/>
    </row>
    <row r="225" spans="1:12" ht="12.75" customHeight="1">
      <c r="A225" s="19"/>
      <c r="B225" s="198" t="s">
        <v>113</v>
      </c>
      <c r="C225" s="199"/>
      <c r="D225" s="110" t="s">
        <v>11</v>
      </c>
      <c r="E225" s="110">
        <v>118</v>
      </c>
      <c r="F225" s="5">
        <v>450</v>
      </c>
      <c r="G225" s="104">
        <v>17</v>
      </c>
      <c r="H225" s="5">
        <v>450</v>
      </c>
      <c r="I225" s="104">
        <v>17</v>
      </c>
      <c r="J225" s="34">
        <f>SUM(F225,H225)</f>
        <v>900</v>
      </c>
      <c r="K225" s="35">
        <f>F225*G225+H225*I225</f>
        <v>15300</v>
      </c>
      <c r="L225" s="12"/>
    </row>
    <row r="226" spans="1:12" ht="12.75" customHeight="1">
      <c r="A226" s="19"/>
      <c r="B226" s="198" t="s">
        <v>114</v>
      </c>
      <c r="C226" s="199"/>
      <c r="D226" s="110" t="s">
        <v>12</v>
      </c>
      <c r="E226" s="110">
        <v>100</v>
      </c>
      <c r="F226" s="5">
        <v>400</v>
      </c>
      <c r="G226" s="104">
        <v>15</v>
      </c>
      <c r="H226" s="5">
        <v>400</v>
      </c>
      <c r="I226" s="104">
        <v>15</v>
      </c>
      <c r="J226" s="34">
        <f>SUM(F226,H226)</f>
        <v>800</v>
      </c>
      <c r="K226" s="35">
        <f>F226*G226+H226*I226</f>
        <v>12000</v>
      </c>
      <c r="L226" s="12"/>
    </row>
    <row r="227" spans="1:12" ht="12.75" customHeight="1">
      <c r="A227" s="19"/>
      <c r="B227" s="198" t="s">
        <v>114</v>
      </c>
      <c r="C227" s="199"/>
      <c r="D227" s="110" t="s">
        <v>15</v>
      </c>
      <c r="E227" s="110">
        <v>35</v>
      </c>
      <c r="F227" s="5">
        <v>300</v>
      </c>
      <c r="G227" s="104">
        <v>5</v>
      </c>
      <c r="H227" s="5">
        <v>300</v>
      </c>
      <c r="I227" s="104">
        <v>5</v>
      </c>
      <c r="J227" s="34">
        <f>SUM(F227,H227)</f>
        <v>600</v>
      </c>
      <c r="K227" s="35">
        <f>F227*G227+H227*I227</f>
        <v>3000</v>
      </c>
      <c r="L227" s="12"/>
    </row>
    <row r="228" spans="1:12" ht="12.75" customHeight="1">
      <c r="A228" s="37"/>
      <c r="B228" s="102" t="s">
        <v>22</v>
      </c>
      <c r="C228" s="103"/>
      <c r="D228" s="103"/>
      <c r="E228" s="103"/>
      <c r="F228" s="112">
        <f>SUM(F211,F214:F217,F220:F222,F225:F227)</f>
        <v>1500</v>
      </c>
      <c r="G228" s="103"/>
      <c r="H228" s="112">
        <f>SUM(H211,H214:H217,H220:H222,H225:H227)</f>
        <v>1500</v>
      </c>
      <c r="I228" s="111"/>
      <c r="J228" s="2">
        <f>SUM(J211:J227)</f>
        <v>3000</v>
      </c>
      <c r="K228" s="3">
        <f>SUM(K211:K227)</f>
        <v>45000</v>
      </c>
      <c r="L228" s="12"/>
    </row>
    <row r="229" spans="1:12" ht="12.75" customHeight="1">
      <c r="A229" s="19"/>
      <c r="B229" s="31"/>
      <c r="C229" s="32"/>
      <c r="D229" s="32"/>
      <c r="E229" s="32"/>
      <c r="F229" s="32"/>
      <c r="G229" s="32"/>
      <c r="H229" s="32"/>
      <c r="I229" s="32"/>
      <c r="J229" s="32"/>
      <c r="K229" s="33"/>
      <c r="L229" s="12"/>
    </row>
    <row r="230" spans="1:12" ht="12.75" customHeight="1">
      <c r="A230" s="19"/>
      <c r="B230" s="161" t="s">
        <v>28</v>
      </c>
      <c r="C230" s="162"/>
      <c r="D230" s="36"/>
      <c r="E230" s="36"/>
      <c r="F230" s="113">
        <v>1500</v>
      </c>
      <c r="G230" s="115" t="str">
        <f>IF(F228=F230,"",F228-F230)</f>
        <v/>
      </c>
      <c r="H230" s="114">
        <v>1500</v>
      </c>
      <c r="I230" s="115" t="str">
        <f>IF(H228=H230,"",H228-H230)</f>
        <v/>
      </c>
      <c r="J230" s="64">
        <v>3000</v>
      </c>
      <c r="K230" s="65" t="str">
        <f>IF(J228=J230,"",J228-J230)</f>
        <v/>
      </c>
      <c r="L230" s="66" t="str">
        <f>IF(J230=J228,IF(F230=F228,"","Abweichung"),"Abweichung")</f>
        <v/>
      </c>
    </row>
    <row r="231" spans="1:12" ht="12.75" customHeight="1">
      <c r="A231" s="19"/>
      <c r="B231" s="161" t="s">
        <v>28</v>
      </c>
      <c r="C231" s="162"/>
      <c r="D231" s="36"/>
      <c r="E231" s="162" t="s">
        <v>29</v>
      </c>
      <c r="F231" s="162"/>
      <c r="G231" s="162"/>
      <c r="H231" s="162"/>
      <c r="I231" s="163"/>
      <c r="J231" s="64"/>
      <c r="K231" s="65"/>
      <c r="L231" s="66"/>
    </row>
    <row r="232" spans="1:12" ht="12.75" customHeight="1">
      <c r="A232" s="19"/>
      <c r="B232" s="193"/>
      <c r="C232" s="193"/>
      <c r="D232" s="193"/>
      <c r="E232" s="193"/>
      <c r="F232" s="193"/>
      <c r="G232" s="193"/>
      <c r="H232" s="193"/>
      <c r="I232" s="193"/>
      <c r="J232" s="32"/>
      <c r="K232" s="33"/>
      <c r="L232" s="12"/>
    </row>
    <row r="233" spans="1:12" ht="12.75" customHeight="1">
      <c r="A233" s="19"/>
      <c r="B233" s="161" t="s">
        <v>30</v>
      </c>
      <c r="C233" s="162"/>
      <c r="D233" s="36"/>
      <c r="E233" s="162" t="s">
        <v>31</v>
      </c>
      <c r="F233" s="162"/>
      <c r="G233" s="162"/>
      <c r="H233" s="162"/>
      <c r="I233" s="162"/>
      <c r="J233" s="163"/>
      <c r="K233" s="8">
        <f>K228</f>
        <v>45000</v>
      </c>
      <c r="L233" s="12"/>
    </row>
    <row r="234" spans="1:12" ht="15" customHeight="1">
      <c r="A234" s="19"/>
      <c r="K234" s="63"/>
      <c r="L234" s="12"/>
    </row>
    <row r="235" spans="1:12" ht="15" customHeight="1">
      <c r="A235" s="19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2"/>
    </row>
    <row r="236" spans="1:12" ht="15.75" customHeight="1">
      <c r="A236" s="23"/>
      <c r="B236" s="22"/>
      <c r="C236" s="22" t="s">
        <v>36</v>
      </c>
      <c r="D236" s="22"/>
      <c r="E236" s="22"/>
      <c r="F236" s="22"/>
      <c r="G236" s="22"/>
      <c r="H236" s="22"/>
      <c r="I236" s="22"/>
      <c r="K236" s="72"/>
      <c r="L236" s="12"/>
    </row>
    <row r="237" spans="1:12" ht="15.75" customHeight="1">
      <c r="B237" s="22" t="s">
        <v>65</v>
      </c>
      <c r="C237" s="22" t="s">
        <v>66</v>
      </c>
      <c r="D237" s="22"/>
      <c r="E237" s="22"/>
      <c r="F237" s="22"/>
      <c r="G237" s="22"/>
      <c r="H237" s="22"/>
      <c r="I237" s="22"/>
      <c r="K237" s="72"/>
      <c r="L237" s="12"/>
    </row>
    <row r="238" spans="1:12" ht="12.75" customHeight="1">
      <c r="A238" s="19"/>
      <c r="B238" s="191" t="s">
        <v>17</v>
      </c>
      <c r="C238" s="174" t="s">
        <v>9</v>
      </c>
      <c r="D238" s="174" t="s">
        <v>10</v>
      </c>
      <c r="E238" s="174" t="s">
        <v>11</v>
      </c>
      <c r="F238" s="174" t="s">
        <v>12</v>
      </c>
      <c r="G238" s="174" t="s">
        <v>13</v>
      </c>
      <c r="H238" s="174" t="s">
        <v>14</v>
      </c>
      <c r="I238" s="174" t="s">
        <v>15</v>
      </c>
      <c r="J238" s="24" t="s">
        <v>18</v>
      </c>
      <c r="K238" s="25" t="s">
        <v>18</v>
      </c>
      <c r="L238" s="12"/>
    </row>
    <row r="239" spans="1:12" ht="12.75" customHeight="1">
      <c r="A239" s="19"/>
      <c r="B239" s="192"/>
      <c r="C239" s="176"/>
      <c r="D239" s="176"/>
      <c r="E239" s="176"/>
      <c r="F239" s="176"/>
      <c r="G239" s="176"/>
      <c r="H239" s="176"/>
      <c r="I239" s="176"/>
      <c r="J239" s="26" t="s">
        <v>19</v>
      </c>
      <c r="K239" s="27" t="s">
        <v>20</v>
      </c>
      <c r="L239" s="12"/>
    </row>
    <row r="240" spans="1:12" ht="12.75" customHeight="1">
      <c r="A240" s="19"/>
      <c r="B240" s="28" t="s">
        <v>21</v>
      </c>
      <c r="C240" s="62"/>
      <c r="D240" s="5">
        <v>20</v>
      </c>
      <c r="E240" s="5"/>
      <c r="F240" s="5"/>
      <c r="G240" s="5"/>
      <c r="H240" s="5"/>
      <c r="I240" s="5"/>
      <c r="J240" s="29"/>
      <c r="K240" s="30"/>
      <c r="L240" s="12"/>
    </row>
    <row r="241" spans="1:12" ht="12.75" customHeight="1">
      <c r="B241" s="141" t="s">
        <v>22</v>
      </c>
      <c r="C241" s="142"/>
      <c r="D241" s="142"/>
      <c r="E241" s="142"/>
      <c r="F241" s="142"/>
      <c r="G241" s="142"/>
      <c r="H241" s="142"/>
      <c r="I241" s="142"/>
      <c r="J241" s="2">
        <f>SUM(C240:I240)</f>
        <v>20</v>
      </c>
      <c r="K241" s="3">
        <f>+C240*$C$8+D240*$D$8+E240*$E$8+F240*$F$8+G240*$G$8+H240*$H$8+I240*$I$8</f>
        <v>2800</v>
      </c>
      <c r="L241" s="12"/>
    </row>
    <row r="242" spans="1:12" ht="12.75" customHeight="1">
      <c r="A242" s="22"/>
      <c r="B242" s="31"/>
      <c r="C242" s="32"/>
      <c r="D242" s="32"/>
      <c r="E242" s="32"/>
      <c r="F242" s="32"/>
      <c r="G242" s="32"/>
      <c r="H242" s="32"/>
      <c r="I242" s="32"/>
      <c r="J242" s="32"/>
      <c r="K242" s="33"/>
      <c r="L242" s="12"/>
    </row>
    <row r="243" spans="1:12" ht="12.75" customHeight="1">
      <c r="A243" s="23"/>
      <c r="B243" s="187" t="s">
        <v>23</v>
      </c>
      <c r="C243" s="188"/>
      <c r="D243" s="188"/>
      <c r="E243" s="188"/>
      <c r="F243" s="188"/>
      <c r="G243" s="188"/>
      <c r="H243" s="188"/>
      <c r="I243" s="188"/>
      <c r="J243" s="188"/>
      <c r="K243" s="189"/>
      <c r="L243" s="12"/>
    </row>
    <row r="244" spans="1:12" ht="12.75" customHeight="1">
      <c r="A244" s="19"/>
      <c r="B244" s="194" t="s">
        <v>24</v>
      </c>
      <c r="C244" s="195"/>
      <c r="D244" s="195"/>
      <c r="E244" s="195"/>
      <c r="F244" s="195"/>
      <c r="G244" s="195"/>
      <c r="H244" s="195"/>
      <c r="I244" s="195"/>
      <c r="J244" s="195"/>
      <c r="K244" s="196"/>
      <c r="L244" s="12"/>
    </row>
    <row r="245" spans="1:12" ht="12.75" customHeight="1">
      <c r="A245" s="19"/>
      <c r="B245" s="4" t="s">
        <v>92</v>
      </c>
      <c r="C245" s="5"/>
      <c r="D245" s="5">
        <v>10</v>
      </c>
      <c r="E245" s="5"/>
      <c r="F245" s="5"/>
      <c r="G245" s="5"/>
      <c r="H245" s="70"/>
      <c r="I245" s="71"/>
      <c r="J245" s="34">
        <f>SUM(C245:I245)</f>
        <v>10</v>
      </c>
      <c r="K245" s="35">
        <f>+C245*$C$8+D245*$D$8+E245*$E$8+F245*$F$8+G245*$G$8+H245*$H$8+I245*$I$8</f>
        <v>1400</v>
      </c>
      <c r="L245" s="12"/>
    </row>
    <row r="246" spans="1:12" ht="12.75" customHeight="1">
      <c r="A246" s="19"/>
      <c r="B246" s="4" t="s">
        <v>93</v>
      </c>
      <c r="C246" s="5"/>
      <c r="D246" s="5">
        <v>10</v>
      </c>
      <c r="E246" s="5"/>
      <c r="F246" s="5"/>
      <c r="G246" s="5"/>
      <c r="H246" s="70"/>
      <c r="I246" s="71"/>
      <c r="J246" s="34">
        <f>SUM(C246:I246)</f>
        <v>10</v>
      </c>
      <c r="K246" s="35">
        <f>+C246*$C$8+D246*$D$8+E246*$E$8+F246*$F$8+G246*$G$8+H246*$H$8+I246*$I$8</f>
        <v>1400</v>
      </c>
      <c r="L246" s="12"/>
    </row>
    <row r="247" spans="1:12" ht="12.75" customHeight="1">
      <c r="A247" s="19"/>
      <c r="B247" s="4" t="s">
        <v>98</v>
      </c>
      <c r="C247" s="5"/>
      <c r="D247" s="5">
        <v>50</v>
      </c>
      <c r="E247" s="5"/>
      <c r="F247" s="5"/>
      <c r="G247" s="5"/>
      <c r="H247" s="70"/>
      <c r="I247" s="71"/>
      <c r="J247" s="34">
        <f>SUM(C247:I247)</f>
        <v>50</v>
      </c>
      <c r="K247" s="35">
        <f>+C247*$C$8+D247*$D$8+E247*$E$8+F247*$F$8+G247*$G$8+H247*$H$8+I247*$I$8</f>
        <v>7000</v>
      </c>
      <c r="L247" s="12"/>
    </row>
    <row r="248" spans="1:12" ht="12.75" customHeight="1">
      <c r="A248" s="19"/>
      <c r="B248" s="4"/>
      <c r="C248" s="5"/>
      <c r="D248" s="5"/>
      <c r="E248" s="5"/>
      <c r="F248" s="5"/>
      <c r="G248" s="5"/>
      <c r="H248" s="70"/>
      <c r="I248" s="71"/>
      <c r="J248" s="34">
        <f>SUM(C248:I248)</f>
        <v>0</v>
      </c>
      <c r="K248" s="35">
        <f>+C248*$C$8+D248*$D$8+E248*$E$8+F248*$F$8+G248*$G$8+H248*$H$8+I248*$I$8</f>
        <v>0</v>
      </c>
      <c r="L248" s="12"/>
    </row>
    <row r="249" spans="1:12" ht="12.75" customHeight="1">
      <c r="A249" s="19"/>
      <c r="B249" s="4"/>
      <c r="C249" s="5"/>
      <c r="D249" s="5"/>
      <c r="E249" s="5"/>
      <c r="F249" s="5"/>
      <c r="G249" s="5"/>
      <c r="H249" s="70"/>
      <c r="I249" s="71"/>
      <c r="J249" s="34">
        <f>SUM(C249:I249)</f>
        <v>0</v>
      </c>
      <c r="K249" s="35">
        <f>+C249*$C$8+D249*$D$8+E249*$E$8+F249*$F$8+G249*$G$8+H249*$H$8+I249*$I$8</f>
        <v>0</v>
      </c>
      <c r="L249" s="12"/>
    </row>
    <row r="250" spans="1:12" ht="12.75" customHeight="1">
      <c r="A250" s="22"/>
      <c r="B250" s="141" t="s">
        <v>22</v>
      </c>
      <c r="C250" s="142"/>
      <c r="D250" s="142"/>
      <c r="E250" s="142"/>
      <c r="F250" s="142"/>
      <c r="G250" s="142"/>
      <c r="H250" s="142"/>
      <c r="I250" s="142"/>
      <c r="J250" s="2">
        <f>SUM(J245:J249)</f>
        <v>70</v>
      </c>
      <c r="K250" s="3">
        <f>SUM(K245:K249)</f>
        <v>9800</v>
      </c>
      <c r="L250" s="12"/>
    </row>
    <row r="251" spans="1:12" ht="12.75" customHeight="1">
      <c r="A251" s="23"/>
      <c r="B251" s="31"/>
      <c r="C251" s="32"/>
      <c r="D251" s="32"/>
      <c r="E251" s="32"/>
      <c r="F251" s="32"/>
      <c r="G251" s="32"/>
      <c r="H251" s="32"/>
      <c r="I251" s="32"/>
      <c r="J251" s="32"/>
      <c r="K251" s="33"/>
      <c r="L251" s="12"/>
    </row>
    <row r="252" spans="1:12" ht="12.75" customHeight="1">
      <c r="A252" s="19"/>
      <c r="B252" s="187" t="s">
        <v>25</v>
      </c>
      <c r="C252" s="188"/>
      <c r="D252" s="188"/>
      <c r="E252" s="188"/>
      <c r="F252" s="188"/>
      <c r="G252" s="188"/>
      <c r="H252" s="188"/>
      <c r="I252" s="188"/>
      <c r="J252" s="188"/>
      <c r="K252" s="189"/>
      <c r="L252" s="12"/>
    </row>
    <row r="253" spans="1:12" ht="12.75" customHeight="1">
      <c r="A253" s="19"/>
      <c r="B253" s="194" t="s">
        <v>24</v>
      </c>
      <c r="C253" s="195"/>
      <c r="D253" s="195"/>
      <c r="E253" s="195"/>
      <c r="F253" s="195"/>
      <c r="G253" s="195"/>
      <c r="H253" s="195"/>
      <c r="I253" s="195"/>
      <c r="J253" s="195"/>
      <c r="K253" s="196"/>
      <c r="L253" s="12"/>
    </row>
    <row r="254" spans="1:12" ht="12.75" customHeight="1">
      <c r="A254" s="19"/>
      <c r="B254" s="4" t="s">
        <v>94</v>
      </c>
      <c r="C254" s="5"/>
      <c r="D254" s="5"/>
      <c r="E254" s="5"/>
      <c r="F254" s="5"/>
      <c r="G254" s="5"/>
      <c r="H254" s="70"/>
      <c r="I254" s="71"/>
      <c r="J254" s="34">
        <f>SUM(C254:I254)</f>
        <v>0</v>
      </c>
      <c r="K254" s="35">
        <f>+C254*$C$8+D254*$D$8+E254*$E$8+F254*$F$8+G254*$G$8+H254*$H$8+I254*$I$8</f>
        <v>0</v>
      </c>
      <c r="L254" s="12"/>
    </row>
    <row r="255" spans="1:12" ht="12.75" customHeight="1">
      <c r="A255" s="19"/>
      <c r="B255" s="4" t="s">
        <v>94</v>
      </c>
      <c r="C255" s="5"/>
      <c r="D255" s="5"/>
      <c r="E255" s="5"/>
      <c r="F255" s="5"/>
      <c r="G255" s="5"/>
      <c r="H255" s="70"/>
      <c r="I255" s="71"/>
      <c r="J255" s="34">
        <f>SUM(C255:I255)</f>
        <v>0</v>
      </c>
      <c r="K255" s="35">
        <f>+C255*$C$8+D255*$D$8+E255*$E$8+F255*$F$8+G255*$G$8+H255*$H$8+I255*$I$8</f>
        <v>0</v>
      </c>
      <c r="L255" s="12"/>
    </row>
    <row r="256" spans="1:12" ht="12.75" customHeight="1">
      <c r="A256" s="19"/>
      <c r="B256" s="4"/>
      <c r="C256" s="5"/>
      <c r="D256" s="5"/>
      <c r="E256" s="5"/>
      <c r="F256" s="5"/>
      <c r="G256" s="5"/>
      <c r="H256" s="70"/>
      <c r="I256" s="71"/>
      <c r="J256" s="34">
        <f>SUM(C256:I256)</f>
        <v>0</v>
      </c>
      <c r="K256" s="35">
        <f>+C256*$C$8+D256*$D$8+E256*$E$8+F256*$F$8+G256*$G$8+H256*$H$8+I256*$I$8</f>
        <v>0</v>
      </c>
      <c r="L256" s="12"/>
    </row>
    <row r="257" spans="1:12" ht="12.75" customHeight="1">
      <c r="A257" s="19"/>
      <c r="B257" s="4"/>
      <c r="C257" s="5"/>
      <c r="D257" s="5"/>
      <c r="E257" s="5"/>
      <c r="F257" s="5"/>
      <c r="G257" s="5"/>
      <c r="H257" s="70"/>
      <c r="I257" s="71"/>
      <c r="J257" s="34">
        <f>SUM(C257:I257)</f>
        <v>0</v>
      </c>
      <c r="K257" s="35">
        <f>+C257*$C$8+D257*$D$8+E257*$E$8+F257*$F$8+G257*$G$8+H257*$H$8+I257*$I$8</f>
        <v>0</v>
      </c>
      <c r="L257" s="12"/>
    </row>
    <row r="258" spans="1:12" ht="12.75" customHeight="1">
      <c r="A258" s="19"/>
      <c r="B258" s="4"/>
      <c r="C258" s="5"/>
      <c r="D258" s="5"/>
      <c r="E258" s="5"/>
      <c r="F258" s="5"/>
      <c r="G258" s="5"/>
      <c r="H258" s="70"/>
      <c r="I258" s="71"/>
      <c r="J258" s="34">
        <f>SUM(C258:I258)</f>
        <v>0</v>
      </c>
      <c r="K258" s="35">
        <f>+C258*$C$8+D258*$D$8+E258*$E$8+F258*$F$8+G258*$G$8+H258*$H$8+I258*$I$8</f>
        <v>0</v>
      </c>
      <c r="L258" s="12"/>
    </row>
    <row r="259" spans="1:12" ht="12.75" customHeight="1">
      <c r="A259" s="37"/>
      <c r="B259" s="141" t="s">
        <v>22</v>
      </c>
      <c r="C259" s="142"/>
      <c r="D259" s="142"/>
      <c r="E259" s="142"/>
      <c r="F259" s="142"/>
      <c r="G259" s="142"/>
      <c r="H259" s="142"/>
      <c r="I259" s="142"/>
      <c r="J259" s="2">
        <f>SUM(J254:J258)</f>
        <v>0</v>
      </c>
      <c r="K259" s="3">
        <f>SUM(K254:K258)</f>
        <v>0</v>
      </c>
      <c r="L259" s="12"/>
    </row>
    <row r="260" spans="1:12" ht="12.75" customHeight="1">
      <c r="A260" s="37"/>
      <c r="B260" s="31"/>
      <c r="C260" s="32"/>
      <c r="D260" s="32"/>
      <c r="E260" s="32"/>
      <c r="F260" s="32"/>
      <c r="G260" s="32"/>
      <c r="H260" s="32"/>
      <c r="I260" s="32"/>
      <c r="J260" s="32"/>
      <c r="K260" s="33"/>
      <c r="L260" s="12"/>
    </row>
    <row r="261" spans="1:12" ht="12.75" customHeight="1">
      <c r="B261" s="187" t="s">
        <v>26</v>
      </c>
      <c r="C261" s="188"/>
      <c r="D261" s="188"/>
      <c r="E261" s="188"/>
      <c r="F261" s="188"/>
      <c r="G261" s="188"/>
      <c r="H261" s="188"/>
      <c r="I261" s="188"/>
      <c r="J261" s="188"/>
      <c r="K261" s="189"/>
      <c r="L261" s="12"/>
    </row>
    <row r="262" spans="1:12" ht="12.75" customHeight="1">
      <c r="A262" s="22"/>
      <c r="B262" s="194" t="s">
        <v>27</v>
      </c>
      <c r="C262" s="195"/>
      <c r="D262" s="195"/>
      <c r="E262" s="195"/>
      <c r="F262" s="195"/>
      <c r="G262" s="195"/>
      <c r="H262" s="195"/>
      <c r="I262" s="195"/>
      <c r="J262" s="195"/>
      <c r="K262" s="196"/>
      <c r="L262" s="12"/>
    </row>
    <row r="263" spans="1:12" ht="12.75" customHeight="1">
      <c r="A263" s="22"/>
      <c r="B263" s="4" t="s">
        <v>95</v>
      </c>
      <c r="C263" s="5"/>
      <c r="D263" s="5"/>
      <c r="E263" s="5">
        <v>30</v>
      </c>
      <c r="F263" s="5">
        <v>420</v>
      </c>
      <c r="G263" s="5"/>
      <c r="H263" s="70"/>
      <c r="I263" s="71"/>
      <c r="J263" s="34">
        <f>SUM(C263:I263)</f>
        <v>450</v>
      </c>
      <c r="K263" s="35">
        <f>+C263*$C$8+D263*$D$8+E263*$E$8+F263*$F$8+G263*$G$8+H263*$H$8+I263*$I$8</f>
        <v>45540</v>
      </c>
      <c r="L263" s="12"/>
    </row>
    <row r="264" spans="1:12" ht="12.75" customHeight="1">
      <c r="A264" s="23"/>
      <c r="B264" s="6" t="s">
        <v>96</v>
      </c>
      <c r="C264" s="5"/>
      <c r="D264" s="5"/>
      <c r="E264" s="5"/>
      <c r="F264" s="5"/>
      <c r="G264" s="5">
        <v>280</v>
      </c>
      <c r="H264" s="70">
        <v>280</v>
      </c>
      <c r="I264" s="71">
        <v>300</v>
      </c>
      <c r="J264" s="34">
        <f>SUM(C264:I264)</f>
        <v>860</v>
      </c>
      <c r="K264" s="35">
        <f>+C264*$C$8+D264*$D$8+E264*$E$8+F264*$F$8+G264*$G$8+H264*$H$8+I264*$I$8</f>
        <v>48300</v>
      </c>
      <c r="L264" s="12"/>
    </row>
    <row r="265" spans="1:12" ht="12.75" customHeight="1">
      <c r="A265" s="19"/>
      <c r="B265" s="6" t="s">
        <v>97</v>
      </c>
      <c r="C265" s="5"/>
      <c r="D265" s="5"/>
      <c r="E265" s="5"/>
      <c r="F265" s="5">
        <v>30</v>
      </c>
      <c r="G265" s="5">
        <v>70</v>
      </c>
      <c r="H265" s="70"/>
      <c r="I265" s="71"/>
      <c r="J265" s="34">
        <f>SUM(C265:I265)</f>
        <v>100</v>
      </c>
      <c r="K265" s="35">
        <f>+C265*$C$8+D265*$D$8+E265*$E$8+F265*$F$8+G265*$G$8+H265*$H$8+I265*$I$8</f>
        <v>8250</v>
      </c>
      <c r="L265" s="12"/>
    </row>
    <row r="266" spans="1:12" ht="12.75" customHeight="1">
      <c r="A266" s="19"/>
      <c r="B266" s="4"/>
      <c r="C266" s="5"/>
      <c r="D266" s="5"/>
      <c r="E266" s="5"/>
      <c r="F266" s="5"/>
      <c r="G266" s="5"/>
      <c r="H266" s="70"/>
      <c r="I266" s="71"/>
      <c r="J266" s="34">
        <f>SUM(C266:I266)</f>
        <v>0</v>
      </c>
      <c r="K266" s="35">
        <f>+C266*$C$8+D266*$D$8+E266*$E$8+F266*$F$8+G266*$G$8+H266*$H$8+I266*$I$8</f>
        <v>0</v>
      </c>
      <c r="L266" s="12"/>
    </row>
    <row r="267" spans="1:12" ht="12.75" customHeight="1">
      <c r="A267" s="19"/>
      <c r="B267" s="4"/>
      <c r="C267" s="5"/>
      <c r="D267" s="5"/>
      <c r="E267" s="5"/>
      <c r="F267" s="5"/>
      <c r="G267" s="5"/>
      <c r="H267" s="70"/>
      <c r="I267" s="71"/>
      <c r="J267" s="34">
        <f>SUM(C267:I267)</f>
        <v>0</v>
      </c>
      <c r="K267" s="35">
        <f>+C267*$C$8+D267*$D$8+E267*$E$8+F267*$F$8+G267*$G$8+H267*$H$8+I267*$I$8</f>
        <v>0</v>
      </c>
      <c r="L267" s="12"/>
    </row>
    <row r="268" spans="1:12" ht="12.75" customHeight="1">
      <c r="A268" s="19"/>
      <c r="B268" s="141" t="s">
        <v>22</v>
      </c>
      <c r="C268" s="142"/>
      <c r="D268" s="142"/>
      <c r="E268" s="142"/>
      <c r="F268" s="142"/>
      <c r="G268" s="142"/>
      <c r="H268" s="142"/>
      <c r="I268" s="142"/>
      <c r="J268" s="2">
        <f>SUM(J263:J267)</f>
        <v>1410</v>
      </c>
      <c r="K268" s="3">
        <f>SUM(K263:K267)</f>
        <v>102090</v>
      </c>
      <c r="L268" s="12"/>
    </row>
    <row r="269" spans="1:12" ht="12.75" customHeight="1">
      <c r="A269" s="19"/>
      <c r="B269" s="31"/>
      <c r="C269" s="32"/>
      <c r="D269" s="32"/>
      <c r="E269" s="32"/>
      <c r="F269" s="32"/>
      <c r="G269" s="32"/>
      <c r="H269" s="32"/>
      <c r="I269" s="32"/>
      <c r="J269" s="32"/>
      <c r="K269" s="33"/>
      <c r="L269" s="12"/>
    </row>
    <row r="270" spans="1:12" ht="12.75" customHeight="1">
      <c r="A270" s="19"/>
      <c r="B270" s="161" t="s">
        <v>28</v>
      </c>
      <c r="C270" s="162"/>
      <c r="D270" s="36"/>
      <c r="E270" s="162" t="s">
        <v>29</v>
      </c>
      <c r="F270" s="162"/>
      <c r="G270" s="162"/>
      <c r="H270" s="162"/>
      <c r="I270" s="163"/>
      <c r="J270" s="64">
        <v>1500</v>
      </c>
      <c r="K270" s="65" t="str">
        <f>IF(J241+J250+J259+J268=J270,"",J241+J250+J259+J268-J270)</f>
        <v/>
      </c>
      <c r="L270" s="66" t="str">
        <f>IF(J270=J268+J259+J250+J241,"","Abweichung")</f>
        <v/>
      </c>
    </row>
    <row r="271" spans="1:12" ht="12.75" customHeight="1">
      <c r="A271" s="19"/>
      <c r="B271" s="193"/>
      <c r="C271" s="193"/>
      <c r="D271" s="193"/>
      <c r="E271" s="193"/>
      <c r="F271" s="193"/>
      <c r="G271" s="193"/>
      <c r="H271" s="193"/>
      <c r="I271" s="193"/>
      <c r="J271" s="32"/>
      <c r="K271" s="33"/>
      <c r="L271" s="12"/>
    </row>
    <row r="272" spans="1:12" ht="12.75" customHeight="1">
      <c r="A272" s="19"/>
      <c r="B272" s="161" t="s">
        <v>30</v>
      </c>
      <c r="C272" s="162"/>
      <c r="D272" s="36"/>
      <c r="E272" s="162" t="s">
        <v>31</v>
      </c>
      <c r="F272" s="162"/>
      <c r="G272" s="162"/>
      <c r="H272" s="162"/>
      <c r="I272" s="162"/>
      <c r="J272" s="163"/>
      <c r="K272" s="8">
        <f>+K268+K259+K250+K241</f>
        <v>114690</v>
      </c>
      <c r="L272" s="12"/>
    </row>
    <row r="273" spans="1:12" ht="15" customHeight="1">
      <c r="A273" s="19"/>
      <c r="K273" s="63"/>
      <c r="L273" s="12"/>
    </row>
    <row r="274" spans="1:12" ht="15" customHeight="1">
      <c r="A274" s="19"/>
      <c r="L274" s="12"/>
    </row>
    <row r="275" spans="1:12" ht="15.75" customHeight="1">
      <c r="A275" s="19"/>
      <c r="B275" s="22"/>
      <c r="C275" s="22" t="s">
        <v>34</v>
      </c>
      <c r="D275" s="22"/>
      <c r="E275" s="22"/>
      <c r="F275" s="22"/>
      <c r="G275" s="22"/>
      <c r="H275" s="22"/>
      <c r="I275" s="22"/>
      <c r="J275" s="22"/>
      <c r="K275" s="22"/>
      <c r="L275" s="12"/>
    </row>
    <row r="276" spans="1:12" ht="15.75" customHeight="1">
      <c r="B276" s="22" t="s">
        <v>65</v>
      </c>
      <c r="C276" s="22" t="s">
        <v>66</v>
      </c>
      <c r="D276" s="22"/>
      <c r="E276" s="22"/>
      <c r="F276" s="22"/>
      <c r="G276" s="22"/>
      <c r="H276" s="22"/>
      <c r="I276" s="22"/>
      <c r="K276" s="72"/>
      <c r="L276" s="12"/>
    </row>
    <row r="277" spans="1:12" ht="12.75" customHeight="1">
      <c r="A277" s="19"/>
      <c r="B277" s="191"/>
      <c r="C277" s="174" t="s">
        <v>9</v>
      </c>
      <c r="D277" s="174" t="s">
        <v>10</v>
      </c>
      <c r="E277" s="174" t="s">
        <v>11</v>
      </c>
      <c r="F277" s="174" t="s">
        <v>12</v>
      </c>
      <c r="G277" s="174" t="s">
        <v>13</v>
      </c>
      <c r="H277" s="174" t="s">
        <v>14</v>
      </c>
      <c r="I277" s="174" t="s">
        <v>15</v>
      </c>
      <c r="J277" s="24" t="s">
        <v>18</v>
      </c>
      <c r="K277" s="25" t="s">
        <v>18</v>
      </c>
      <c r="L277" s="12"/>
    </row>
    <row r="278" spans="1:12" ht="12.75" customHeight="1">
      <c r="A278" s="19"/>
      <c r="B278" s="192"/>
      <c r="C278" s="176"/>
      <c r="D278" s="176"/>
      <c r="E278" s="176"/>
      <c r="F278" s="176"/>
      <c r="G278" s="176"/>
      <c r="H278" s="176"/>
      <c r="I278" s="176"/>
      <c r="J278" s="26" t="s">
        <v>19</v>
      </c>
      <c r="K278" s="27" t="s">
        <v>20</v>
      </c>
      <c r="L278" s="12"/>
    </row>
    <row r="279" spans="1:12" ht="12.75" customHeight="1">
      <c r="A279" s="19"/>
      <c r="B279" s="28"/>
      <c r="C279" s="67">
        <v>0</v>
      </c>
      <c r="D279" s="68">
        <v>100</v>
      </c>
      <c r="E279" s="68">
        <v>200</v>
      </c>
      <c r="F279" s="68">
        <v>300</v>
      </c>
      <c r="G279" s="68">
        <v>200</v>
      </c>
      <c r="H279" s="68">
        <v>100</v>
      </c>
      <c r="I279" s="68">
        <v>100</v>
      </c>
      <c r="J279" s="34">
        <f>SUM(C279:I279)</f>
        <v>1000</v>
      </c>
      <c r="K279" s="35">
        <f>C279*$C$8+D279*$D$8+E279*$E$8+F279*$F$8+G279*$G$8+H279*$H$8+I279*$I$8</f>
        <v>92100</v>
      </c>
      <c r="L279" s="12"/>
    </row>
    <row r="280" spans="1:12" ht="12.75" customHeight="1">
      <c r="A280" s="19"/>
      <c r="B280" s="184" t="s">
        <v>32</v>
      </c>
      <c r="C280" s="185"/>
      <c r="D280" s="185"/>
      <c r="E280" s="185"/>
      <c r="F280" s="185"/>
      <c r="G280" s="185"/>
      <c r="H280" s="185"/>
      <c r="I280" s="186"/>
      <c r="J280" s="2">
        <f>SUM(J279:J279)</f>
        <v>1000</v>
      </c>
      <c r="K280" s="3">
        <f>SUM(K279:K279)</f>
        <v>92100</v>
      </c>
      <c r="L280" s="12"/>
    </row>
    <row r="281" spans="1:12" ht="15" customHeight="1">
      <c r="A281" s="19"/>
      <c r="L281" s="12"/>
    </row>
    <row r="282" spans="1:12" ht="15.75" customHeight="1">
      <c r="A282" s="23"/>
      <c r="B282" s="22"/>
      <c r="C282" s="22" t="s">
        <v>76</v>
      </c>
      <c r="D282" s="22"/>
      <c r="E282" s="22"/>
      <c r="F282" s="22"/>
      <c r="G282" s="22"/>
      <c r="H282" s="22"/>
      <c r="I282" s="22"/>
      <c r="L282" s="12"/>
    </row>
    <row r="283" spans="1:12" ht="15.75" customHeight="1">
      <c r="B283" s="22" t="s">
        <v>65</v>
      </c>
      <c r="C283" s="22" t="s">
        <v>66</v>
      </c>
      <c r="D283" s="22"/>
      <c r="E283" s="22"/>
      <c r="F283" s="22"/>
      <c r="G283" s="22"/>
      <c r="H283" s="22"/>
      <c r="I283" s="22"/>
      <c r="K283" s="72"/>
      <c r="L283" s="12"/>
    </row>
    <row r="284" spans="1:12" ht="12.75" customHeight="1">
      <c r="A284" s="19"/>
      <c r="B284" s="170" t="s">
        <v>39</v>
      </c>
      <c r="C284" s="171"/>
      <c r="D284" s="174" t="s">
        <v>40</v>
      </c>
      <c r="E284" s="175"/>
      <c r="F284" s="174" t="s">
        <v>45</v>
      </c>
      <c r="G284" s="175"/>
      <c r="H284" s="174" t="s">
        <v>46</v>
      </c>
      <c r="I284" s="175"/>
      <c r="J284" s="178" t="s">
        <v>18</v>
      </c>
      <c r="K284" s="179"/>
      <c r="L284" s="12"/>
    </row>
    <row r="285" spans="1:12" ht="12.75" customHeight="1">
      <c r="A285" s="19"/>
      <c r="B285" s="172"/>
      <c r="C285" s="173"/>
      <c r="D285" s="176"/>
      <c r="E285" s="177"/>
      <c r="F285" s="176"/>
      <c r="G285" s="177"/>
      <c r="H285" s="176"/>
      <c r="I285" s="177"/>
      <c r="J285" s="180" t="s">
        <v>20</v>
      </c>
      <c r="K285" s="181"/>
      <c r="L285" s="12"/>
    </row>
    <row r="286" spans="1:12" ht="12.75" customHeight="1">
      <c r="A286" s="19"/>
      <c r="B286" s="146" t="s">
        <v>67</v>
      </c>
      <c r="C286" s="147"/>
      <c r="D286" s="147"/>
      <c r="E286" s="147"/>
      <c r="F286" s="147"/>
      <c r="G286" s="148"/>
      <c r="H286" s="150"/>
      <c r="I286" s="150"/>
      <c r="J286" s="151"/>
      <c r="K286" s="152"/>
      <c r="L286" s="12"/>
    </row>
    <row r="287" spans="1:12" ht="12.75" customHeight="1">
      <c r="A287" s="19"/>
      <c r="B287" s="143" t="s">
        <v>69</v>
      </c>
      <c r="C287" s="144"/>
      <c r="D287" s="137" t="s">
        <v>41</v>
      </c>
      <c r="E287" s="137"/>
      <c r="F287" s="137">
        <v>5</v>
      </c>
      <c r="G287" s="137"/>
      <c r="H287" s="145">
        <v>200</v>
      </c>
      <c r="I287" s="145"/>
      <c r="J287" s="156">
        <f>F287*H287</f>
        <v>1000</v>
      </c>
      <c r="K287" s="157"/>
      <c r="L287" s="12"/>
    </row>
    <row r="288" spans="1:12" ht="12.75" customHeight="1">
      <c r="A288" s="19"/>
      <c r="B288" s="143" t="s">
        <v>69</v>
      </c>
      <c r="C288" s="144"/>
      <c r="D288" s="137" t="s">
        <v>42</v>
      </c>
      <c r="E288" s="137"/>
      <c r="F288" s="137">
        <v>3</v>
      </c>
      <c r="G288" s="137"/>
      <c r="H288" s="145">
        <v>200</v>
      </c>
      <c r="I288" s="145"/>
      <c r="J288" s="156">
        <f>F288*H288</f>
        <v>600</v>
      </c>
      <c r="K288" s="157"/>
      <c r="L288" s="12"/>
    </row>
    <row r="289" spans="1:12" ht="12.75" customHeight="1">
      <c r="A289" s="19"/>
      <c r="B289" s="143" t="s">
        <v>43</v>
      </c>
      <c r="C289" s="144"/>
      <c r="D289" s="137" t="s">
        <v>41</v>
      </c>
      <c r="E289" s="137"/>
      <c r="F289" s="137">
        <v>5</v>
      </c>
      <c r="G289" s="137"/>
      <c r="H289" s="145">
        <v>600</v>
      </c>
      <c r="I289" s="145"/>
      <c r="J289" s="156">
        <f>F289*H289</f>
        <v>3000</v>
      </c>
      <c r="K289" s="157"/>
      <c r="L289" s="12"/>
    </row>
    <row r="290" spans="1:12" ht="12.75" customHeight="1">
      <c r="A290" s="19"/>
      <c r="B290" s="143" t="s">
        <v>43</v>
      </c>
      <c r="C290" s="144"/>
      <c r="D290" s="137" t="s">
        <v>42</v>
      </c>
      <c r="E290" s="137"/>
      <c r="F290" s="137">
        <v>3</v>
      </c>
      <c r="G290" s="137"/>
      <c r="H290" s="145">
        <v>600</v>
      </c>
      <c r="I290" s="145"/>
      <c r="J290" s="156">
        <f>F290*H290</f>
        <v>1800</v>
      </c>
      <c r="K290" s="157"/>
      <c r="L290" s="12"/>
    </row>
    <row r="291" spans="1:12" ht="12.75" customHeight="1">
      <c r="A291" s="19"/>
      <c r="B291" s="138" t="s">
        <v>79</v>
      </c>
      <c r="C291" s="139"/>
      <c r="D291" s="139"/>
      <c r="E291" s="140"/>
      <c r="F291" s="137" t="s">
        <v>44</v>
      </c>
      <c r="G291" s="137"/>
      <c r="H291" s="145" t="s">
        <v>100</v>
      </c>
      <c r="I291" s="145"/>
      <c r="J291" s="153" t="str">
        <f>H291</f>
        <v>0 *)</v>
      </c>
      <c r="K291" s="154"/>
      <c r="L291" s="12"/>
    </row>
    <row r="292" spans="1:12" ht="12.75" customHeight="1">
      <c r="A292" s="22"/>
      <c r="B292" s="141" t="s">
        <v>18</v>
      </c>
      <c r="C292" s="142"/>
      <c r="D292" s="142"/>
      <c r="E292" s="142"/>
      <c r="F292" s="142"/>
      <c r="G292" s="142"/>
      <c r="H292" s="142"/>
      <c r="I292" s="142"/>
      <c r="J292" s="159">
        <f>SUM(J287:K291)</f>
        <v>6400</v>
      </c>
      <c r="K292" s="160"/>
      <c r="L292" s="12"/>
    </row>
    <row r="293" spans="1:12" ht="12.75" customHeight="1">
      <c r="A293" s="23"/>
      <c r="B293" s="31"/>
      <c r="C293" s="32"/>
      <c r="D293" s="32"/>
      <c r="E293" s="32"/>
      <c r="F293" s="32"/>
      <c r="G293" s="32"/>
      <c r="H293" s="32"/>
      <c r="I293" s="32"/>
      <c r="J293" s="32"/>
      <c r="K293" s="33"/>
      <c r="L293" s="12"/>
    </row>
    <row r="294" spans="1:12" ht="12.75" customHeight="1">
      <c r="A294" s="19"/>
      <c r="B294" s="146" t="s">
        <v>68</v>
      </c>
      <c r="C294" s="147"/>
      <c r="D294" s="147"/>
      <c r="E294" s="148"/>
      <c r="F294" s="149"/>
      <c r="G294" s="149"/>
      <c r="H294" s="150"/>
      <c r="I294" s="150"/>
      <c r="J294" s="151"/>
      <c r="K294" s="152"/>
      <c r="L294" s="12"/>
    </row>
    <row r="295" spans="1:12" ht="12.75" customHeight="1">
      <c r="A295" s="19"/>
      <c r="B295" s="143" t="s">
        <v>70</v>
      </c>
      <c r="C295" s="144"/>
      <c r="D295" s="137" t="s">
        <v>41</v>
      </c>
      <c r="E295" s="137"/>
      <c r="F295" s="137">
        <v>5</v>
      </c>
      <c r="G295" s="137"/>
      <c r="H295" s="155">
        <v>200</v>
      </c>
      <c r="I295" s="155"/>
      <c r="J295" s="156">
        <f>F295*H295</f>
        <v>1000</v>
      </c>
      <c r="K295" s="157"/>
      <c r="L295" s="12"/>
    </row>
    <row r="296" spans="1:12" ht="12.75" customHeight="1">
      <c r="A296" s="19"/>
      <c r="B296" s="143" t="s">
        <v>70</v>
      </c>
      <c r="C296" s="144"/>
      <c r="D296" s="137" t="s">
        <v>42</v>
      </c>
      <c r="E296" s="137"/>
      <c r="F296" s="137">
        <v>3</v>
      </c>
      <c r="G296" s="137"/>
      <c r="H296" s="155">
        <v>200</v>
      </c>
      <c r="I296" s="155"/>
      <c r="J296" s="156">
        <f>F296*H296</f>
        <v>600</v>
      </c>
      <c r="K296" s="157"/>
      <c r="L296" s="12"/>
    </row>
    <row r="297" spans="1:12" ht="12.75" customHeight="1">
      <c r="A297" s="19"/>
      <c r="B297" s="143" t="s">
        <v>47</v>
      </c>
      <c r="C297" s="144"/>
      <c r="D297" s="137" t="s">
        <v>41</v>
      </c>
      <c r="E297" s="137"/>
      <c r="F297" s="137">
        <v>5</v>
      </c>
      <c r="G297" s="137"/>
      <c r="H297" s="155">
        <v>600</v>
      </c>
      <c r="I297" s="155"/>
      <c r="J297" s="156">
        <f>F297*H297</f>
        <v>3000</v>
      </c>
      <c r="K297" s="157"/>
      <c r="L297" s="12"/>
    </row>
    <row r="298" spans="1:12" ht="12.75" customHeight="1">
      <c r="A298" s="19"/>
      <c r="B298" s="143" t="s">
        <v>47</v>
      </c>
      <c r="C298" s="144"/>
      <c r="D298" s="137" t="s">
        <v>42</v>
      </c>
      <c r="E298" s="137"/>
      <c r="F298" s="137">
        <v>3</v>
      </c>
      <c r="G298" s="137"/>
      <c r="H298" s="155">
        <v>600</v>
      </c>
      <c r="I298" s="155"/>
      <c r="J298" s="156">
        <f>F298*H298</f>
        <v>1800</v>
      </c>
      <c r="K298" s="157"/>
      <c r="L298" s="12"/>
    </row>
    <row r="299" spans="1:12" ht="12.75" customHeight="1">
      <c r="A299" s="19"/>
      <c r="B299" s="138" t="s">
        <v>71</v>
      </c>
      <c r="C299" s="139"/>
      <c r="D299" s="139"/>
      <c r="E299" s="140"/>
      <c r="F299" s="137" t="s">
        <v>44</v>
      </c>
      <c r="G299" s="137"/>
      <c r="H299" s="145" t="s">
        <v>100</v>
      </c>
      <c r="I299" s="145"/>
      <c r="J299" s="153" t="str">
        <f>H299</f>
        <v>0 *)</v>
      </c>
      <c r="K299" s="154"/>
      <c r="L299" s="12"/>
    </row>
    <row r="300" spans="1:12" ht="12.75" customHeight="1">
      <c r="A300" s="22"/>
      <c r="B300" s="141" t="s">
        <v>18</v>
      </c>
      <c r="C300" s="142"/>
      <c r="D300" s="142"/>
      <c r="E300" s="142"/>
      <c r="F300" s="142"/>
      <c r="G300" s="142"/>
      <c r="H300" s="142"/>
      <c r="I300" s="142"/>
      <c r="J300" s="159">
        <f>SUM(J295:K299)</f>
        <v>6400</v>
      </c>
      <c r="K300" s="160"/>
      <c r="L300" s="12"/>
    </row>
    <row r="301" spans="1:12" ht="12.75" customHeight="1">
      <c r="A301" s="19"/>
      <c r="B301" s="31"/>
      <c r="C301" s="32"/>
      <c r="D301" s="32"/>
      <c r="E301" s="32"/>
      <c r="F301" s="32"/>
      <c r="G301" s="32"/>
      <c r="H301" s="32"/>
      <c r="I301" s="32"/>
      <c r="J301" s="32"/>
      <c r="K301" s="33"/>
      <c r="L301" s="12"/>
    </row>
    <row r="302" spans="1:12" ht="12.75" customHeight="1">
      <c r="A302" s="19"/>
      <c r="B302" s="146" t="s">
        <v>2</v>
      </c>
      <c r="C302" s="147"/>
      <c r="D302" s="147"/>
      <c r="E302" s="147"/>
      <c r="F302" s="147"/>
      <c r="G302" s="148"/>
      <c r="H302" s="150"/>
      <c r="I302" s="150"/>
      <c r="J302" s="151"/>
      <c r="K302" s="152"/>
      <c r="L302" s="12"/>
    </row>
    <row r="303" spans="1:12" ht="12.75" customHeight="1">
      <c r="A303" s="19"/>
      <c r="B303" s="143" t="s">
        <v>48</v>
      </c>
      <c r="C303" s="144"/>
      <c r="D303" s="137" t="s">
        <v>41</v>
      </c>
      <c r="E303" s="137"/>
      <c r="F303" s="137">
        <v>3</v>
      </c>
      <c r="G303" s="137"/>
      <c r="H303" s="155">
        <v>600</v>
      </c>
      <c r="I303" s="155"/>
      <c r="J303" s="156">
        <f>F303*H303</f>
        <v>1800</v>
      </c>
      <c r="K303" s="157"/>
      <c r="L303" s="12"/>
    </row>
    <row r="304" spans="1:12" ht="12.75" customHeight="1">
      <c r="A304" s="19"/>
      <c r="B304" s="143" t="s">
        <v>48</v>
      </c>
      <c r="C304" s="144"/>
      <c r="D304" s="137" t="s">
        <v>42</v>
      </c>
      <c r="E304" s="137"/>
      <c r="F304" s="137">
        <v>1</v>
      </c>
      <c r="G304" s="137"/>
      <c r="H304" s="155">
        <v>600</v>
      </c>
      <c r="I304" s="155"/>
      <c r="J304" s="156">
        <f>F304*H304</f>
        <v>600</v>
      </c>
      <c r="K304" s="157"/>
      <c r="L304" s="12"/>
    </row>
    <row r="305" spans="1:12" ht="12.75" customHeight="1">
      <c r="A305" s="19"/>
      <c r="B305" s="138" t="s">
        <v>72</v>
      </c>
      <c r="C305" s="139"/>
      <c r="D305" s="139"/>
      <c r="E305" s="140"/>
      <c r="F305" s="137" t="s">
        <v>44</v>
      </c>
      <c r="G305" s="137"/>
      <c r="H305" s="145" t="s">
        <v>100</v>
      </c>
      <c r="I305" s="145"/>
      <c r="J305" s="153" t="str">
        <f>H305</f>
        <v>0 *)</v>
      </c>
      <c r="K305" s="154"/>
      <c r="L305" s="12"/>
    </row>
    <row r="306" spans="1:12" ht="12.75" customHeight="1">
      <c r="A306" s="22"/>
      <c r="B306" s="141" t="s">
        <v>18</v>
      </c>
      <c r="C306" s="142"/>
      <c r="D306" s="142"/>
      <c r="E306" s="142"/>
      <c r="F306" s="142"/>
      <c r="G306" s="142"/>
      <c r="H306" s="142"/>
      <c r="I306" s="142"/>
      <c r="J306" s="159">
        <f>SUM(J303:K305)</f>
        <v>2400</v>
      </c>
      <c r="K306" s="160"/>
      <c r="L306" s="12"/>
    </row>
    <row r="307" spans="1:12" ht="12.75" customHeight="1">
      <c r="A307" s="19"/>
      <c r="B307" s="31"/>
      <c r="C307" s="32"/>
      <c r="D307" s="32"/>
      <c r="E307" s="32"/>
      <c r="F307" s="32"/>
      <c r="G307" s="32"/>
      <c r="H307" s="32"/>
      <c r="I307" s="32"/>
      <c r="J307" s="32"/>
      <c r="K307" s="33"/>
      <c r="L307" s="12"/>
    </row>
    <row r="308" spans="1:12" ht="12.75" customHeight="1">
      <c r="A308" s="19"/>
      <c r="B308" s="146" t="s">
        <v>3</v>
      </c>
      <c r="C308" s="147"/>
      <c r="D308" s="147"/>
      <c r="E308" s="148"/>
      <c r="F308" s="149"/>
      <c r="G308" s="149"/>
      <c r="H308" s="158">
        <f>K164</f>
        <v>701360</v>
      </c>
      <c r="I308" s="150"/>
      <c r="J308" s="151"/>
      <c r="K308" s="152"/>
      <c r="L308" s="12"/>
    </row>
    <row r="309" spans="1:12" ht="12.75" customHeight="1">
      <c r="A309" s="19"/>
      <c r="B309" s="138" t="s">
        <v>73</v>
      </c>
      <c r="C309" s="139"/>
      <c r="D309" s="139"/>
      <c r="E309" s="139"/>
      <c r="F309" s="139"/>
      <c r="G309" s="140"/>
      <c r="H309" s="164" t="s">
        <v>49</v>
      </c>
      <c r="I309" s="164"/>
      <c r="J309" s="156"/>
      <c r="K309" s="157"/>
      <c r="L309" s="12"/>
    </row>
    <row r="310" spans="1:12" ht="12.75" customHeight="1">
      <c r="A310" s="19"/>
      <c r="B310" s="143" t="s">
        <v>80</v>
      </c>
      <c r="C310" s="144"/>
      <c r="D310" s="137" t="s">
        <v>42</v>
      </c>
      <c r="E310" s="137"/>
      <c r="F310" s="137">
        <v>8</v>
      </c>
      <c r="G310" s="137"/>
      <c r="H310" s="145" t="s">
        <v>100</v>
      </c>
      <c r="I310" s="145"/>
      <c r="J310" s="153" t="s">
        <v>100</v>
      </c>
      <c r="K310" s="154"/>
      <c r="L310" s="12"/>
    </row>
    <row r="311" spans="1:12" ht="12.75" customHeight="1">
      <c r="A311" s="22"/>
      <c r="B311" s="165" t="s">
        <v>18</v>
      </c>
      <c r="C311" s="166"/>
      <c r="D311" s="166"/>
      <c r="E311" s="166"/>
      <c r="F311" s="166"/>
      <c r="G311" s="166"/>
      <c r="H311" s="166"/>
      <c r="I311" s="166"/>
      <c r="J311" s="159">
        <f>SUM(J310)</f>
        <v>0</v>
      </c>
      <c r="K311" s="160"/>
      <c r="L311" s="12"/>
    </row>
    <row r="312" spans="1:12" ht="12.75" customHeight="1">
      <c r="A312" s="23"/>
      <c r="B312" s="31"/>
      <c r="C312" s="32"/>
      <c r="D312" s="32"/>
      <c r="E312" s="32"/>
      <c r="F312" s="32"/>
      <c r="G312" s="32"/>
      <c r="H312" s="32"/>
      <c r="I312" s="32"/>
      <c r="J312" s="32"/>
      <c r="K312" s="33"/>
      <c r="L312" s="12"/>
    </row>
    <row r="313" spans="1:12" ht="12.75" customHeight="1">
      <c r="A313" s="19"/>
      <c r="B313" s="146" t="s">
        <v>74</v>
      </c>
      <c r="C313" s="147"/>
      <c r="D313" s="147"/>
      <c r="E313" s="148"/>
      <c r="F313" s="149"/>
      <c r="G313" s="149"/>
      <c r="H313" s="150"/>
      <c r="I313" s="150"/>
      <c r="J313" s="151"/>
      <c r="K313" s="152"/>
      <c r="L313" s="12"/>
    </row>
    <row r="314" spans="1:12" ht="12.75" customHeight="1">
      <c r="A314" s="19"/>
      <c r="B314" s="138" t="s">
        <v>50</v>
      </c>
      <c r="C314" s="139"/>
      <c r="D314" s="139"/>
      <c r="E314" s="140"/>
      <c r="F314" s="137" t="s">
        <v>44</v>
      </c>
      <c r="G314" s="137"/>
      <c r="H314" s="167">
        <v>0</v>
      </c>
      <c r="I314" s="167"/>
      <c r="J314" s="153">
        <f>H314</f>
        <v>0</v>
      </c>
      <c r="K314" s="154"/>
      <c r="L314" s="12"/>
    </row>
    <row r="315" spans="1:12" ht="12.75" customHeight="1">
      <c r="A315" s="22"/>
      <c r="B315" s="141" t="s">
        <v>18</v>
      </c>
      <c r="C315" s="142"/>
      <c r="D315" s="142"/>
      <c r="E315" s="142"/>
      <c r="F315" s="142"/>
      <c r="G315" s="142"/>
      <c r="H315" s="142"/>
      <c r="I315" s="142"/>
      <c r="J315" s="168">
        <f>SUM(J314)</f>
        <v>0</v>
      </c>
      <c r="K315" s="169"/>
      <c r="L315" s="12"/>
    </row>
    <row r="316" spans="1:12" ht="12.75" customHeight="1">
      <c r="A316" s="19"/>
      <c r="B316" s="31"/>
      <c r="C316" s="32"/>
      <c r="D316" s="32"/>
      <c r="E316" s="32"/>
      <c r="F316" s="32"/>
      <c r="G316" s="32"/>
      <c r="H316" s="32"/>
      <c r="I316" s="32"/>
      <c r="J316" s="32"/>
      <c r="K316" s="33"/>
      <c r="L316" s="12"/>
    </row>
    <row r="317" spans="1:12" ht="12.75" customHeight="1">
      <c r="A317" s="19"/>
      <c r="B317" s="146" t="s">
        <v>75</v>
      </c>
      <c r="C317" s="147"/>
      <c r="D317" s="147"/>
      <c r="E317" s="148"/>
      <c r="F317" s="149"/>
      <c r="G317" s="149"/>
      <c r="H317" s="150"/>
      <c r="I317" s="150"/>
      <c r="J317" s="151"/>
      <c r="K317" s="152"/>
      <c r="L317" s="12"/>
    </row>
    <row r="318" spans="1:12" ht="12.75" customHeight="1">
      <c r="A318" s="19"/>
      <c r="B318" s="138" t="s">
        <v>51</v>
      </c>
      <c r="C318" s="139"/>
      <c r="D318" s="139"/>
      <c r="E318" s="140"/>
      <c r="F318" s="137">
        <v>3</v>
      </c>
      <c r="G318" s="137"/>
      <c r="H318" s="145" t="s">
        <v>100</v>
      </c>
      <c r="I318" s="145"/>
      <c r="J318" s="153" t="s">
        <v>100</v>
      </c>
      <c r="K318" s="154"/>
      <c r="L318" s="12"/>
    </row>
    <row r="319" spans="1:12" ht="12.75" customHeight="1">
      <c r="A319" s="22"/>
      <c r="B319" s="141" t="s">
        <v>18</v>
      </c>
      <c r="C319" s="142"/>
      <c r="D319" s="142"/>
      <c r="E319" s="142"/>
      <c r="F319" s="142"/>
      <c r="G319" s="142"/>
      <c r="H319" s="142"/>
      <c r="I319" s="142"/>
      <c r="J319" s="168">
        <f>SUM(J318)</f>
        <v>0</v>
      </c>
      <c r="K319" s="169"/>
      <c r="L319" s="12"/>
    </row>
    <row r="320" spans="1:12" ht="12.75" customHeight="1">
      <c r="A320" s="19"/>
      <c r="B320" s="31"/>
      <c r="C320" s="32"/>
      <c r="D320" s="32"/>
      <c r="E320" s="32"/>
      <c r="F320" s="32"/>
      <c r="G320" s="32"/>
      <c r="H320" s="32"/>
      <c r="I320" s="32"/>
      <c r="J320" s="32"/>
      <c r="K320" s="33"/>
      <c r="L320" s="12"/>
    </row>
    <row r="321" spans="1:12" ht="12.75" customHeight="1">
      <c r="A321" s="19"/>
      <c r="B321" s="31"/>
      <c r="C321" s="32"/>
      <c r="D321" s="32"/>
      <c r="E321" s="32"/>
      <c r="F321" s="32"/>
      <c r="G321" s="32"/>
      <c r="H321" s="32"/>
      <c r="I321" s="32"/>
      <c r="J321" s="32"/>
      <c r="K321" s="33"/>
      <c r="L321" s="12"/>
    </row>
    <row r="322" spans="1:12" ht="12.75" customHeight="1">
      <c r="A322" s="19"/>
      <c r="B322" s="161" t="s">
        <v>30</v>
      </c>
      <c r="C322" s="162"/>
      <c r="D322" s="36"/>
      <c r="E322" s="162" t="s">
        <v>31</v>
      </c>
      <c r="F322" s="162"/>
      <c r="G322" s="162"/>
      <c r="H322" s="162"/>
      <c r="I322" s="162"/>
      <c r="J322" s="163"/>
      <c r="K322" s="8">
        <f>J292+J300+J306+J311+J315+J319</f>
        <v>15200</v>
      </c>
      <c r="L322" s="12"/>
    </row>
    <row r="323" spans="1:12">
      <c r="A323" s="19"/>
      <c r="K323" s="63"/>
      <c r="L323" s="12"/>
    </row>
    <row r="324" spans="1:12" ht="17.25">
      <c r="A324" s="60" t="s">
        <v>77</v>
      </c>
      <c r="B324" s="51" t="s">
        <v>78</v>
      </c>
      <c r="C324" s="51"/>
      <c r="L324" s="12"/>
    </row>
    <row r="325" spans="1:12" ht="17.25">
      <c r="A325" s="60"/>
      <c r="B325" s="51"/>
      <c r="C325" s="51"/>
      <c r="L325" s="12"/>
    </row>
    <row r="326" spans="1:12">
      <c r="A326" s="124" t="s">
        <v>99</v>
      </c>
      <c r="B326" s="125" t="s">
        <v>112</v>
      </c>
      <c r="L326" s="12"/>
    </row>
    <row r="327" spans="1:12">
      <c r="A327" s="19"/>
      <c r="B327" s="190"/>
      <c r="C327" s="190"/>
      <c r="D327" s="190"/>
      <c r="E327" s="190"/>
      <c r="F327" s="190"/>
      <c r="G327" s="190"/>
      <c r="H327" s="190"/>
      <c r="I327" s="190"/>
      <c r="J327" s="190"/>
      <c r="K327" s="190"/>
      <c r="L327" s="12"/>
    </row>
    <row r="328" spans="1:12" s="19" customFormat="1" ht="27" customHeight="1">
      <c r="B328" s="207" t="s">
        <v>101</v>
      </c>
      <c r="C328" s="208"/>
      <c r="D328" s="209"/>
      <c r="E328" s="118" t="s">
        <v>20</v>
      </c>
      <c r="F328" s="119">
        <v>0.25</v>
      </c>
      <c r="G328" s="118" t="s">
        <v>106</v>
      </c>
      <c r="H328" s="210" t="s">
        <v>107</v>
      </c>
      <c r="I328" s="210"/>
      <c r="J328" s="210"/>
      <c r="K328" s="210"/>
      <c r="L328" s="23"/>
    </row>
    <row r="329" spans="1:12" s="19" customFormat="1" ht="27" customHeight="1">
      <c r="B329" s="207" t="s">
        <v>102</v>
      </c>
      <c r="C329" s="208"/>
      <c r="D329" s="209"/>
      <c r="E329" s="118" t="s">
        <v>20</v>
      </c>
      <c r="F329" s="120">
        <v>5</v>
      </c>
      <c r="G329" s="121" t="s">
        <v>110</v>
      </c>
      <c r="H329" s="210" t="s">
        <v>108</v>
      </c>
      <c r="I329" s="210"/>
      <c r="J329" s="210"/>
      <c r="K329" s="210"/>
      <c r="L329" s="23"/>
    </row>
    <row r="330" spans="1:12" s="19" customFormat="1" ht="27" customHeight="1">
      <c r="B330" s="207" t="s">
        <v>103</v>
      </c>
      <c r="C330" s="208"/>
      <c r="D330" s="209"/>
      <c r="E330" s="118" t="s">
        <v>20</v>
      </c>
      <c r="F330" s="123">
        <v>7.5</v>
      </c>
      <c r="G330" s="122" t="s">
        <v>110</v>
      </c>
      <c r="H330" s="210" t="s">
        <v>108</v>
      </c>
      <c r="I330" s="210"/>
      <c r="J330" s="210"/>
      <c r="K330" s="210"/>
      <c r="L330" s="23"/>
    </row>
    <row r="331" spans="1:12" s="19" customFormat="1" ht="27" customHeight="1">
      <c r="B331" s="207" t="s">
        <v>104</v>
      </c>
      <c r="C331" s="208"/>
      <c r="D331" s="209"/>
      <c r="E331" s="118" t="s">
        <v>20</v>
      </c>
      <c r="F331" s="120">
        <v>1.5</v>
      </c>
      <c r="G331" s="121" t="s">
        <v>110</v>
      </c>
      <c r="H331" s="211"/>
      <c r="I331" s="211"/>
      <c r="J331" s="211"/>
      <c r="K331" s="211"/>
      <c r="L331" s="23"/>
    </row>
    <row r="332" spans="1:12" s="19" customFormat="1" ht="27" customHeight="1">
      <c r="B332" s="207" t="s">
        <v>105</v>
      </c>
      <c r="C332" s="208"/>
      <c r="D332" s="209"/>
      <c r="E332" s="118" t="s">
        <v>20</v>
      </c>
      <c r="F332" s="120">
        <v>15</v>
      </c>
      <c r="G332" s="121" t="s">
        <v>111</v>
      </c>
      <c r="H332" s="210" t="s">
        <v>109</v>
      </c>
      <c r="I332" s="210"/>
      <c r="J332" s="210"/>
      <c r="K332" s="210"/>
      <c r="L332" s="23"/>
    </row>
    <row r="333" spans="1:12">
      <c r="A333" s="19"/>
      <c r="B333" s="12"/>
      <c r="C333" s="38"/>
      <c r="D333" s="38"/>
      <c r="E333" s="38"/>
      <c r="F333" s="38"/>
      <c r="G333" s="38"/>
      <c r="H333" s="38"/>
      <c r="I333" s="38"/>
      <c r="J333" s="12"/>
      <c r="K333" s="12"/>
      <c r="L333" s="12"/>
    </row>
    <row r="334" spans="1:12">
      <c r="A334" s="19"/>
      <c r="B334" s="12"/>
      <c r="C334" s="38"/>
      <c r="D334" s="38"/>
      <c r="E334" s="38"/>
      <c r="F334" s="38"/>
      <c r="G334" s="38"/>
      <c r="H334" s="38"/>
      <c r="I334" s="38"/>
      <c r="J334" s="12"/>
      <c r="K334" s="12"/>
      <c r="L334" s="12"/>
    </row>
    <row r="335" spans="1:12">
      <c r="A335" s="19"/>
      <c r="B335" s="12"/>
      <c r="C335" s="38"/>
      <c r="D335" s="38"/>
      <c r="E335" s="38"/>
      <c r="F335" s="38"/>
      <c r="G335" s="38"/>
      <c r="H335" s="38"/>
      <c r="I335" s="38"/>
      <c r="J335" s="12"/>
      <c r="K335" s="12"/>
      <c r="L335" s="12"/>
    </row>
    <row r="336" spans="1:12" ht="12.75" customHeight="1">
      <c r="A336" s="19"/>
      <c r="B336" s="12"/>
      <c r="C336" s="38"/>
      <c r="D336" s="38"/>
      <c r="E336" s="38"/>
      <c r="F336" s="38"/>
      <c r="G336" s="38"/>
      <c r="H336" s="38"/>
      <c r="I336" s="38"/>
      <c r="J336" s="12"/>
      <c r="K336" s="12"/>
      <c r="L336" s="12"/>
    </row>
    <row r="337" spans="1:12" ht="15.75">
      <c r="A337" s="22"/>
      <c r="B337" s="12"/>
      <c r="C337" s="38"/>
      <c r="D337" s="38"/>
      <c r="E337" s="38"/>
      <c r="F337" s="38"/>
      <c r="G337" s="38"/>
      <c r="H337" s="38"/>
      <c r="I337" s="38"/>
      <c r="J337" s="12"/>
      <c r="K337" s="12"/>
      <c r="L337" s="12"/>
    </row>
    <row r="338" spans="1:12">
      <c r="A338" s="2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 spans="1:12">
      <c r="A339" s="19"/>
      <c r="B339" s="12"/>
      <c r="C339" s="39"/>
      <c r="D339" s="39"/>
      <c r="E339" s="39"/>
      <c r="F339" s="39"/>
      <c r="G339" s="39"/>
      <c r="H339" s="39"/>
      <c r="I339" s="39"/>
      <c r="J339" s="12"/>
      <c r="K339" s="12"/>
      <c r="L339" s="12"/>
    </row>
    <row r="340" spans="1:12">
      <c r="A340" s="19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 spans="1:12">
      <c r="A341" s="19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 spans="1:12">
      <c r="A342" s="19"/>
      <c r="B342" s="12"/>
      <c r="C342" s="38"/>
      <c r="D342" s="38"/>
      <c r="E342" s="38"/>
      <c r="F342" s="38"/>
      <c r="G342" s="38"/>
      <c r="H342" s="38"/>
      <c r="I342" s="38"/>
      <c r="J342" s="12"/>
      <c r="K342" s="12"/>
      <c r="L342" s="12"/>
    </row>
    <row r="343" spans="1:12">
      <c r="A343" s="19"/>
      <c r="B343" s="12"/>
      <c r="C343" s="38"/>
      <c r="D343" s="38"/>
      <c r="E343" s="38"/>
      <c r="F343" s="38"/>
      <c r="G343" s="38"/>
      <c r="H343" s="38"/>
      <c r="I343" s="38"/>
      <c r="J343" s="12"/>
      <c r="K343" s="12"/>
      <c r="L343" s="12"/>
    </row>
    <row r="344" spans="1:12">
      <c r="A344" s="19"/>
      <c r="B344" s="12"/>
      <c r="C344" s="38"/>
      <c r="D344" s="38"/>
      <c r="E344" s="38"/>
      <c r="F344" s="38"/>
      <c r="G344" s="38"/>
      <c r="H344" s="38"/>
      <c r="I344" s="38"/>
      <c r="J344" s="12"/>
      <c r="K344" s="12"/>
      <c r="L344" s="12"/>
    </row>
    <row r="345" spans="1:12">
      <c r="A345" s="19"/>
      <c r="B345" s="12"/>
      <c r="C345" s="38"/>
      <c r="D345" s="38"/>
      <c r="E345" s="38"/>
      <c r="F345" s="38"/>
      <c r="G345" s="38"/>
      <c r="H345" s="38"/>
      <c r="I345" s="38"/>
      <c r="J345" s="12"/>
      <c r="K345" s="12"/>
      <c r="L345" s="12"/>
    </row>
    <row r="346" spans="1:12">
      <c r="A346" s="19"/>
      <c r="B346" s="12"/>
      <c r="C346" s="38"/>
      <c r="D346" s="38"/>
      <c r="E346" s="38"/>
      <c r="F346" s="38"/>
      <c r="G346" s="38"/>
      <c r="H346" s="38"/>
      <c r="I346" s="38"/>
      <c r="J346" s="12"/>
      <c r="K346" s="12"/>
      <c r="L346" s="12"/>
    </row>
    <row r="347" spans="1:12">
      <c r="A347" s="19"/>
      <c r="B347" s="12"/>
      <c r="C347" s="38"/>
      <c r="D347" s="38"/>
      <c r="E347" s="38"/>
      <c r="F347" s="38"/>
      <c r="G347" s="38"/>
      <c r="H347" s="38"/>
      <c r="I347" s="38"/>
      <c r="J347" s="12"/>
      <c r="K347" s="12"/>
      <c r="L347" s="12"/>
    </row>
    <row r="348" spans="1:12">
      <c r="A348" s="19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2">
      <c r="A349" s="19"/>
      <c r="B349" s="12"/>
      <c r="C349" s="39"/>
      <c r="D349" s="39"/>
      <c r="E349" s="39"/>
      <c r="F349" s="39"/>
      <c r="G349" s="39"/>
      <c r="H349" s="39"/>
      <c r="I349" s="39"/>
      <c r="J349" s="12"/>
      <c r="K349" s="12"/>
      <c r="L349" s="12"/>
    </row>
    <row r="350" spans="1:12">
      <c r="A350" s="19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2">
      <c r="A351" s="19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2">
      <c r="A352" s="19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2">
      <c r="A353" s="19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2">
      <c r="A354" s="19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2">
      <c r="A355" s="19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2">
      <c r="A356" s="19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2">
      <c r="A357" s="19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2">
      <c r="A358" s="19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2">
      <c r="A359" s="19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>
      <c r="A360" s="19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2">
      <c r="A361" s="19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>
      <c r="A362" s="19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2">
      <c r="A363" s="19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2">
      <c r="A364" s="19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2">
      <c r="A365" s="19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2">
      <c r="A366" s="19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 spans="1:12">
      <c r="A367" s="19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 spans="1:12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 spans="2:1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2:12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 spans="2:12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2:1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 spans="2:12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 spans="2:12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 spans="2:12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 spans="2:12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 spans="2:12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 spans="2:12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 spans="2:12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 spans="2:12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 spans="2:12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 spans="2:1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 spans="2:12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 spans="2:12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 spans="2:12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 spans="2:12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 spans="2:12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 spans="2:12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 spans="2:12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 spans="2:12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 spans="2:12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 spans="2:1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 spans="2:12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 spans="2:12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 spans="2:12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 spans="2:12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 spans="2:12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 spans="2:12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 spans="2:12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 spans="2:12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 spans="2:12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 spans="2:1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 spans="2:12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 spans="2:12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 spans="2:12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 spans="2:12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 spans="2:12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 spans="2:12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 spans="2:12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 spans="2:12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 spans="2:12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 spans="2:1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 spans="2:12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 spans="2:12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 spans="2:12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 spans="2:12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 spans="2:12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 spans="2:12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 spans="2:12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 spans="2:12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 spans="2:12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 spans="2:1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 spans="2:12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 spans="2:12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 spans="2:12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 spans="2:12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 spans="2:12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 spans="2:12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 spans="2:12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 spans="2:12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 spans="2:12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 spans="2:1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 spans="2:12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 spans="2:12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 spans="2:12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 spans="2:12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 spans="2:12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 spans="2:12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 spans="2:12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 spans="2:12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2:12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 spans="2:1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 spans="2:12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 spans="2:12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 spans="2:12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 spans="2:12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 spans="2:12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 spans="2:12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 spans="2:12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 spans="2:12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 spans="2:12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 spans="2:1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 spans="2:12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 spans="2:12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 spans="2:12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 spans="2:12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 spans="2:12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 spans="2:12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 spans="2:12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 spans="2:12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 spans="2:12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 spans="2:1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 spans="2:12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 spans="2:12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 spans="2:12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 spans="2:12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 spans="2:12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 spans="2:12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 spans="2:12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 spans="2:12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 spans="2:12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 spans="2:1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 spans="2:12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 spans="2:12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 spans="2:12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 spans="2:12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 spans="2:12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 spans="2:12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 spans="2:12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 spans="2:12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 spans="2:12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 spans="2:1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 spans="2:12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 spans="2:12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 spans="2:12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 spans="2:12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 spans="2:12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 spans="2:12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 spans="2:12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 spans="2:12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 spans="2:12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 spans="2:1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 spans="2:12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 spans="2:12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2:12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 spans="2:12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 spans="2:12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 spans="2:12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 spans="2:12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 spans="2:12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 spans="2:12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 spans="2:1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 spans="2:12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 spans="2:12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 spans="2:12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 spans="2:12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 spans="2:12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 spans="2:12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2:12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 spans="2:12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 spans="2:12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 spans="2:1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 spans="2:12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 spans="2:12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 spans="2:12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2:12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 spans="2:12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 spans="2:12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 spans="2:12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 spans="2:12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2:12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 spans="2:1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 spans="2:12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 spans="2:12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 spans="2:12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 spans="2:12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 spans="2:12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 spans="2:12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 spans="2:12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2:12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 spans="2:12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 spans="2:12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 spans="2:12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 spans="2:12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 spans="2:12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 spans="2:12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 spans="2:12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 spans="2:12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 spans="2:12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 spans="2:12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 spans="2:12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 spans="2:12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 spans="2:12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 spans="2:12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 spans="2:12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 spans="2:12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 spans="2:12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 spans="2:12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 spans="2:12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 spans="2:12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 spans="2:12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 spans="2:12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 spans="2:12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 spans="2:12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 spans="2:12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 spans="2:12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 spans="2:12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 spans="2:12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 spans="2:12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 spans="2:12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 spans="2:12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 spans="2:12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 spans="2:12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 spans="2:12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 spans="2:12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 spans="2:12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 spans="2:12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 spans="2:12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 spans="2:12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2:12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 spans="2:12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 spans="2:12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 spans="2:12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 spans="2:12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 spans="2:12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 spans="2:12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 spans="2:12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 spans="2:12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 spans="2:12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 spans="2:12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 spans="2:12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 spans="2:12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 spans="2:12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 spans="2:12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 spans="2:12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 spans="2:12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 spans="2:12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 spans="2:12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 spans="2:12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 spans="2:12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 spans="2:12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 spans="2:12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 spans="2:12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 spans="2:12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 spans="2:12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 spans="2:12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 spans="2:12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 spans="2:12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 spans="2:12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 spans="2:12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 spans="2:12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 spans="2:12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 spans="2:12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 spans="2:12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 spans="2:12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 spans="2:12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 spans="2:12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 spans="2:12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 spans="2:12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 spans="2:12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 spans="2:12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 spans="2:12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 spans="2:12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 spans="2:12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 spans="2:12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 spans="2:12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 spans="2:12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 spans="2:12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 spans="2:12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 spans="2:12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 spans="2:12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 spans="2:12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 spans="2:12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 spans="2:12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 spans="2:12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 spans="2:12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 spans="2:12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 spans="2:12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 spans="2:12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 spans="2:12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 spans="2:12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 spans="2:12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 spans="2:12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 spans="2:12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 spans="2:12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 spans="2:12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 spans="2:12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 spans="2:12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 spans="2:12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 spans="2:12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 spans="2:12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 spans="2:12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 spans="2:12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 spans="2:12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 spans="2:12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 spans="2:12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 spans="2:12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 spans="2:12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 spans="2:12">
      <c r="L649" s="12"/>
    </row>
    <row r="650" spans="2:12">
      <c r="L650" s="12"/>
    </row>
    <row r="651" spans="2:12">
      <c r="L651" s="12"/>
    </row>
    <row r="652" spans="2:12">
      <c r="L652" s="12"/>
    </row>
    <row r="653" spans="2:12">
      <c r="L653" s="12"/>
    </row>
    <row r="654" spans="2:12">
      <c r="L654" s="12"/>
    </row>
    <row r="655" spans="2:12">
      <c r="L655" s="12"/>
    </row>
    <row r="656" spans="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</sheetData>
  <mergeCells count="317">
    <mergeCell ref="B329:D329"/>
    <mergeCell ref="B330:D330"/>
    <mergeCell ref="B331:D331"/>
    <mergeCell ref="B332:D332"/>
    <mergeCell ref="H328:K328"/>
    <mergeCell ref="H329:K329"/>
    <mergeCell ref="H330:K330"/>
    <mergeCell ref="H331:K331"/>
    <mergeCell ref="H332:K332"/>
    <mergeCell ref="B328:D328"/>
    <mergeCell ref="E207:E208"/>
    <mergeCell ref="F208:G208"/>
    <mergeCell ref="F207:G207"/>
    <mergeCell ref="B232:I232"/>
    <mergeCell ref="B233:C233"/>
    <mergeCell ref="E233:J233"/>
    <mergeCell ref="D209:D210"/>
    <mergeCell ref="E209:E210"/>
    <mergeCell ref="F209:F210"/>
    <mergeCell ref="G209:G210"/>
    <mergeCell ref="H209:H210"/>
    <mergeCell ref="B216:C216"/>
    <mergeCell ref="B230:C230"/>
    <mergeCell ref="B231:C231"/>
    <mergeCell ref="E231:I231"/>
    <mergeCell ref="B207:C208"/>
    <mergeCell ref="B209:C210"/>
    <mergeCell ref="B211:C211"/>
    <mergeCell ref="B217:C217"/>
    <mergeCell ref="B227:C227"/>
    <mergeCell ref="B218:K218"/>
    <mergeCell ref="B3:I3"/>
    <mergeCell ref="B271:I271"/>
    <mergeCell ref="B272:C272"/>
    <mergeCell ref="E272:J272"/>
    <mergeCell ref="B261:K261"/>
    <mergeCell ref="B262:K262"/>
    <mergeCell ref="B268:I268"/>
    <mergeCell ref="I238:I239"/>
    <mergeCell ref="B241:I241"/>
    <mergeCell ref="B243:K243"/>
    <mergeCell ref="B244:K244"/>
    <mergeCell ref="B270:C270"/>
    <mergeCell ref="E270:I270"/>
    <mergeCell ref="B250:I250"/>
    <mergeCell ref="B252:K252"/>
    <mergeCell ref="B253:K253"/>
    <mergeCell ref="B259:I259"/>
    <mergeCell ref="B202:I202"/>
    <mergeCell ref="B203:C203"/>
    <mergeCell ref="E203:J203"/>
    <mergeCell ref="B238:B239"/>
    <mergeCell ref="B225:C225"/>
    <mergeCell ref="B226:C226"/>
    <mergeCell ref="B220:C220"/>
    <mergeCell ref="C238:C239"/>
    <mergeCell ref="D238:D239"/>
    <mergeCell ref="E238:E239"/>
    <mergeCell ref="F238:F239"/>
    <mergeCell ref="G238:G239"/>
    <mergeCell ref="H238:H239"/>
    <mergeCell ref="B184:K184"/>
    <mergeCell ref="B190:I190"/>
    <mergeCell ref="B192:K192"/>
    <mergeCell ref="B193:K193"/>
    <mergeCell ref="B199:I199"/>
    <mergeCell ref="B201:C201"/>
    <mergeCell ref="E201:I201"/>
    <mergeCell ref="D207:D208"/>
    <mergeCell ref="B223:K223"/>
    <mergeCell ref="B224:K224"/>
    <mergeCell ref="B212:K212"/>
    <mergeCell ref="B213:K213"/>
    <mergeCell ref="B221:C221"/>
    <mergeCell ref="B222:C222"/>
    <mergeCell ref="B219:K219"/>
    <mergeCell ref="I209:I210"/>
    <mergeCell ref="H207:I207"/>
    <mergeCell ref="H208:I208"/>
    <mergeCell ref="I169:I170"/>
    <mergeCell ref="B172:I172"/>
    <mergeCell ref="B174:K174"/>
    <mergeCell ref="B175:K175"/>
    <mergeCell ref="B181:I181"/>
    <mergeCell ref="B183:K183"/>
    <mergeCell ref="B163:I163"/>
    <mergeCell ref="B164:C164"/>
    <mergeCell ref="E164:J164"/>
    <mergeCell ref="B169:B170"/>
    <mergeCell ref="C169:C170"/>
    <mergeCell ref="D169:D170"/>
    <mergeCell ref="E169:E170"/>
    <mergeCell ref="F169:F170"/>
    <mergeCell ref="G169:G170"/>
    <mergeCell ref="H169:H170"/>
    <mergeCell ref="B145:K145"/>
    <mergeCell ref="B151:I151"/>
    <mergeCell ref="B153:K153"/>
    <mergeCell ref="B154:K154"/>
    <mergeCell ref="B160:I160"/>
    <mergeCell ref="B162:C162"/>
    <mergeCell ref="E162:I162"/>
    <mergeCell ref="I130:I131"/>
    <mergeCell ref="B133:I133"/>
    <mergeCell ref="B135:K135"/>
    <mergeCell ref="B136:K136"/>
    <mergeCell ref="B142:I142"/>
    <mergeCell ref="B144:K144"/>
    <mergeCell ref="B124:I124"/>
    <mergeCell ref="B125:C125"/>
    <mergeCell ref="E125:J125"/>
    <mergeCell ref="B130:B131"/>
    <mergeCell ref="C130:C131"/>
    <mergeCell ref="D130:D131"/>
    <mergeCell ref="E130:E131"/>
    <mergeCell ref="F130:F131"/>
    <mergeCell ref="G130:G131"/>
    <mergeCell ref="H130:H131"/>
    <mergeCell ref="B112:I112"/>
    <mergeCell ref="B114:K114"/>
    <mergeCell ref="B115:K115"/>
    <mergeCell ref="B121:I121"/>
    <mergeCell ref="B123:C123"/>
    <mergeCell ref="E123:I123"/>
    <mergeCell ref="B94:I94"/>
    <mergeCell ref="B96:K96"/>
    <mergeCell ref="B97:K97"/>
    <mergeCell ref="B103:I103"/>
    <mergeCell ref="B105:K105"/>
    <mergeCell ref="B106:K106"/>
    <mergeCell ref="F91:F92"/>
    <mergeCell ref="B5:K5"/>
    <mergeCell ref="B13:B14"/>
    <mergeCell ref="C13:C14"/>
    <mergeCell ref="D13:D14"/>
    <mergeCell ref="G91:G92"/>
    <mergeCell ref="H91:H92"/>
    <mergeCell ref="I91:I92"/>
    <mergeCell ref="B91:B92"/>
    <mergeCell ref="C91:C92"/>
    <mergeCell ref="D91:D92"/>
    <mergeCell ref="E91:E92"/>
    <mergeCell ref="I13:I14"/>
    <mergeCell ref="B16:I16"/>
    <mergeCell ref="B18:K18"/>
    <mergeCell ref="B19:K19"/>
    <mergeCell ref="E13:E14"/>
    <mergeCell ref="F13:F14"/>
    <mergeCell ref="G13:G14"/>
    <mergeCell ref="H13:H14"/>
    <mergeCell ref="B36:K36"/>
    <mergeCell ref="B37:K37"/>
    <mergeCell ref="B43:I43"/>
    <mergeCell ref="B45:C45"/>
    <mergeCell ref="E45:I45"/>
    <mergeCell ref="B25:I25"/>
    <mergeCell ref="B27:K27"/>
    <mergeCell ref="B28:K28"/>
    <mergeCell ref="B34:I34"/>
    <mergeCell ref="B46:I46"/>
    <mergeCell ref="B47:C47"/>
    <mergeCell ref="E47:J47"/>
    <mergeCell ref="C52:C53"/>
    <mergeCell ref="E52:E53"/>
    <mergeCell ref="G52:G53"/>
    <mergeCell ref="I52:I53"/>
    <mergeCell ref="B52:B53"/>
    <mergeCell ref="H52:H53"/>
    <mergeCell ref="F52:F53"/>
    <mergeCell ref="D52:D53"/>
    <mergeCell ref="B85:I85"/>
    <mergeCell ref="B86:C86"/>
    <mergeCell ref="B82:I82"/>
    <mergeCell ref="B84:C84"/>
    <mergeCell ref="E86:J86"/>
    <mergeCell ref="B66:K66"/>
    <mergeCell ref="B67:K67"/>
    <mergeCell ref="B73:I73"/>
    <mergeCell ref="B58:K58"/>
    <mergeCell ref="B64:I64"/>
    <mergeCell ref="E84:I84"/>
    <mergeCell ref="B76:K76"/>
    <mergeCell ref="B75:K75"/>
    <mergeCell ref="B2:H2"/>
    <mergeCell ref="B280:I280"/>
    <mergeCell ref="F277:F278"/>
    <mergeCell ref="G277:G278"/>
    <mergeCell ref="H277:H278"/>
    <mergeCell ref="I277:I278"/>
    <mergeCell ref="B55:I55"/>
    <mergeCell ref="B57:K57"/>
    <mergeCell ref="B327:K327"/>
    <mergeCell ref="B277:B278"/>
    <mergeCell ref="C277:C278"/>
    <mergeCell ref="D277:D278"/>
    <mergeCell ref="E277:E278"/>
    <mergeCell ref="H291:I291"/>
    <mergeCell ref="F288:G288"/>
    <mergeCell ref="F289:G289"/>
    <mergeCell ref="F290:G290"/>
    <mergeCell ref="B288:C288"/>
    <mergeCell ref="B235:K235"/>
    <mergeCell ref="J303:K303"/>
    <mergeCell ref="B304:C304"/>
    <mergeCell ref="F294:G294"/>
    <mergeCell ref="H294:I294"/>
    <mergeCell ref="B292:I292"/>
    <mergeCell ref="D288:E288"/>
    <mergeCell ref="D289:E289"/>
    <mergeCell ref="D290:E290"/>
    <mergeCell ref="B291:E291"/>
    <mergeCell ref="B284:C285"/>
    <mergeCell ref="D284:E285"/>
    <mergeCell ref="J294:K294"/>
    <mergeCell ref="B295:C295"/>
    <mergeCell ref="F284:G285"/>
    <mergeCell ref="H284:I285"/>
    <mergeCell ref="D287:E287"/>
    <mergeCell ref="F287:G287"/>
    <mergeCell ref="B286:G286"/>
    <mergeCell ref="B287:C287"/>
    <mergeCell ref="J288:K288"/>
    <mergeCell ref="H286:I286"/>
    <mergeCell ref="H287:I287"/>
    <mergeCell ref="H288:I288"/>
    <mergeCell ref="J284:K284"/>
    <mergeCell ref="J285:K285"/>
    <mergeCell ref="J286:K286"/>
    <mergeCell ref="J287:K287"/>
    <mergeCell ref="B322:C322"/>
    <mergeCell ref="E322:J322"/>
    <mergeCell ref="B303:C303"/>
    <mergeCell ref="D303:E303"/>
    <mergeCell ref="H309:I309"/>
    <mergeCell ref="J309:K309"/>
    <mergeCell ref="J305:K305"/>
    <mergeCell ref="J306:K306"/>
    <mergeCell ref="F305:G305"/>
    <mergeCell ref="H305:I305"/>
    <mergeCell ref="B311:I311"/>
    <mergeCell ref="J311:K311"/>
    <mergeCell ref="B313:E313"/>
    <mergeCell ref="J313:K313"/>
    <mergeCell ref="F314:G314"/>
    <mergeCell ref="H314:I314"/>
    <mergeCell ref="J314:K314"/>
    <mergeCell ref="H318:I318"/>
    <mergeCell ref="J315:K315"/>
    <mergeCell ref="H317:I317"/>
    <mergeCell ref="J317:K317"/>
    <mergeCell ref="J318:K318"/>
    <mergeCell ref="B319:I319"/>
    <mergeCell ref="J319:K319"/>
    <mergeCell ref="B297:C297"/>
    <mergeCell ref="D297:E297"/>
    <mergeCell ref="F297:G297"/>
    <mergeCell ref="J297:K297"/>
    <mergeCell ref="B296:C296"/>
    <mergeCell ref="D296:E296"/>
    <mergeCell ref="F296:G296"/>
    <mergeCell ref="H296:I296"/>
    <mergeCell ref="B289:C289"/>
    <mergeCell ref="B290:C290"/>
    <mergeCell ref="J290:K290"/>
    <mergeCell ref="F291:G291"/>
    <mergeCell ref="H290:I290"/>
    <mergeCell ref="J296:K296"/>
    <mergeCell ref="J289:K289"/>
    <mergeCell ref="H289:I289"/>
    <mergeCell ref="J292:K292"/>
    <mergeCell ref="D295:E295"/>
    <mergeCell ref="F295:G295"/>
    <mergeCell ref="H295:I295"/>
    <mergeCell ref="J295:K295"/>
    <mergeCell ref="J291:K291"/>
    <mergeCell ref="B294:E294"/>
    <mergeCell ref="H297:I297"/>
    <mergeCell ref="F299:G299"/>
    <mergeCell ref="H299:I299"/>
    <mergeCell ref="J299:K299"/>
    <mergeCell ref="J300:K300"/>
    <mergeCell ref="J298:K298"/>
    <mergeCell ref="B298:C298"/>
    <mergeCell ref="D298:E298"/>
    <mergeCell ref="F298:G298"/>
    <mergeCell ref="H298:I298"/>
    <mergeCell ref="B300:I300"/>
    <mergeCell ref="B299:E299"/>
    <mergeCell ref="H302:I302"/>
    <mergeCell ref="J302:K302"/>
    <mergeCell ref="B302:G302"/>
    <mergeCell ref="J310:K310"/>
    <mergeCell ref="D304:E304"/>
    <mergeCell ref="F304:G304"/>
    <mergeCell ref="H304:I304"/>
    <mergeCell ref="J304:K304"/>
    <mergeCell ref="H308:I308"/>
    <mergeCell ref="J308:K308"/>
    <mergeCell ref="B308:E308"/>
    <mergeCell ref="F308:G308"/>
    <mergeCell ref="B306:I306"/>
    <mergeCell ref="F303:G303"/>
    <mergeCell ref="H303:I303"/>
    <mergeCell ref="B305:E305"/>
    <mergeCell ref="F318:G318"/>
    <mergeCell ref="B318:E318"/>
    <mergeCell ref="B309:G309"/>
    <mergeCell ref="B315:I315"/>
    <mergeCell ref="B310:C310"/>
    <mergeCell ref="D310:E310"/>
    <mergeCell ref="F310:G310"/>
    <mergeCell ref="H310:I310"/>
    <mergeCell ref="B314:E314"/>
    <mergeCell ref="B317:E317"/>
    <mergeCell ref="F317:G317"/>
    <mergeCell ref="F313:G313"/>
    <mergeCell ref="H313:I313"/>
  </mergeCells>
  <phoneticPr fontId="0" type="noConversion"/>
  <pageMargins left="0.78740157480314965" right="0.78740157480314965" top="0.19685039370078741" bottom="0.98425196850393704" header="0.15748031496062992" footer="0.51181102362204722"/>
  <pageSetup paperSize="9" scale="85" orientation="portrait" r:id="rId1"/>
  <headerFooter alignWithMargins="0">
    <oddFooter>&amp;L&amp;8&amp;F&amp;R&amp;P/&amp;N</oddFooter>
  </headerFooter>
  <rowBreaks count="6" manualBreakCount="6">
    <brk id="48" max="10" man="1"/>
    <brk id="87" max="10" man="1"/>
    <brk id="126" max="10" man="1"/>
    <brk id="165" max="10" man="1"/>
    <brk id="234" max="10" man="1"/>
    <brk id="273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Zusammenfassung</vt:lpstr>
      <vt:lpstr>Details</vt:lpstr>
      <vt:lpstr>Details!Druckbereich</vt:lpstr>
      <vt:lpstr>Zusammenfassung!Druckbereich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</dc:creator>
  <cp:lastModifiedBy>Fuchs Christian</cp:lastModifiedBy>
  <cp:lastPrinted>2012-09-20T06:40:33Z</cp:lastPrinted>
  <dcterms:created xsi:type="dcterms:W3CDTF">2010-01-26T12:20:06Z</dcterms:created>
  <dcterms:modified xsi:type="dcterms:W3CDTF">2013-05-15T12:46:06Z</dcterms:modified>
</cp:coreProperties>
</file>