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7200" windowWidth="28830" windowHeight="7245" tabRatio="645"/>
  </bookViews>
  <sheets>
    <sheet name="Zusammenstellung" sheetId="20" r:id="rId1"/>
  </sheets>
  <definedNames>
    <definedName name="_C" localSheetId="0">Zusammenstellung!#REF!</definedName>
    <definedName name="_C">#REF!</definedName>
    <definedName name="A" localSheetId="0">Zusammenstellung!#REF!</definedName>
    <definedName name="A">#REF!</definedName>
    <definedName name="B" localSheetId="0">Zusammenstellung!#REF!</definedName>
    <definedName name="B">#REF!</definedName>
    <definedName name="D" localSheetId="0">Zusammenstellung!#REF!</definedName>
    <definedName name="D">#REF!</definedName>
    <definedName name="_xlnm.Print_Area" localSheetId="0">Zusammenstellung!$A$1:$BL$31</definedName>
    <definedName name="_xlnm.Print_Titles" localSheetId="0">Zusammenstellung!$1:$1</definedName>
    <definedName name="E" localSheetId="0">Zusammenstellung!#REF!</definedName>
    <definedName name="E">#REF!</definedName>
    <definedName name="F" localSheetId="0">Zusammenstellung!#REF!</definedName>
    <definedName name="F">#REF!</definedName>
    <definedName name="G" localSheetId="0">Zusammenstellung!#REF!</definedName>
    <definedName name="G">#REF!</definedName>
  </definedNames>
  <calcPr calcId="145621"/>
</workbook>
</file>

<file path=xl/calcChain.xml><?xml version="1.0" encoding="utf-8"?>
<calcChain xmlns="http://schemas.openxmlformats.org/spreadsheetml/2006/main">
  <c r="BG16" i="20" l="1"/>
  <c r="BA16" i="20"/>
  <c r="AU16" i="20"/>
  <c r="AO16" i="20"/>
  <c r="AI16" i="20"/>
  <c r="AC16" i="20"/>
  <c r="W16" i="20"/>
  <c r="Q16" i="20"/>
  <c r="J16" i="20"/>
  <c r="D16" i="20"/>
  <c r="W15" i="20"/>
  <c r="AC15" i="20"/>
  <c r="AI15" i="20"/>
  <c r="AO15" i="20"/>
  <c r="AU15" i="20"/>
  <c r="BA15" i="20"/>
  <c r="BG15" i="20"/>
  <c r="Q15" i="20"/>
  <c r="J15" i="20"/>
  <c r="D15" i="20"/>
  <c r="P29" i="20" l="1"/>
  <c r="BG25" i="20" l="1"/>
  <c r="BA25" i="20"/>
  <c r="AU25" i="20"/>
  <c r="AO25" i="20"/>
  <c r="AI25" i="20"/>
  <c r="AC25" i="20"/>
  <c r="W25" i="20"/>
  <c r="Q25" i="20"/>
  <c r="J25" i="20"/>
  <c r="D25" i="20"/>
  <c r="G42" i="20" l="1"/>
  <c r="G44" i="20" s="1"/>
  <c r="F42" i="20"/>
  <c r="F44" i="20" s="1"/>
  <c r="I42" i="20"/>
  <c r="I44" i="20" s="1"/>
  <c r="E42" i="20"/>
  <c r="E44" i="20" s="1"/>
  <c r="H42" i="20"/>
  <c r="H44" i="20" s="1"/>
  <c r="D42" i="20"/>
  <c r="D44" i="20" s="1"/>
  <c r="BD42" i="20"/>
  <c r="BD44" i="20" s="1"/>
  <c r="BC42" i="20"/>
  <c r="BC44" i="20" s="1"/>
  <c r="BF42" i="20"/>
  <c r="BF44" i="20" s="1"/>
  <c r="BB42" i="20"/>
  <c r="BB44" i="20" s="1"/>
  <c r="BE42" i="20"/>
  <c r="BE44" i="20" s="1"/>
  <c r="BA42" i="20"/>
  <c r="BA44" i="20" s="1"/>
  <c r="O42" i="20"/>
  <c r="O44" i="20" s="1"/>
  <c r="K42" i="20"/>
  <c r="K44" i="20" s="1"/>
  <c r="N42" i="20"/>
  <c r="N44" i="20" s="1"/>
  <c r="J42" i="20"/>
  <c r="J44" i="20" s="1"/>
  <c r="M42" i="20"/>
  <c r="M44" i="20" s="1"/>
  <c r="L42" i="20"/>
  <c r="L44" i="20" s="1"/>
  <c r="T42" i="20"/>
  <c r="T44" i="20" s="1"/>
  <c r="S42" i="20"/>
  <c r="S44" i="20" s="1"/>
  <c r="V42" i="20"/>
  <c r="V44" i="20" s="1"/>
  <c r="R42" i="20"/>
  <c r="R44" i="20" s="1"/>
  <c r="U42" i="20"/>
  <c r="U44" i="20" s="1"/>
  <c r="Q42" i="20"/>
  <c r="Q44" i="20" s="1"/>
  <c r="AR42" i="20"/>
  <c r="AR44" i="20" s="1"/>
  <c r="AQ42" i="20"/>
  <c r="AQ44" i="20" s="1"/>
  <c r="AT42" i="20"/>
  <c r="AT44" i="20" s="1"/>
  <c r="AP42" i="20"/>
  <c r="AP44" i="20" s="1"/>
  <c r="AS42" i="20"/>
  <c r="AS44" i="20" s="1"/>
  <c r="AO42" i="20"/>
  <c r="AO44" i="20" s="1"/>
  <c r="AB42" i="20"/>
  <c r="AB44" i="20" s="1"/>
  <c r="X42" i="20"/>
  <c r="X44" i="20" s="1"/>
  <c r="AA42" i="20"/>
  <c r="AA44" i="20" s="1"/>
  <c r="W42" i="20"/>
  <c r="W44" i="20" s="1"/>
  <c r="Z42" i="20"/>
  <c r="Z44" i="20" s="1"/>
  <c r="Y42" i="20"/>
  <c r="Y44" i="20" s="1"/>
  <c r="AZ42" i="20"/>
  <c r="AZ44" i="20" s="1"/>
  <c r="AV42" i="20"/>
  <c r="AV44" i="20" s="1"/>
  <c r="AY42" i="20"/>
  <c r="AY44" i="20" s="1"/>
  <c r="AU42" i="20"/>
  <c r="AU44" i="20" s="1"/>
  <c r="AX42" i="20"/>
  <c r="AX44" i="20" s="1"/>
  <c r="AW42" i="20"/>
  <c r="AW44" i="20" s="1"/>
  <c r="AF42" i="20"/>
  <c r="AF44" i="20" s="1"/>
  <c r="AE42" i="20"/>
  <c r="AE44" i="20" s="1"/>
  <c r="AH42" i="20"/>
  <c r="AH44" i="20" s="1"/>
  <c r="AD42" i="20"/>
  <c r="AD44" i="20" s="1"/>
  <c r="AG42" i="20"/>
  <c r="AG44" i="20" s="1"/>
  <c r="AC42" i="20"/>
  <c r="AC44" i="20" s="1"/>
  <c r="AN42" i="20"/>
  <c r="AN44" i="20" s="1"/>
  <c r="AJ42" i="20"/>
  <c r="AJ44" i="20" s="1"/>
  <c r="AM42" i="20"/>
  <c r="AM44" i="20" s="1"/>
  <c r="AI42" i="20"/>
  <c r="AI44" i="20" s="1"/>
  <c r="AL42" i="20"/>
  <c r="AL44" i="20" s="1"/>
  <c r="AK42" i="20"/>
  <c r="AK44" i="20" s="1"/>
  <c r="BL42" i="20"/>
  <c r="BL44" i="20" s="1"/>
  <c r="BH42" i="20"/>
  <c r="BH44" i="20" s="1"/>
  <c r="BK42" i="20"/>
  <c r="BK44" i="20" s="1"/>
  <c r="BG42" i="20"/>
  <c r="BG44" i="20" s="1"/>
  <c r="BJ42" i="20"/>
  <c r="BJ44" i="20" s="1"/>
  <c r="BI42" i="20"/>
  <c r="BI44" i="20" s="1"/>
  <c r="D29" i="20"/>
  <c r="D30" i="20" s="1"/>
  <c r="AC29" i="20"/>
  <c r="BA29" i="20"/>
  <c r="AI29" i="20"/>
  <c r="BG29" i="20"/>
  <c r="Q29" i="20"/>
  <c r="AO29" i="20"/>
  <c r="W29" i="20"/>
  <c r="AU29" i="20"/>
  <c r="J29" i="20"/>
  <c r="D26" i="20"/>
  <c r="Q26" i="20"/>
  <c r="Q28" i="20" l="1"/>
  <c r="S34" i="20"/>
  <c r="S36" i="20" s="1"/>
  <c r="V34" i="20"/>
  <c r="V36" i="20" s="1"/>
  <c r="R34" i="20"/>
  <c r="U34" i="20"/>
  <c r="U36" i="20" s="1"/>
  <c r="Q34" i="20"/>
  <c r="Q36" i="20" s="1"/>
  <c r="T34" i="20"/>
  <c r="T36" i="20" s="1"/>
  <c r="D28" i="20"/>
  <c r="F34" i="20"/>
  <c r="F36" i="20" s="1"/>
  <c r="I34" i="20"/>
  <c r="I36" i="20" s="1"/>
  <c r="E34" i="20"/>
  <c r="E36" i="20" s="1"/>
  <c r="H34" i="20"/>
  <c r="H36" i="20" s="1"/>
  <c r="D34" i="20"/>
  <c r="G34" i="20"/>
  <c r="G36" i="20" s="1"/>
  <c r="Q30" i="20"/>
  <c r="AI45" i="20"/>
  <c r="AU45" i="20"/>
  <c r="BA45" i="20"/>
  <c r="AC45" i="20"/>
  <c r="D36" i="20" l="1"/>
  <c r="J36" i="20" s="1"/>
  <c r="J34" i="20"/>
  <c r="W34" i="20"/>
  <c r="R36" i="20"/>
  <c r="W36" i="20" s="1"/>
  <c r="B58" i="20"/>
  <c r="BG45" i="20"/>
  <c r="B59" i="20"/>
  <c r="J45" i="20"/>
  <c r="B57" i="20"/>
  <c r="B62" i="20"/>
  <c r="B61" i="20"/>
  <c r="B60" i="20"/>
  <c r="AO45" i="20"/>
  <c r="Q45" i="20"/>
  <c r="W45" i="20"/>
  <c r="D45" i="20" l="1"/>
  <c r="B63" i="20"/>
</calcChain>
</file>

<file path=xl/comments1.xml><?xml version="1.0" encoding="utf-8"?>
<comments xmlns="http://schemas.openxmlformats.org/spreadsheetml/2006/main">
  <authors>
    <author>Falzone Lorenzo</author>
  </authors>
  <commentList>
    <comment ref="D12" authorId="0">
      <text>
        <r>
          <rPr>
            <b/>
            <sz val="8"/>
            <color indexed="81"/>
            <rFont val="Arial"/>
            <family val="2"/>
          </rPr>
          <t>Vorschlag PV</t>
        </r>
        <r>
          <rPr>
            <sz val="8"/>
            <color indexed="81"/>
            <rFont val="Arial"/>
            <family val="2"/>
          </rPr>
          <t>:
- Darstellung in vorhandener Objektskizzen
- H-Schätzung: max. 2 Tage x Plan, Total 14 Pläne</t>
        </r>
      </text>
    </comment>
  </commentList>
</comments>
</file>

<file path=xl/sharedStrings.xml><?xml version="1.0" encoding="utf-8"?>
<sst xmlns="http://schemas.openxmlformats.org/spreadsheetml/2006/main" count="194" uniqueCount="84">
  <si>
    <t>C</t>
  </si>
  <si>
    <t>E</t>
  </si>
  <si>
    <t>D</t>
  </si>
  <si>
    <t>B</t>
  </si>
  <si>
    <t>F</t>
  </si>
  <si>
    <t>G</t>
  </si>
  <si>
    <t>K8 - Pläne</t>
  </si>
  <si>
    <t>K8.2 Bauwerksskizzen A4-Blätter</t>
  </si>
  <si>
    <t>K8.4 Massnahmenplan/-pläne</t>
  </si>
  <si>
    <t>K8.5 Bauphasen und Verkehrsführung</t>
  </si>
  <si>
    <t>K8.6 Detailpläne - Normalien</t>
  </si>
  <si>
    <t>Total [h]</t>
  </si>
  <si>
    <t>Phase Massnahmenprojekt MP</t>
  </si>
  <si>
    <t xml:space="preserve">Proz. Verteilung gemäss IG EP SIEP [%] </t>
  </si>
  <si>
    <t>K8.3 Schadenplan/-pläne</t>
  </si>
  <si>
    <t>div.</t>
  </si>
  <si>
    <t xml:space="preserve">IO-Nr. </t>
  </si>
  <si>
    <t>Obj. Bez.</t>
  </si>
  <si>
    <t>13.02.16.420.03</t>
  </si>
  <si>
    <t>Massnahmen gemäss MK</t>
  </si>
  <si>
    <t>Betonins. + OS Widerlagerwände
Signalisation Lastbeschr.</t>
  </si>
  <si>
    <t>KV MK</t>
  </si>
  <si>
    <t>13.02.16.420.05</t>
  </si>
  <si>
    <t>UEF Bisnachtweg Tenniken</t>
  </si>
  <si>
    <t>UEF Steinler Zunzgen</t>
  </si>
  <si>
    <t>Betonins. + OS Widerlagerwände
Kanal. WL</t>
  </si>
  <si>
    <t>Alte TBA Nr.</t>
  </si>
  <si>
    <t>13.02.16.420.06</t>
  </si>
  <si>
    <t>UEF Hohli Gass Diegten</t>
  </si>
  <si>
    <t>Betonins. + OS Widerlagerwände
Erdbebenertücht.</t>
  </si>
  <si>
    <t>UNT AS Diegten, inkl. LSW</t>
  </si>
  <si>
    <t>13.02.16.430.18</t>
  </si>
  <si>
    <t>Ersatz Deckbelag N2, FBÜs, 
Massnahmen an Lager, FZRS</t>
  </si>
  <si>
    <t>LSW AS Eptingen 
FBBS km 32.800-33.540</t>
  </si>
  <si>
    <t>13.02.16.711.20</t>
  </si>
  <si>
    <t>Ersatz Holzbrettwand durch LSW</t>
  </si>
  <si>
    <t>10.302 / 10.308</t>
  </si>
  <si>
    <t>13.02.16.420.04</t>
  </si>
  <si>
    <t>UEF Sperrmatt Zunzgen</t>
  </si>
  <si>
    <t>Gesamtinstandsetzung</t>
  </si>
  <si>
    <t>UNF Wasenhaus Zunzgen/Tenniken</t>
  </si>
  <si>
    <t>13.02.16.430.12</t>
  </si>
  <si>
    <t>DL Mühlematt Nord Diegterbach Tenniken</t>
  </si>
  <si>
    <t>13.02.16.440.08</t>
  </si>
  <si>
    <t>Verstärkung UK Decke, 
Instandsetzung Dilafugen</t>
  </si>
  <si>
    <t>13.02.16.440.10</t>
  </si>
  <si>
    <t>div. (Tot. 14 Objekte)</t>
  </si>
  <si>
    <t>Annahme</t>
  </si>
  <si>
    <t>nicht notwendig</t>
  </si>
  <si>
    <t>Std-Zusammenstellung</t>
  </si>
  <si>
    <t>[Std]</t>
  </si>
  <si>
    <t>vorhanden, Phase MK</t>
  </si>
  <si>
    <t>K8.1 Übersichtsplan (Kartenausschnitt) 1:25'000</t>
  </si>
  <si>
    <t>"alte Objektskizzen" vorhanden
Keine CAD-Bearbeitung</t>
  </si>
  <si>
    <t>Keine</t>
  </si>
  <si>
    <t>keine eingerechnet</t>
  </si>
  <si>
    <t>kein (Neubau)</t>
  </si>
  <si>
    <t>vorhanden (MK)</t>
  </si>
  <si>
    <t xml:space="preserve">Bereinigung nach Abgabe </t>
  </si>
  <si>
    <t>Grundvertrag [h]</t>
  </si>
  <si>
    <t>Betrag</t>
  </si>
  <si>
    <t>Total H-Kosten pro Objekt</t>
  </si>
  <si>
    <t>1.683.1+.2</t>
  </si>
  <si>
    <t>Arbeiten  im Schatten der übrigen Arbeiten Trasse</t>
  </si>
  <si>
    <t>MP mit Selbstdeklaration</t>
  </si>
  <si>
    <t>MP via FU</t>
  </si>
  <si>
    <t>DP SSF</t>
  </si>
  <si>
    <t>OHNE DP SSF (Lärm)</t>
  </si>
  <si>
    <t>nicht vorhanden, 
kann verzichtet werden</t>
  </si>
  <si>
    <t>keine (Neubau)
(Im Rahmen DAW)</t>
  </si>
  <si>
    <t>KOSTENDACH pro Obj. (ZMT 88.-/h)</t>
  </si>
  <si>
    <t>KOSTENDACH  (ZMT 88.-/h)</t>
  </si>
  <si>
    <t xml:space="preserve">Std.-Ansätze EP SIEP </t>
  </si>
  <si>
    <t xml:space="preserve">Aufteilung pro Obj. [Std] </t>
  </si>
  <si>
    <t>KBOB</t>
  </si>
  <si>
    <t xml:space="preserve">Aufteilung [Std] </t>
  </si>
  <si>
    <t xml:space="preserve">Std.-Ansätze EP SIEP [CHF/h] </t>
  </si>
  <si>
    <t>Betrag [CHF]</t>
  </si>
  <si>
    <t>Summe H-Schätzung [h]</t>
  </si>
  <si>
    <r>
      <t xml:space="preserve">Differenz </t>
    </r>
    <r>
      <rPr>
        <sz val="10"/>
        <rFont val="Arial"/>
        <family val="2"/>
      </rPr>
      <t>(+=fehlender Betrag)</t>
    </r>
    <r>
      <rPr>
        <b/>
        <sz val="14"/>
        <rFont val="Arial"/>
        <family val="2"/>
      </rPr>
      <t xml:space="preserve"> [h]</t>
    </r>
  </si>
  <si>
    <t xml:space="preserve">Tätigkeit (Leistungen gem. ASTRA PHB K, TMB 22 001-20401, V1.03 vom 01.01.2015) </t>
  </si>
  <si>
    <t>Stand: 3.5.2016 / FL</t>
  </si>
  <si>
    <t>summe</t>
  </si>
  <si>
    <t>summe 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</si>
</sst>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0.000"/>
    <numFmt numFmtId="167" formatCode="#,##0_ ;\-#,##0\ "/>
  </numFmts>
  <fonts count="21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</font>
    <font>
      <i/>
      <sz val="8"/>
      <name val="Arial"/>
      <family val="2"/>
    </font>
    <font>
      <b/>
      <sz val="8"/>
      <name val="Arial"/>
      <family val="2"/>
    </font>
    <font>
      <i/>
      <sz val="9"/>
      <name val="Arial"/>
      <family val="2"/>
    </font>
    <font>
      <sz val="8"/>
      <color indexed="81"/>
      <name val="Arial"/>
      <family val="2"/>
    </font>
    <font>
      <b/>
      <sz val="8"/>
      <color indexed="81"/>
      <name val="Arial"/>
      <family val="2"/>
    </font>
    <font>
      <sz val="20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0" fontId="4" fillId="0" borderId="0"/>
    <xf numFmtId="43" fontId="9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48">
    <xf numFmtId="0" fontId="0" fillId="0" borderId="0" xfId="0"/>
    <xf numFmtId="0" fontId="2" fillId="0" borderId="2" xfId="1" applyFont="1" applyFill="1" applyBorder="1"/>
    <xf numFmtId="0" fontId="3" fillId="0" borderId="0" xfId="1" applyFont="1" applyBorder="1"/>
    <xf numFmtId="0" fontId="3" fillId="0" borderId="0" xfId="1" applyFont="1" applyBorder="1" applyAlignment="1">
      <alignment vertical="center"/>
    </xf>
    <xf numFmtId="0" fontId="3" fillId="0" borderId="0" xfId="1" applyFont="1"/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49" fontId="5" fillId="0" borderId="0" xfId="1" applyNumberFormat="1" applyFont="1" applyFill="1" applyBorder="1" applyAlignment="1" applyProtection="1">
      <alignment vertical="center"/>
      <protection locked="0"/>
    </xf>
    <xf numFmtId="49" fontId="5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16" xfId="1" applyNumberFormat="1" applyFont="1" applyFill="1" applyBorder="1" applyAlignment="1" applyProtection="1">
      <alignment horizontal="left" vertical="center"/>
      <protection locked="0"/>
    </xf>
    <xf numFmtId="49" fontId="3" fillId="0" borderId="11" xfId="1" applyNumberFormat="1" applyFont="1" applyFill="1" applyBorder="1" applyAlignment="1" applyProtection="1">
      <alignment vertical="center"/>
      <protection locked="0"/>
    </xf>
    <xf numFmtId="49" fontId="3" fillId="0" borderId="11" xfId="1" applyNumberFormat="1" applyFont="1" applyFill="1" applyBorder="1" applyAlignment="1" applyProtection="1">
      <alignment horizontal="left" vertical="center"/>
      <protection locked="0"/>
    </xf>
    <xf numFmtId="49" fontId="3" fillId="0" borderId="18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49" fontId="3" fillId="0" borderId="16" xfId="1" applyNumberFormat="1" applyFont="1" applyFill="1" applyBorder="1" applyAlignment="1" applyProtection="1">
      <alignment horizontal="left" vertical="center" indent="1"/>
      <protection locked="0"/>
    </xf>
    <xf numFmtId="49" fontId="6" fillId="0" borderId="11" xfId="1" applyNumberFormat="1" applyFont="1" applyFill="1" applyBorder="1" applyAlignment="1" applyProtection="1">
      <alignment horizontal="left" vertical="center"/>
      <protection locked="0"/>
    </xf>
    <xf numFmtId="49" fontId="3" fillId="0" borderId="11" xfId="1" applyNumberFormat="1" applyFont="1" applyFill="1" applyBorder="1" applyAlignment="1" applyProtection="1">
      <alignment horizontal="left" vertical="center" indent="1"/>
      <protection locked="0"/>
    </xf>
    <xf numFmtId="49" fontId="3" fillId="0" borderId="0" xfId="1" applyNumberFormat="1" applyFont="1" applyFill="1" applyBorder="1" applyAlignment="1" applyProtection="1">
      <alignment horizontal="right" vertical="center"/>
      <protection locked="0"/>
    </xf>
    <xf numFmtId="49" fontId="12" fillId="0" borderId="2" xfId="1" applyNumberFormat="1" applyFont="1" applyFill="1" applyBorder="1" applyAlignment="1">
      <alignment horizontal="left" vertical="center"/>
    </xf>
    <xf numFmtId="49" fontId="3" fillId="0" borderId="18" xfId="1" applyNumberFormat="1" applyFont="1" applyFill="1" applyBorder="1" applyAlignment="1" applyProtection="1">
      <alignment vertical="center"/>
      <protection locked="0"/>
    </xf>
    <xf numFmtId="0" fontId="3" fillId="0" borderId="2" xfId="1" applyFont="1" applyFill="1" applyBorder="1"/>
    <xf numFmtId="1" fontId="3" fillId="0" borderId="0" xfId="1" applyNumberFormat="1" applyFont="1" applyFill="1" applyBorder="1" applyAlignment="1" applyProtection="1">
      <alignment horizontal="right" vertical="center"/>
      <protection locked="0"/>
    </xf>
    <xf numFmtId="1" fontId="3" fillId="0" borderId="0" xfId="1" applyNumberFormat="1" applyFont="1" applyFill="1" applyBorder="1" applyAlignment="1" applyProtection="1">
      <alignment horizontal="center" vertical="center"/>
      <protection locked="0"/>
    </xf>
    <xf numFmtId="49" fontId="1" fillId="0" borderId="0" xfId="1" applyNumberFormat="1" applyFont="1" applyFill="1" applyBorder="1" applyAlignment="1" applyProtection="1">
      <alignment horizontal="right" vertical="center"/>
      <protection locked="0"/>
    </xf>
    <xf numFmtId="1" fontId="3" fillId="0" borderId="16" xfId="1" applyNumberFormat="1" applyFont="1" applyFill="1" applyBorder="1" applyAlignment="1" applyProtection="1">
      <alignment horizontal="center" vertical="center"/>
      <protection locked="0"/>
    </xf>
    <xf numFmtId="1" fontId="3" fillId="0" borderId="18" xfId="1" applyNumberFormat="1" applyFont="1" applyFill="1" applyBorder="1" applyAlignment="1" applyProtection="1">
      <alignment horizontal="center" vertical="center"/>
      <protection locked="0"/>
    </xf>
    <xf numFmtId="0" fontId="3" fillId="0" borderId="4" xfId="1" applyFont="1" applyFill="1" applyBorder="1"/>
    <xf numFmtId="0" fontId="3" fillId="0" borderId="23" xfId="1" applyFont="1" applyFill="1" applyBorder="1"/>
    <xf numFmtId="0" fontId="3" fillId="0" borderId="0" xfId="1" applyFont="1" applyBorder="1" applyAlignment="1">
      <alignment vertical="top"/>
    </xf>
    <xf numFmtId="49" fontId="2" fillId="0" borderId="0" xfId="1" quotePrefix="1" applyNumberFormat="1" applyFont="1" applyFill="1" applyBorder="1" applyAlignment="1">
      <alignment horizontal="right" vertical="center"/>
    </xf>
    <xf numFmtId="0" fontId="2" fillId="0" borderId="0" xfId="1" applyFont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3" fillId="0" borderId="15" xfId="1" applyNumberFormat="1" applyFont="1" applyFill="1" applyBorder="1" applyAlignment="1" applyProtection="1">
      <alignment horizontal="left" vertical="center" indent="1"/>
      <protection locked="0"/>
    </xf>
    <xf numFmtId="49" fontId="6" fillId="0" borderId="5" xfId="1" applyNumberFormat="1" applyFont="1" applyFill="1" applyBorder="1" applyAlignment="1" applyProtection="1">
      <alignment horizontal="left" vertical="center"/>
      <protection locked="0"/>
    </xf>
    <xf numFmtId="49" fontId="3" fillId="0" borderId="5" xfId="1" applyNumberFormat="1" applyFont="1" applyFill="1" applyBorder="1" applyAlignment="1" applyProtection="1">
      <alignment horizontal="left" vertical="center" indent="1"/>
      <protection locked="0"/>
    </xf>
    <xf numFmtId="49" fontId="3" fillId="0" borderId="30" xfId="1" applyNumberFormat="1" applyFont="1" applyFill="1" applyBorder="1" applyAlignment="1" applyProtection="1">
      <alignment vertical="center"/>
      <protection locked="0"/>
    </xf>
    <xf numFmtId="49" fontId="8" fillId="0" borderId="0" xfId="1" applyNumberFormat="1" applyFont="1" applyFill="1" applyBorder="1" applyAlignment="1" applyProtection="1">
      <alignment horizontal="left" vertical="center"/>
      <protection locked="0"/>
    </xf>
    <xf numFmtId="0" fontId="14" fillId="0" borderId="0" xfId="1" applyFont="1" applyBorder="1" applyAlignment="1">
      <alignment horizontal="right"/>
    </xf>
    <xf numFmtId="49" fontId="3" fillId="2" borderId="16" xfId="1" applyNumberFormat="1" applyFont="1" applyFill="1" applyBorder="1" applyAlignment="1" applyProtection="1">
      <alignment horizontal="left" vertical="center"/>
      <protection locked="0"/>
    </xf>
    <xf numFmtId="49" fontId="3" fillId="2" borderId="15" xfId="1" applyNumberFormat="1" applyFont="1" applyFill="1" applyBorder="1" applyAlignment="1" applyProtection="1">
      <alignment horizontal="left" vertical="center" indent="1"/>
      <protection locked="0"/>
    </xf>
    <xf numFmtId="49" fontId="3" fillId="2" borderId="11" xfId="1" applyNumberFormat="1" applyFont="1" applyFill="1" applyBorder="1" applyAlignment="1" applyProtection="1">
      <alignment horizontal="left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top"/>
      <protection locked="0"/>
    </xf>
    <xf numFmtId="0" fontId="3" fillId="0" borderId="22" xfId="1" applyFont="1" applyBorder="1" applyAlignment="1">
      <alignment horizontal="right" vertical="top"/>
    </xf>
    <xf numFmtId="49" fontId="3" fillId="0" borderId="0" xfId="1" applyNumberFormat="1" applyFont="1" applyFill="1" applyBorder="1" applyAlignment="1" applyProtection="1">
      <alignment horizontal="left" vertical="top"/>
      <protection locked="0"/>
    </xf>
    <xf numFmtId="0" fontId="3" fillId="0" borderId="7" xfId="1" applyFont="1" applyBorder="1" applyAlignment="1">
      <alignment horizontal="right" vertical="top"/>
    </xf>
    <xf numFmtId="49" fontId="3" fillId="2" borderId="16" xfId="1" applyNumberFormat="1" applyFont="1" applyFill="1" applyBorder="1" applyAlignment="1" applyProtection="1">
      <alignment horizontal="left" vertical="center" indent="1"/>
      <protection locked="0"/>
    </xf>
    <xf numFmtId="49" fontId="3" fillId="2" borderId="11" xfId="1" applyNumberFormat="1" applyFont="1" applyFill="1" applyBorder="1" applyAlignment="1" applyProtection="1">
      <alignment horizontal="left" vertical="center" indent="1"/>
      <protection locked="0"/>
    </xf>
    <xf numFmtId="1" fontId="3" fillId="0" borderId="0" xfId="1" applyNumberFormat="1" applyFont="1" applyFill="1" applyBorder="1" applyAlignment="1" applyProtection="1">
      <alignment vertical="center"/>
      <protection locked="0"/>
    </xf>
    <xf numFmtId="1" fontId="1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right"/>
    </xf>
    <xf numFmtId="1" fontId="1" fillId="0" borderId="0" xfId="1" applyNumberFormat="1" applyFont="1" applyFill="1" applyBorder="1" applyAlignment="1" applyProtection="1">
      <alignment horizontal="right" vertical="center"/>
      <protection locked="0"/>
    </xf>
    <xf numFmtId="1" fontId="1" fillId="0" borderId="7" xfId="1" applyNumberFormat="1" applyFont="1" applyFill="1" applyBorder="1" applyAlignment="1" applyProtection="1">
      <alignment horizontal="right" vertical="center"/>
      <protection locked="0"/>
    </xf>
    <xf numFmtId="164" fontId="1" fillId="0" borderId="0" xfId="2" applyNumberFormat="1" applyFont="1" applyBorder="1" applyAlignment="1">
      <alignment horizontal="center"/>
    </xf>
    <xf numFmtId="164" fontId="1" fillId="0" borderId="7" xfId="2" applyNumberFormat="1" applyFont="1" applyBorder="1" applyAlignment="1">
      <alignment horizontal="center"/>
    </xf>
    <xf numFmtId="1" fontId="13" fillId="0" borderId="0" xfId="1" applyNumberFormat="1" applyFont="1" applyAlignment="1">
      <alignment horizontal="right"/>
    </xf>
    <xf numFmtId="0" fontId="3" fillId="0" borderId="0" xfId="1" applyFont="1" applyBorder="1" applyAlignment="1">
      <alignment horizontal="left"/>
    </xf>
    <xf numFmtId="0" fontId="3" fillId="0" borderId="1" xfId="1" applyFont="1" applyFill="1" applyBorder="1"/>
    <xf numFmtId="1" fontId="1" fillId="0" borderId="3" xfId="1" applyNumberFormat="1" applyFont="1" applyFill="1" applyBorder="1" applyAlignment="1" applyProtection="1">
      <alignment horizontal="right" vertical="center"/>
      <protection locked="0"/>
    </xf>
    <xf numFmtId="164" fontId="1" fillId="0" borderId="3" xfId="2" applyNumberFormat="1" applyFont="1" applyBorder="1" applyAlignment="1">
      <alignment horizontal="center"/>
    </xf>
    <xf numFmtId="1" fontId="3" fillId="0" borderId="6" xfId="1" applyNumberFormat="1" applyFont="1" applyFill="1" applyBorder="1" applyAlignment="1" applyProtection="1">
      <alignment vertical="center"/>
      <protection locked="0"/>
    </xf>
    <xf numFmtId="1" fontId="3" fillId="0" borderId="0" xfId="1" applyNumberFormat="1" applyFont="1" applyFill="1" applyBorder="1" applyAlignment="1">
      <alignment vertical="center"/>
    </xf>
    <xf numFmtId="166" fontId="10" fillId="0" borderId="2" xfId="1" applyNumberFormat="1" applyFont="1" applyFill="1" applyBorder="1" applyAlignment="1">
      <alignment horizontal="center"/>
    </xf>
    <xf numFmtId="49" fontId="6" fillId="5" borderId="0" xfId="1" quotePrefix="1" applyNumberFormat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 vertical="top"/>
    </xf>
    <xf numFmtId="1" fontId="2" fillId="0" borderId="16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Alignment="1">
      <alignment horizontal="center"/>
    </xf>
    <xf numFmtId="0" fontId="7" fillId="0" borderId="0" xfId="1" applyFont="1" applyAlignment="1">
      <alignment horizontal="center"/>
    </xf>
    <xf numFmtId="1" fontId="7" fillId="0" borderId="0" xfId="1" applyNumberFormat="1" applyFont="1" applyBorder="1" applyAlignment="1">
      <alignment horizontal="right" vertical="center"/>
    </xf>
    <xf numFmtId="0" fontId="7" fillId="0" borderId="0" xfId="1" applyFont="1"/>
    <xf numFmtId="1" fontId="7" fillId="0" borderId="0" xfId="1" applyNumberFormat="1" applyFont="1" applyFill="1" applyBorder="1" applyAlignment="1" applyProtection="1">
      <alignment horizontal="center" vertical="center"/>
      <protection locked="0"/>
    </xf>
    <xf numFmtId="167" fontId="3" fillId="0" borderId="2" xfId="2" applyNumberFormat="1" applyFont="1" applyFill="1" applyBorder="1" applyAlignment="1">
      <alignment horizontal="center" vertical="top" wrapText="1"/>
    </xf>
    <xf numFmtId="3" fontId="7" fillId="0" borderId="0" xfId="2" applyNumberFormat="1" applyFont="1" applyBorder="1" applyAlignment="1">
      <alignment horizontal="center" vertical="center"/>
    </xf>
    <xf numFmtId="1" fontId="1" fillId="0" borderId="31" xfId="1" applyNumberFormat="1" applyFont="1" applyFill="1" applyBorder="1" applyAlignment="1" applyProtection="1">
      <alignment horizontal="right" vertical="center"/>
      <protection locked="0"/>
    </xf>
    <xf numFmtId="164" fontId="1" fillId="0" borderId="31" xfId="2" applyNumberFormat="1" applyFont="1" applyBorder="1" applyAlignment="1">
      <alignment horizontal="center"/>
    </xf>
    <xf numFmtId="49" fontId="1" fillId="0" borderId="9" xfId="1" applyNumberFormat="1" applyFont="1" applyFill="1" applyBorder="1" applyAlignment="1" applyProtection="1">
      <alignment horizontal="center" vertical="center"/>
      <protection locked="0"/>
    </xf>
    <xf numFmtId="49" fontId="1" fillId="0" borderId="19" xfId="1" applyNumberFormat="1" applyFont="1" applyFill="1" applyBorder="1" applyAlignment="1" applyProtection="1">
      <alignment horizontal="center" vertical="center"/>
      <protection locked="0"/>
    </xf>
    <xf numFmtId="49" fontId="1" fillId="0" borderId="25" xfId="1" applyNumberFormat="1" applyFont="1" applyFill="1" applyBorder="1" applyAlignment="1" applyProtection="1">
      <alignment horizontal="center" vertical="center"/>
      <protection locked="0"/>
    </xf>
    <xf numFmtId="49" fontId="1" fillId="0" borderId="24" xfId="1" applyNumberFormat="1" applyFont="1" applyFill="1" applyBorder="1" applyAlignment="1" applyProtection="1">
      <alignment horizontal="center" vertical="center"/>
      <protection locked="0"/>
    </xf>
    <xf numFmtId="165" fontId="1" fillId="0" borderId="15" xfId="3" applyNumberFormat="1" applyFont="1" applyFill="1" applyBorder="1" applyAlignment="1" applyProtection="1">
      <alignment horizontal="right" vertical="center"/>
      <protection locked="0"/>
    </xf>
    <xf numFmtId="165" fontId="1" fillId="0" borderId="16" xfId="3" applyNumberFormat="1" applyFont="1" applyFill="1" applyBorder="1" applyAlignment="1" applyProtection="1">
      <alignment horizontal="right" vertical="center"/>
      <protection locked="0"/>
    </xf>
    <xf numFmtId="165" fontId="1" fillId="0" borderId="27" xfId="3" applyNumberFormat="1" applyFont="1" applyFill="1" applyBorder="1" applyAlignment="1" applyProtection="1">
      <alignment horizontal="right" vertical="center"/>
      <protection locked="0"/>
    </xf>
    <xf numFmtId="165" fontId="1" fillId="0" borderId="26" xfId="3" applyNumberFormat="1" applyFont="1" applyFill="1" applyBorder="1" applyAlignment="1" applyProtection="1">
      <alignment horizontal="right" vertical="center"/>
      <protection locked="0"/>
    </xf>
    <xf numFmtId="1" fontId="1" fillId="0" borderId="15" xfId="1" applyNumberFormat="1" applyFont="1" applyFill="1" applyBorder="1" applyAlignment="1" applyProtection="1">
      <alignment horizontal="right" vertical="center"/>
      <protection locked="0"/>
    </xf>
    <xf numFmtId="1" fontId="1" fillId="0" borderId="16" xfId="1" applyNumberFormat="1" applyFont="1" applyFill="1" applyBorder="1" applyAlignment="1" applyProtection="1">
      <alignment horizontal="right" vertical="center"/>
      <protection locked="0"/>
    </xf>
    <xf numFmtId="1" fontId="1" fillId="0" borderId="27" xfId="1" applyNumberFormat="1" applyFont="1" applyFill="1" applyBorder="1" applyAlignment="1" applyProtection="1">
      <alignment horizontal="right" vertical="center"/>
      <protection locked="0"/>
    </xf>
    <xf numFmtId="164" fontId="1" fillId="0" borderId="15" xfId="2" applyNumberFormat="1" applyFont="1" applyBorder="1" applyAlignment="1">
      <alignment horizontal="center"/>
    </xf>
    <xf numFmtId="164" fontId="1" fillId="0" borderId="16" xfId="2" applyNumberFormat="1" applyFont="1" applyBorder="1" applyAlignment="1">
      <alignment horizontal="center"/>
    </xf>
    <xf numFmtId="164" fontId="1" fillId="0" borderId="27" xfId="2" applyNumberFormat="1" applyFont="1" applyBorder="1" applyAlignment="1">
      <alignment horizontal="center"/>
    </xf>
    <xf numFmtId="49" fontId="1" fillId="0" borderId="34" xfId="1" applyNumberFormat="1" applyFont="1" applyFill="1" applyBorder="1" applyAlignment="1" applyProtection="1">
      <alignment horizontal="center" vertical="center"/>
      <protection locked="0"/>
    </xf>
    <xf numFmtId="165" fontId="1" fillId="0" borderId="35" xfId="3" applyNumberFormat="1" applyFont="1" applyFill="1" applyBorder="1" applyAlignment="1" applyProtection="1">
      <alignment horizontal="right" vertical="center"/>
      <protection locked="0"/>
    </xf>
    <xf numFmtId="3" fontId="7" fillId="0" borderId="0" xfId="2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Border="1" applyAlignment="1">
      <alignment horizontal="center"/>
    </xf>
    <xf numFmtId="0" fontId="7" fillId="0" borderId="0" xfId="1" applyFont="1" applyBorder="1"/>
    <xf numFmtId="3" fontId="3" fillId="0" borderId="0" xfId="2" applyNumberFormat="1" applyFont="1" applyBorder="1" applyAlignment="1">
      <alignment horizontal="center" vertical="center"/>
    </xf>
    <xf numFmtId="0" fontId="13" fillId="0" borderId="0" xfId="1" applyFont="1" applyBorder="1"/>
    <xf numFmtId="3" fontId="7" fillId="0" borderId="32" xfId="1" applyNumberFormat="1" applyFont="1" applyFill="1" applyBorder="1" applyAlignment="1" applyProtection="1">
      <alignment vertical="center"/>
      <protection locked="0"/>
    </xf>
    <xf numFmtId="0" fontId="19" fillId="0" borderId="0" xfId="1" applyFont="1" applyBorder="1" applyAlignment="1">
      <alignment horizontal="center"/>
    </xf>
    <xf numFmtId="49" fontId="12" fillId="0" borderId="0" xfId="1" applyNumberFormat="1" applyFont="1" applyFill="1" applyBorder="1" applyAlignment="1" applyProtection="1">
      <alignment horizontal="right" vertical="center"/>
      <protection locked="0"/>
    </xf>
    <xf numFmtId="49" fontId="12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1" applyFont="1" applyBorder="1"/>
    <xf numFmtId="3" fontId="20" fillId="0" borderId="0" xfId="2" applyNumberFormat="1" applyFont="1" applyBorder="1" applyAlignment="1">
      <alignment horizontal="center" vertical="center"/>
    </xf>
    <xf numFmtId="3" fontId="19" fillId="0" borderId="0" xfId="2" applyNumberFormat="1" applyFont="1" applyBorder="1" applyAlignment="1">
      <alignment horizontal="center" vertical="center"/>
    </xf>
    <xf numFmtId="3" fontId="19" fillId="0" borderId="0" xfId="2" applyNumberFormat="1" applyFont="1" applyFill="1" applyBorder="1" applyAlignment="1" applyProtection="1">
      <alignment horizontal="center" vertical="center"/>
      <protection locked="0"/>
    </xf>
    <xf numFmtId="0" fontId="19" fillId="0" borderId="0" xfId="1" applyFont="1" applyBorder="1"/>
    <xf numFmtId="165" fontId="12" fillId="0" borderId="0" xfId="3" applyNumberFormat="1" applyFont="1" applyFill="1" applyBorder="1" applyAlignment="1" applyProtection="1">
      <alignment horizontal="right" vertical="center"/>
      <protection locked="0"/>
    </xf>
    <xf numFmtId="1" fontId="12" fillId="0" borderId="0" xfId="1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Border="1" applyAlignment="1">
      <alignment horizontal="center" vertical="center"/>
    </xf>
    <xf numFmtId="1" fontId="12" fillId="0" borderId="0" xfId="1" applyNumberFormat="1" applyFont="1" applyFill="1" applyBorder="1" applyAlignment="1" applyProtection="1">
      <alignment horizontal="right" vertical="center"/>
      <protection locked="0"/>
    </xf>
    <xf numFmtId="1" fontId="3" fillId="0" borderId="0" xfId="1" applyNumberFormat="1" applyFont="1" applyFill="1" applyBorder="1" applyAlignment="1" applyProtection="1">
      <alignment vertical="center" textRotation="90"/>
      <protection locked="0"/>
    </xf>
    <xf numFmtId="3" fontId="20" fillId="0" borderId="0" xfId="2" applyNumberFormat="1" applyFont="1" applyFill="1" applyBorder="1" applyAlignment="1" applyProtection="1">
      <alignment horizontal="center" vertical="center"/>
      <protection locked="0"/>
    </xf>
    <xf numFmtId="49" fontId="18" fillId="0" borderId="11" xfId="1" applyNumberFormat="1" applyFont="1" applyFill="1" applyBorder="1" applyAlignment="1" applyProtection="1">
      <alignment vertical="center"/>
      <protection locked="0"/>
    </xf>
    <xf numFmtId="49" fontId="7" fillId="0" borderId="11" xfId="1" applyNumberFormat="1" applyFont="1" applyFill="1" applyBorder="1" applyAlignment="1" applyProtection="1">
      <alignment horizontal="right" vertical="center"/>
      <protection locked="0"/>
    </xf>
    <xf numFmtId="0" fontId="18" fillId="0" borderId="0" xfId="1" applyFont="1"/>
    <xf numFmtId="0" fontId="18" fillId="0" borderId="0" xfId="1" applyFont="1" applyAlignment="1">
      <alignment horizontal="center"/>
    </xf>
    <xf numFmtId="1" fontId="7" fillId="0" borderId="0" xfId="1" applyNumberFormat="1" applyFont="1" applyFill="1" applyBorder="1" applyAlignment="1" applyProtection="1">
      <alignment horizontal="right" vertical="center"/>
      <protection locked="0"/>
    </xf>
    <xf numFmtId="0" fontId="13" fillId="0" borderId="0" xfId="1" applyFont="1" applyBorder="1" applyAlignment="1">
      <alignment horizontal="center"/>
    </xf>
    <xf numFmtId="1" fontId="13" fillId="0" borderId="0" xfId="1" applyNumberFormat="1" applyFont="1" applyBorder="1" applyAlignment="1">
      <alignment horizontal="right" vertical="center"/>
    </xf>
    <xf numFmtId="3" fontId="13" fillId="0" borderId="17" xfId="2" applyNumberFormat="1" applyFont="1" applyBorder="1" applyAlignment="1">
      <alignment horizontal="center" vertical="center"/>
    </xf>
    <xf numFmtId="1" fontId="1" fillId="0" borderId="31" xfId="1" applyNumberFormat="1" applyFont="1" applyFill="1" applyBorder="1" applyAlignment="1" applyProtection="1">
      <alignment vertical="center" textRotation="90"/>
      <protection locked="0"/>
    </xf>
    <xf numFmtId="3" fontId="13" fillId="0" borderId="0" xfId="2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/>
    <xf numFmtId="1" fontId="1" fillId="0" borderId="15" xfId="1" applyNumberFormat="1" applyFont="1" applyFill="1" applyBorder="1" applyAlignment="1" applyProtection="1">
      <alignment horizontal="center" vertical="center"/>
      <protection locked="0"/>
    </xf>
    <xf numFmtId="1" fontId="1" fillId="0" borderId="16" xfId="1" applyNumberFormat="1" applyFont="1" applyFill="1" applyBorder="1" applyAlignment="1" applyProtection="1">
      <alignment horizontal="center" vertical="center"/>
      <protection locked="0"/>
    </xf>
    <xf numFmtId="1" fontId="1" fillId="0" borderId="27" xfId="1" applyNumberFormat="1" applyFont="1" applyFill="1" applyBorder="1" applyAlignment="1" applyProtection="1">
      <alignment horizontal="center" vertical="center"/>
      <protection locked="0"/>
    </xf>
    <xf numFmtId="1" fontId="1" fillId="0" borderId="26" xfId="1" applyNumberFormat="1" applyFont="1" applyFill="1" applyBorder="1" applyAlignment="1" applyProtection="1">
      <alignment horizontal="center" vertical="center"/>
      <protection locked="0"/>
    </xf>
    <xf numFmtId="1" fontId="1" fillId="0" borderId="35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/>
    <xf numFmtId="1" fontId="1" fillId="0" borderId="0" xfId="1" applyNumberFormat="1" applyFont="1" applyFill="1" applyBorder="1" applyAlignment="1" applyProtection="1">
      <alignment vertical="center"/>
      <protection locked="0"/>
    </xf>
    <xf numFmtId="1" fontId="1" fillId="0" borderId="33" xfId="1" applyNumberFormat="1" applyFont="1" applyFill="1" applyBorder="1" applyAlignment="1" applyProtection="1">
      <alignment vertical="center" textRotation="90"/>
      <protection locked="0"/>
    </xf>
    <xf numFmtId="1" fontId="1" fillId="0" borderId="0" xfId="1" applyNumberFormat="1" applyFont="1" applyBorder="1" applyAlignment="1">
      <alignment horizontal="center"/>
    </xf>
    <xf numFmtId="0" fontId="17" fillId="3" borderId="1" xfId="1" applyFont="1" applyFill="1" applyBorder="1" applyAlignment="1">
      <alignment horizontal="center" vertical="center"/>
    </xf>
    <xf numFmtId="0" fontId="17" fillId="3" borderId="2" xfId="1" applyFont="1" applyFill="1" applyBorder="1" applyAlignment="1">
      <alignment horizontal="center" vertical="center"/>
    </xf>
    <xf numFmtId="0" fontId="17" fillId="3" borderId="12" xfId="1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center"/>
    </xf>
    <xf numFmtId="0" fontId="17" fillId="4" borderId="2" xfId="1" applyFont="1" applyFill="1" applyBorder="1" applyAlignment="1">
      <alignment horizontal="center"/>
    </xf>
    <xf numFmtId="0" fontId="17" fillId="4" borderId="12" xfId="1" applyFont="1" applyFill="1" applyBorder="1" applyAlignment="1">
      <alignment horizontal="center"/>
    </xf>
    <xf numFmtId="3" fontId="7" fillId="0" borderId="1" xfId="1" applyNumberFormat="1" applyFont="1" applyFill="1" applyBorder="1" applyAlignment="1" applyProtection="1">
      <alignment horizontal="center" vertical="center"/>
      <protection locked="0"/>
    </xf>
    <xf numFmtId="3" fontId="7" fillId="0" borderId="2" xfId="1" applyNumberFormat="1" applyFont="1" applyFill="1" applyBorder="1" applyAlignment="1" applyProtection="1">
      <alignment horizontal="center" vertical="center"/>
      <protection locked="0"/>
    </xf>
    <xf numFmtId="3" fontId="7" fillId="0" borderId="12" xfId="1" applyNumberFormat="1" applyFont="1" applyFill="1" applyBorder="1" applyAlignment="1" applyProtection="1">
      <alignment horizontal="center" vertical="center"/>
      <protection locked="0"/>
    </xf>
    <xf numFmtId="1" fontId="7" fillId="0" borderId="1" xfId="1" applyNumberFormat="1" applyFont="1" applyFill="1" applyBorder="1" applyAlignment="1" applyProtection="1">
      <alignment horizontal="center" vertical="center"/>
      <protection locked="0"/>
    </xf>
    <xf numFmtId="1" fontId="7" fillId="0" borderId="2" xfId="1" applyNumberFormat="1" applyFont="1" applyFill="1" applyBorder="1" applyAlignment="1" applyProtection="1">
      <alignment horizontal="center" vertical="center"/>
      <protection locked="0"/>
    </xf>
    <xf numFmtId="1" fontId="7" fillId="0" borderId="12" xfId="1" applyNumberFormat="1" applyFont="1" applyFill="1" applyBorder="1" applyAlignment="1" applyProtection="1">
      <alignment horizontal="center" vertical="center"/>
      <protection locked="0"/>
    </xf>
    <xf numFmtId="1" fontId="7" fillId="0" borderId="3" xfId="1" applyNumberFormat="1" applyFont="1" applyFill="1" applyBorder="1" applyAlignment="1" applyProtection="1">
      <alignment horizontal="center" vertical="center"/>
      <protection locked="0"/>
    </xf>
    <xf numFmtId="1" fontId="7" fillId="0" borderId="0" xfId="1" applyNumberFormat="1" applyFont="1" applyFill="1" applyBorder="1" applyAlignment="1" applyProtection="1">
      <alignment horizontal="center" vertical="center"/>
      <protection locked="0"/>
    </xf>
    <xf numFmtId="1" fontId="7" fillId="0" borderId="7" xfId="1" applyNumberFormat="1" applyFont="1" applyFill="1" applyBorder="1" applyAlignment="1" applyProtection="1">
      <alignment horizontal="center" vertical="center"/>
      <protection locked="0"/>
    </xf>
    <xf numFmtId="1" fontId="7" fillId="0" borderId="10" xfId="1" applyNumberFormat="1" applyFont="1" applyFill="1" applyBorder="1" applyAlignment="1" applyProtection="1">
      <alignment horizontal="center" vertical="center"/>
      <protection locked="0"/>
    </xf>
    <xf numFmtId="1" fontId="3" fillId="2" borderId="15" xfId="1" applyNumberFormat="1" applyFont="1" applyFill="1" applyBorder="1" applyAlignment="1" applyProtection="1">
      <alignment horizontal="center" vertical="center"/>
      <protection locked="0"/>
    </xf>
    <xf numFmtId="1" fontId="3" fillId="2" borderId="16" xfId="1" applyNumberFormat="1" applyFont="1" applyFill="1" applyBorder="1" applyAlignment="1" applyProtection="1">
      <alignment horizontal="center" vertical="center"/>
      <protection locked="0"/>
    </xf>
    <xf numFmtId="1" fontId="3" fillId="2" borderId="27" xfId="1" applyNumberFormat="1" applyFont="1" applyFill="1" applyBorder="1" applyAlignment="1" applyProtection="1">
      <alignment horizontal="center" vertical="center"/>
      <protection locked="0"/>
    </xf>
    <xf numFmtId="1" fontId="3" fillId="2" borderId="26" xfId="1" applyNumberFormat="1" applyFont="1" applyFill="1" applyBorder="1" applyAlignment="1" applyProtection="1">
      <alignment horizontal="center" vertical="center"/>
      <protection locked="0"/>
    </xf>
    <xf numFmtId="1" fontId="3" fillId="0" borderId="30" xfId="1" applyNumberFormat="1" applyFont="1" applyFill="1" applyBorder="1" applyAlignment="1" applyProtection="1">
      <alignment horizontal="center" vertical="center"/>
      <protection locked="0"/>
    </xf>
    <xf numFmtId="1" fontId="3" fillId="0" borderId="18" xfId="1" applyNumberFormat="1" applyFont="1" applyFill="1" applyBorder="1" applyAlignment="1" applyProtection="1">
      <alignment horizontal="center" vertical="center"/>
      <protection locked="0"/>
    </xf>
    <xf numFmtId="1" fontId="3" fillId="0" borderId="29" xfId="1" applyNumberFormat="1" applyFont="1" applyFill="1" applyBorder="1" applyAlignment="1" applyProtection="1">
      <alignment horizontal="center" vertical="center"/>
      <protection locked="0"/>
    </xf>
    <xf numFmtId="1" fontId="3" fillId="0" borderId="28" xfId="1" applyNumberFormat="1" applyFont="1" applyFill="1" applyBorder="1" applyAlignment="1" applyProtection="1">
      <alignment horizontal="center" vertical="center"/>
      <protection locked="0"/>
    </xf>
    <xf numFmtId="1" fontId="3" fillId="0" borderId="15" xfId="1" applyNumberFormat="1" applyFont="1" applyFill="1" applyBorder="1" applyAlignment="1" applyProtection="1">
      <alignment horizontal="center" vertical="center"/>
      <protection locked="0"/>
    </xf>
    <xf numFmtId="1" fontId="3" fillId="0" borderId="16" xfId="1" applyNumberFormat="1" applyFont="1" applyFill="1" applyBorder="1" applyAlignment="1" applyProtection="1">
      <alignment horizontal="center" vertical="center"/>
      <protection locked="0"/>
    </xf>
    <xf numFmtId="1" fontId="3" fillId="0" borderId="27" xfId="1" applyNumberFormat="1" applyFont="1" applyFill="1" applyBorder="1" applyAlignment="1" applyProtection="1">
      <alignment horizontal="center" vertical="center"/>
      <protection locked="0"/>
    </xf>
    <xf numFmtId="1" fontId="3" fillId="0" borderId="26" xfId="1" applyNumberFormat="1" applyFont="1" applyFill="1" applyBorder="1" applyAlignment="1" applyProtection="1">
      <alignment horizontal="center" vertical="center"/>
      <protection locked="0"/>
    </xf>
    <xf numFmtId="1" fontId="3" fillId="2" borderId="15" xfId="1" applyNumberFormat="1" applyFont="1" applyFill="1" applyBorder="1" applyAlignment="1" applyProtection="1">
      <alignment horizontal="center" vertical="center" wrapText="1"/>
      <protection locked="0"/>
    </xf>
    <xf numFmtId="1" fontId="3" fillId="2" borderId="26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15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26" xfId="1" applyNumberFormat="1" applyFont="1" applyFill="1" applyBorder="1" applyAlignment="1" applyProtection="1">
      <alignment horizontal="center" vertical="center" wrapText="1"/>
      <protection locked="0"/>
    </xf>
    <xf numFmtId="3" fontId="13" fillId="0" borderId="30" xfId="2" applyNumberFormat="1" applyFont="1" applyBorder="1" applyAlignment="1">
      <alignment horizontal="center"/>
    </xf>
    <xf numFmtId="3" fontId="13" fillId="0" borderId="18" xfId="2" applyNumberFormat="1" applyFont="1" applyBorder="1" applyAlignment="1">
      <alignment horizontal="center"/>
    </xf>
    <xf numFmtId="3" fontId="13" fillId="0" borderId="29" xfId="2" applyNumberFormat="1" applyFont="1" applyBorder="1" applyAlignment="1">
      <alignment horizontal="center"/>
    </xf>
    <xf numFmtId="167" fontId="13" fillId="0" borderId="14" xfId="2" applyNumberFormat="1" applyFont="1" applyBorder="1" applyAlignment="1">
      <alignment horizontal="center"/>
    </xf>
    <xf numFmtId="167" fontId="13" fillId="0" borderId="6" xfId="2" applyNumberFormat="1" applyFont="1" applyBorder="1" applyAlignment="1">
      <alignment horizontal="center"/>
    </xf>
    <xf numFmtId="167" fontId="13" fillId="0" borderId="22" xfId="2" applyNumberFormat="1" applyFont="1" applyBorder="1" applyAlignment="1">
      <alignment horizontal="center"/>
    </xf>
    <xf numFmtId="3" fontId="7" fillId="0" borderId="5" xfId="2" applyNumberFormat="1" applyFont="1" applyBorder="1" applyAlignment="1">
      <alignment horizontal="center" vertical="center"/>
    </xf>
    <xf numFmtId="3" fontId="7" fillId="0" borderId="11" xfId="2" applyNumberFormat="1" applyFont="1" applyBorder="1" applyAlignment="1">
      <alignment horizontal="center" vertical="center"/>
    </xf>
    <xf numFmtId="3" fontId="7" fillId="0" borderId="36" xfId="2" applyNumberFormat="1" applyFont="1" applyBorder="1" applyAlignment="1">
      <alignment horizontal="center" vertical="center"/>
    </xf>
    <xf numFmtId="3" fontId="7" fillId="0" borderId="1" xfId="2" applyNumberFormat="1" applyFont="1" applyFill="1" applyBorder="1" applyAlignment="1" applyProtection="1">
      <alignment horizontal="center" vertical="center"/>
      <protection locked="0"/>
    </xf>
    <xf numFmtId="3" fontId="7" fillId="0" borderId="2" xfId="2" applyNumberFormat="1" applyFont="1" applyFill="1" applyBorder="1" applyAlignment="1" applyProtection="1">
      <alignment horizontal="center" vertical="center"/>
      <protection locked="0"/>
    </xf>
    <xf numFmtId="3" fontId="7" fillId="0" borderId="12" xfId="2" applyNumberFormat="1" applyFont="1" applyFill="1" applyBorder="1" applyAlignment="1" applyProtection="1">
      <alignment horizontal="center" vertical="center"/>
      <protection locked="0"/>
    </xf>
    <xf numFmtId="3" fontId="7" fillId="0" borderId="5" xfId="2" applyNumberFormat="1" applyFont="1" applyFill="1" applyBorder="1" applyAlignment="1" applyProtection="1">
      <alignment horizontal="center" vertical="center"/>
      <protection locked="0"/>
    </xf>
    <xf numFmtId="3" fontId="7" fillId="0" borderId="11" xfId="2" applyNumberFormat="1" applyFont="1" applyFill="1" applyBorder="1" applyAlignment="1" applyProtection="1">
      <alignment horizontal="center" vertical="center"/>
      <protection locked="0"/>
    </xf>
    <xf numFmtId="3" fontId="7" fillId="0" borderId="38" xfId="2" applyNumberFormat="1" applyFont="1" applyFill="1" applyBorder="1" applyAlignment="1" applyProtection="1">
      <alignment horizontal="center" vertical="center"/>
      <protection locked="0"/>
    </xf>
    <xf numFmtId="3" fontId="7" fillId="0" borderId="36" xfId="2" applyNumberFormat="1" applyFont="1" applyFill="1" applyBorder="1" applyAlignment="1" applyProtection="1">
      <alignment horizontal="center" vertical="center"/>
      <protection locked="0"/>
    </xf>
    <xf numFmtId="3" fontId="7" fillId="0" borderId="37" xfId="2" applyNumberFormat="1" applyFont="1" applyFill="1" applyBorder="1" applyAlignment="1" applyProtection="1">
      <alignment horizontal="center" vertical="center"/>
      <protection locked="0"/>
    </xf>
    <xf numFmtId="3" fontId="7" fillId="0" borderId="1" xfId="2" applyNumberFormat="1" applyFont="1" applyBorder="1" applyAlignment="1">
      <alignment horizontal="center" vertical="center"/>
    </xf>
    <xf numFmtId="3" fontId="7" fillId="0" borderId="2" xfId="2" applyNumberFormat="1" applyFont="1" applyBorder="1" applyAlignment="1">
      <alignment horizontal="center" vertical="center"/>
    </xf>
    <xf numFmtId="3" fontId="7" fillId="0" borderId="12" xfId="2" applyNumberFormat="1" applyFont="1" applyBorder="1" applyAlignment="1">
      <alignment horizontal="center" vertical="center"/>
    </xf>
    <xf numFmtId="167" fontId="13" fillId="0" borderId="33" xfId="2" applyNumberFormat="1" applyFont="1" applyBorder="1" applyAlignment="1">
      <alignment horizontal="center"/>
    </xf>
    <xf numFmtId="3" fontId="7" fillId="0" borderId="38" xfId="2" applyNumberFormat="1" applyFont="1" applyBorder="1" applyAlignment="1">
      <alignment horizontal="center" vertical="center"/>
    </xf>
    <xf numFmtId="3" fontId="3" fillId="0" borderId="4" xfId="2" applyNumberFormat="1" applyFont="1" applyFill="1" applyBorder="1" applyAlignment="1">
      <alignment horizontal="center" vertical="top" wrapText="1"/>
    </xf>
    <xf numFmtId="3" fontId="3" fillId="0" borderId="2" xfId="2" applyNumberFormat="1" applyFont="1" applyFill="1" applyBorder="1" applyAlignment="1">
      <alignment horizontal="center" vertical="top" wrapText="1"/>
    </xf>
    <xf numFmtId="3" fontId="3" fillId="0" borderId="23" xfId="2" applyNumberFormat="1" applyFont="1" applyFill="1" applyBorder="1" applyAlignment="1">
      <alignment horizontal="center" vertical="top" wrapText="1"/>
    </xf>
    <xf numFmtId="167" fontId="3" fillId="0" borderId="4" xfId="2" applyNumberFormat="1" applyFont="1" applyBorder="1" applyAlignment="1">
      <alignment horizontal="center" vertical="top" wrapText="1"/>
    </xf>
    <xf numFmtId="167" fontId="3" fillId="0" borderId="2" xfId="2" applyNumberFormat="1" applyFont="1" applyBorder="1" applyAlignment="1">
      <alignment horizontal="center" vertical="top" wrapText="1"/>
    </xf>
    <xf numFmtId="167" fontId="3" fillId="0" borderId="23" xfId="2" applyNumberFormat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23" xfId="1" applyFont="1" applyBorder="1" applyAlignment="1">
      <alignment horizontal="center"/>
    </xf>
    <xf numFmtId="166" fontId="10" fillId="0" borderId="4" xfId="1" applyNumberFormat="1" applyFont="1" applyFill="1" applyBorder="1" applyAlignment="1">
      <alignment horizontal="center"/>
    </xf>
    <xf numFmtId="166" fontId="10" fillId="0" borderId="2" xfId="1" applyNumberFormat="1" applyFont="1" applyFill="1" applyBorder="1" applyAlignment="1">
      <alignment horizontal="center"/>
    </xf>
    <xf numFmtId="166" fontId="10" fillId="0" borderId="23" xfId="1" applyNumberFormat="1" applyFont="1" applyFill="1" applyBorder="1" applyAlignment="1">
      <alignment horizontal="center"/>
    </xf>
    <xf numFmtId="166" fontId="10" fillId="0" borderId="4" xfId="1" applyNumberFormat="1" applyFont="1" applyBorder="1" applyAlignment="1">
      <alignment horizontal="center"/>
    </xf>
    <xf numFmtId="166" fontId="10" fillId="0" borderId="2" xfId="1" applyNumberFormat="1" applyFont="1" applyBorder="1" applyAlignment="1">
      <alignment horizontal="center"/>
    </xf>
    <xf numFmtId="166" fontId="10" fillId="0" borderId="23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/>
    </xf>
    <xf numFmtId="0" fontId="3" fillId="0" borderId="23" xfId="1" applyFont="1" applyBorder="1" applyAlignment="1">
      <alignment horizontal="center" vertical="top"/>
    </xf>
    <xf numFmtId="49" fontId="6" fillId="5" borderId="10" xfId="1" quotePrefix="1" applyNumberFormat="1" applyFont="1" applyFill="1" applyBorder="1" applyAlignment="1">
      <alignment horizontal="center" vertical="center" wrapText="1"/>
    </xf>
    <xf numFmtId="49" fontId="6" fillId="5" borderId="0" xfId="1" quotePrefix="1" applyNumberFormat="1" applyFont="1" applyFill="1" applyBorder="1" applyAlignment="1">
      <alignment horizontal="center" vertical="center"/>
    </xf>
    <xf numFmtId="49" fontId="6" fillId="5" borderId="7" xfId="1" quotePrefix="1" applyNumberFormat="1" applyFont="1" applyFill="1" applyBorder="1" applyAlignment="1">
      <alignment horizontal="center" vertical="center"/>
    </xf>
    <xf numFmtId="49" fontId="6" fillId="0" borderId="10" xfId="1" quotePrefix="1" applyNumberFormat="1" applyFont="1" applyFill="1" applyBorder="1" applyAlignment="1">
      <alignment horizontal="center" vertical="center" wrapText="1"/>
    </xf>
    <xf numFmtId="49" fontId="6" fillId="0" borderId="0" xfId="1" quotePrefix="1" applyNumberFormat="1" applyFont="1" applyFill="1" applyBorder="1" applyAlignment="1">
      <alignment horizontal="center" vertical="center"/>
    </xf>
    <xf numFmtId="49" fontId="6" fillId="0" borderId="7" xfId="1" quotePrefix="1" applyNumberFormat="1" applyFont="1" applyFill="1" applyBorder="1" applyAlignment="1">
      <alignment horizontal="center" vertical="center"/>
    </xf>
    <xf numFmtId="0" fontId="3" fillId="5" borderId="21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5" borderId="22" xfId="1" applyFont="1" applyFill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1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1" fontId="3" fillId="0" borderId="16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27" xfId="1" applyNumberFormat="1" applyFont="1" applyFill="1" applyBorder="1" applyAlignment="1" applyProtection="1">
      <alignment horizontal="center" vertical="center" wrapText="1"/>
      <protection locked="0"/>
    </xf>
    <xf numFmtId="1" fontId="3" fillId="2" borderId="16" xfId="1" applyNumberFormat="1" applyFont="1" applyFill="1" applyBorder="1" applyAlignment="1" applyProtection="1">
      <alignment horizontal="center" vertical="center" wrapText="1"/>
      <protection locked="0"/>
    </xf>
    <xf numFmtId="1" fontId="3" fillId="2" borderId="27" xfId="1" applyNumberFormat="1" applyFont="1" applyFill="1" applyBorder="1" applyAlignment="1" applyProtection="1">
      <alignment horizontal="center" vertical="center" wrapText="1"/>
      <protection locked="0"/>
    </xf>
    <xf numFmtId="1" fontId="2" fillId="2" borderId="26" xfId="1" applyNumberFormat="1" applyFont="1" applyFill="1" applyBorder="1" applyAlignment="1" applyProtection="1">
      <alignment horizontal="center" vertical="center"/>
      <protection locked="0"/>
    </xf>
    <xf numFmtId="1" fontId="2" fillId="2" borderId="16" xfId="1" applyNumberFormat="1" applyFont="1" applyFill="1" applyBorder="1" applyAlignment="1" applyProtection="1">
      <alignment horizontal="center" vertical="center"/>
      <protection locked="0"/>
    </xf>
    <xf numFmtId="1" fontId="2" fillId="2" borderId="27" xfId="1" applyNumberFormat="1" applyFont="1" applyFill="1" applyBorder="1" applyAlignment="1" applyProtection="1">
      <alignment horizontal="center" vertical="center"/>
      <protection locked="0"/>
    </xf>
    <xf numFmtId="167" fontId="3" fillId="0" borderId="1" xfId="2" applyNumberFormat="1" applyFont="1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166" fontId="3" fillId="0" borderId="23" xfId="1" applyNumberFormat="1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 vertical="top" wrapText="1"/>
    </xf>
    <xf numFmtId="49" fontId="6" fillId="0" borderId="8" xfId="1" quotePrefix="1" applyNumberFormat="1" applyFont="1" applyFill="1" applyBorder="1" applyAlignment="1">
      <alignment horizontal="center" vertical="center" wrapText="1"/>
    </xf>
    <xf numFmtId="49" fontId="6" fillId="0" borderId="13" xfId="1" quotePrefix="1" applyNumberFormat="1" applyFont="1" applyFill="1" applyBorder="1" applyAlignment="1">
      <alignment horizontal="center" vertical="center"/>
    </xf>
    <xf numFmtId="49" fontId="6" fillId="0" borderId="20" xfId="1" quotePrefix="1" applyNumberFormat="1" applyFont="1" applyFill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" fontId="3" fillId="0" borderId="38" xfId="1" applyNumberFormat="1" applyFont="1" applyFill="1" applyBorder="1" applyAlignment="1" applyProtection="1">
      <alignment horizontal="center" vertical="center"/>
      <protection locked="0"/>
    </xf>
    <xf numFmtId="1" fontId="3" fillId="0" borderId="11" xfId="1" applyNumberFormat="1" applyFont="1" applyFill="1" applyBorder="1" applyAlignment="1" applyProtection="1">
      <alignment horizontal="center" vertical="center"/>
      <protection locked="0"/>
    </xf>
    <xf numFmtId="1" fontId="3" fillId="0" borderId="36" xfId="1" applyNumberFormat="1" applyFont="1" applyFill="1" applyBorder="1" applyAlignment="1" applyProtection="1">
      <alignment horizontal="center" vertical="center"/>
      <protection locked="0"/>
    </xf>
    <xf numFmtId="1" fontId="3" fillId="0" borderId="5" xfId="1" applyNumberFormat="1" applyFont="1" applyFill="1" applyBorder="1" applyAlignment="1" applyProtection="1">
      <alignment horizontal="center" vertical="center"/>
      <protection locked="0"/>
    </xf>
    <xf numFmtId="49" fontId="6" fillId="0" borderId="15" xfId="1" applyNumberFormat="1" applyFont="1" applyFill="1" applyBorder="1" applyAlignment="1" applyProtection="1">
      <alignment horizontal="left" vertical="center" indent="1"/>
      <protection locked="0"/>
    </xf>
    <xf numFmtId="49" fontId="6" fillId="0" borderId="16" xfId="1" applyNumberFormat="1" applyFont="1" applyFill="1" applyBorder="1" applyAlignment="1" applyProtection="1">
      <alignment horizontal="left" vertical="center" indent="1"/>
      <protection locked="0"/>
    </xf>
    <xf numFmtId="49" fontId="6" fillId="0" borderId="16" xfId="1" applyNumberFormat="1" applyFont="1" applyFill="1" applyBorder="1" applyAlignment="1" applyProtection="1">
      <alignment horizontal="left" vertical="center"/>
      <protection locked="0"/>
    </xf>
    <xf numFmtId="1" fontId="6" fillId="0" borderId="26" xfId="1" applyNumberFormat="1" applyFont="1" applyFill="1" applyBorder="1" applyAlignment="1" applyProtection="1">
      <alignment horizontal="center" vertical="center"/>
      <protection locked="0"/>
    </xf>
    <xf numFmtId="1" fontId="6" fillId="0" borderId="16" xfId="1" applyNumberFormat="1" applyFont="1" applyFill="1" applyBorder="1" applyAlignment="1" applyProtection="1">
      <alignment horizontal="center" vertical="center"/>
      <protection locked="0"/>
    </xf>
    <xf numFmtId="1" fontId="6" fillId="0" borderId="27" xfId="1" applyNumberFormat="1" applyFont="1" applyFill="1" applyBorder="1" applyAlignment="1" applyProtection="1">
      <alignment horizontal="center" vertical="center"/>
      <protection locked="0"/>
    </xf>
    <xf numFmtId="1" fontId="6" fillId="0" borderId="16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/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BL64"/>
  <sheetViews>
    <sheetView showZeros="0" tabSelected="1" topLeftCell="C1" zoomScale="115" zoomScaleNormal="115" zoomScaleSheetLayoutView="85" workbookViewId="0">
      <selection activeCell="J3" sqref="J3:O3"/>
    </sheetView>
  </sheetViews>
  <sheetFormatPr baseColWidth="10" defaultColWidth="10.28515625" defaultRowHeight="12.75" x14ac:dyDescent="0.2"/>
  <cols>
    <col min="1" max="1" width="32.85546875" style="5" customWidth="1"/>
    <col min="2" max="2" width="6" style="5" customWidth="1"/>
    <col min="3" max="3" width="36.85546875" style="5" customWidth="1"/>
    <col min="4" max="5" width="5.28515625" style="6" customWidth="1"/>
    <col min="6" max="6" width="6.140625" style="6" customWidth="1"/>
    <col min="7" max="9" width="5.28515625" style="6" customWidth="1"/>
    <col min="10" max="10" width="5.85546875" style="6" customWidth="1"/>
    <col min="11" max="15" width="5.28515625" style="6" customWidth="1"/>
    <col min="16" max="16" width="10.28515625" style="6" customWidth="1"/>
    <col min="17" max="22" width="5.28515625" style="6" customWidth="1"/>
    <col min="23" max="23" width="6.85546875" style="6" customWidth="1"/>
    <col min="24" max="64" width="5.28515625" style="6" customWidth="1"/>
    <col min="65" max="16384" width="10.28515625" style="4"/>
  </cols>
  <sheetData>
    <row r="1" spans="1:64" s="2" customFormat="1" ht="24.75" customHeight="1" x14ac:dyDescent="0.35">
      <c r="A1" s="8" t="s">
        <v>12</v>
      </c>
      <c r="B1" s="31"/>
      <c r="D1" s="133" t="s">
        <v>64</v>
      </c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5"/>
      <c r="AI1" s="136" t="s">
        <v>65</v>
      </c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8"/>
    </row>
    <row r="2" spans="1:64" s="2" customFormat="1" ht="24.75" customHeight="1" x14ac:dyDescent="0.2">
      <c r="A2" s="57" t="s">
        <v>81</v>
      </c>
      <c r="B2" s="7"/>
      <c r="C2" s="29" t="s">
        <v>17</v>
      </c>
      <c r="D2" s="205"/>
      <c r="E2" s="206"/>
      <c r="F2" s="206"/>
      <c r="G2" s="206"/>
      <c r="H2" s="206"/>
      <c r="I2" s="207"/>
      <c r="J2" s="205" t="s">
        <v>33</v>
      </c>
      <c r="K2" s="206"/>
      <c r="L2" s="206"/>
      <c r="M2" s="206"/>
      <c r="N2" s="206"/>
      <c r="O2" s="207"/>
      <c r="P2" s="64" t="s">
        <v>66</v>
      </c>
      <c r="Q2" s="208" t="s">
        <v>24</v>
      </c>
      <c r="R2" s="209"/>
      <c r="S2" s="209"/>
      <c r="T2" s="209"/>
      <c r="U2" s="209"/>
      <c r="V2" s="210"/>
      <c r="W2" s="208" t="s">
        <v>23</v>
      </c>
      <c r="X2" s="209"/>
      <c r="Y2" s="209"/>
      <c r="Z2" s="209"/>
      <c r="AA2" s="209"/>
      <c r="AB2" s="210"/>
      <c r="AC2" s="208" t="s">
        <v>30</v>
      </c>
      <c r="AD2" s="209"/>
      <c r="AE2" s="209"/>
      <c r="AF2" s="209"/>
      <c r="AG2" s="209"/>
      <c r="AH2" s="209"/>
      <c r="AI2" s="232" t="s">
        <v>38</v>
      </c>
      <c r="AJ2" s="233"/>
      <c r="AK2" s="233"/>
      <c r="AL2" s="233"/>
      <c r="AM2" s="233"/>
      <c r="AN2" s="234"/>
      <c r="AO2" s="208" t="s">
        <v>28</v>
      </c>
      <c r="AP2" s="209"/>
      <c r="AQ2" s="209"/>
      <c r="AR2" s="209"/>
      <c r="AS2" s="209"/>
      <c r="AT2" s="210"/>
      <c r="AU2" s="208" t="s">
        <v>40</v>
      </c>
      <c r="AV2" s="209"/>
      <c r="AW2" s="209"/>
      <c r="AX2" s="209"/>
      <c r="AY2" s="209"/>
      <c r="AZ2" s="210"/>
      <c r="BA2" s="208" t="s">
        <v>42</v>
      </c>
      <c r="BB2" s="209"/>
      <c r="BC2" s="209"/>
      <c r="BD2" s="209"/>
      <c r="BE2" s="209"/>
      <c r="BF2" s="210"/>
      <c r="BG2" s="208" t="s">
        <v>42</v>
      </c>
      <c r="BH2" s="209"/>
      <c r="BI2" s="209"/>
      <c r="BJ2" s="209"/>
      <c r="BK2" s="209"/>
      <c r="BL2" s="210"/>
    </row>
    <row r="3" spans="1:64" s="2" customFormat="1" ht="24.75" customHeight="1" x14ac:dyDescent="0.2">
      <c r="B3" s="8"/>
      <c r="C3" s="30" t="s">
        <v>16</v>
      </c>
      <c r="D3" s="211" t="s">
        <v>46</v>
      </c>
      <c r="E3" s="212"/>
      <c r="F3" s="212"/>
      <c r="G3" s="212"/>
      <c r="H3" s="212"/>
      <c r="I3" s="213"/>
      <c r="J3" s="211" t="s">
        <v>34</v>
      </c>
      <c r="K3" s="212"/>
      <c r="L3" s="212"/>
      <c r="M3" s="212"/>
      <c r="N3" s="212"/>
      <c r="O3" s="213"/>
      <c r="P3" s="65"/>
      <c r="Q3" s="214" t="s">
        <v>18</v>
      </c>
      <c r="R3" s="215"/>
      <c r="S3" s="215"/>
      <c r="T3" s="215"/>
      <c r="U3" s="215"/>
      <c r="V3" s="216"/>
      <c r="W3" s="214" t="s">
        <v>22</v>
      </c>
      <c r="X3" s="215"/>
      <c r="Y3" s="215"/>
      <c r="Z3" s="215"/>
      <c r="AA3" s="215"/>
      <c r="AB3" s="216"/>
      <c r="AC3" s="217" t="s">
        <v>31</v>
      </c>
      <c r="AD3" s="218"/>
      <c r="AE3" s="218"/>
      <c r="AF3" s="218"/>
      <c r="AG3" s="218"/>
      <c r="AH3" s="218"/>
      <c r="AI3" s="235" t="s">
        <v>37</v>
      </c>
      <c r="AJ3" s="215"/>
      <c r="AK3" s="215"/>
      <c r="AL3" s="215"/>
      <c r="AM3" s="215"/>
      <c r="AN3" s="216"/>
      <c r="AO3" s="214" t="s">
        <v>27</v>
      </c>
      <c r="AP3" s="215"/>
      <c r="AQ3" s="215"/>
      <c r="AR3" s="215"/>
      <c r="AS3" s="215"/>
      <c r="AT3" s="216"/>
      <c r="AU3" s="214" t="s">
        <v>41</v>
      </c>
      <c r="AV3" s="215"/>
      <c r="AW3" s="215"/>
      <c r="AX3" s="215"/>
      <c r="AY3" s="215"/>
      <c r="AZ3" s="216"/>
      <c r="BA3" s="214" t="s">
        <v>43</v>
      </c>
      <c r="BB3" s="215"/>
      <c r="BC3" s="215"/>
      <c r="BD3" s="215"/>
      <c r="BE3" s="215"/>
      <c r="BF3" s="216"/>
      <c r="BG3" s="214" t="s">
        <v>45</v>
      </c>
      <c r="BH3" s="215"/>
      <c r="BI3" s="215"/>
      <c r="BJ3" s="215"/>
      <c r="BK3" s="215"/>
      <c r="BL3" s="216"/>
    </row>
    <row r="4" spans="1:64" s="2" customFormat="1" ht="24.75" customHeight="1" x14ac:dyDescent="0.2">
      <c r="A4" s="37"/>
      <c r="B4" s="37"/>
      <c r="C4" s="38" t="s">
        <v>26</v>
      </c>
      <c r="D4" s="193" t="s">
        <v>15</v>
      </c>
      <c r="E4" s="194"/>
      <c r="F4" s="194"/>
      <c r="G4" s="194"/>
      <c r="H4" s="194"/>
      <c r="I4" s="195"/>
      <c r="J4" s="196" t="s">
        <v>36</v>
      </c>
      <c r="K4" s="197"/>
      <c r="L4" s="197"/>
      <c r="M4" s="197"/>
      <c r="N4" s="197"/>
      <c r="O4" s="198"/>
      <c r="P4" s="63"/>
      <c r="Q4" s="199">
        <v>1.67</v>
      </c>
      <c r="R4" s="200"/>
      <c r="S4" s="200"/>
      <c r="T4" s="200"/>
      <c r="U4" s="200"/>
      <c r="V4" s="201"/>
      <c r="W4" s="193">
        <v>1.6739999999999999</v>
      </c>
      <c r="X4" s="194"/>
      <c r="Y4" s="194"/>
      <c r="Z4" s="194"/>
      <c r="AA4" s="194"/>
      <c r="AB4" s="195"/>
      <c r="AC4" s="199" t="s">
        <v>62</v>
      </c>
      <c r="AD4" s="200"/>
      <c r="AE4" s="200"/>
      <c r="AF4" s="200"/>
      <c r="AG4" s="200"/>
      <c r="AH4" s="200"/>
      <c r="AI4" s="227">
        <v>1.671</v>
      </c>
      <c r="AJ4" s="228"/>
      <c r="AK4" s="228"/>
      <c r="AL4" s="228"/>
      <c r="AM4" s="228"/>
      <c r="AN4" s="229"/>
      <c r="AO4" s="230">
        <v>1.68</v>
      </c>
      <c r="AP4" s="228"/>
      <c r="AQ4" s="228"/>
      <c r="AR4" s="228"/>
      <c r="AS4" s="228"/>
      <c r="AT4" s="229"/>
      <c r="AU4" s="230">
        <v>2.673</v>
      </c>
      <c r="AV4" s="228"/>
      <c r="AW4" s="228"/>
      <c r="AX4" s="228"/>
      <c r="AY4" s="228"/>
      <c r="AZ4" s="229"/>
      <c r="BA4" s="230">
        <v>7.3019999999999996</v>
      </c>
      <c r="BB4" s="228"/>
      <c r="BC4" s="228"/>
      <c r="BD4" s="228"/>
      <c r="BE4" s="228"/>
      <c r="BF4" s="229"/>
      <c r="BG4" s="230">
        <v>7.3029999999999999</v>
      </c>
      <c r="BH4" s="228"/>
      <c r="BI4" s="228"/>
      <c r="BJ4" s="228"/>
      <c r="BK4" s="228"/>
      <c r="BL4" s="229"/>
    </row>
    <row r="5" spans="1:64" s="28" customFormat="1" ht="37.5" customHeight="1" x14ac:dyDescent="0.2">
      <c r="A5" s="44"/>
      <c r="B5" s="44"/>
      <c r="C5" s="45" t="s">
        <v>19</v>
      </c>
      <c r="D5" s="202"/>
      <c r="E5" s="203"/>
      <c r="F5" s="203"/>
      <c r="G5" s="203"/>
      <c r="H5" s="203"/>
      <c r="I5" s="204"/>
      <c r="J5" s="202" t="s">
        <v>35</v>
      </c>
      <c r="K5" s="203"/>
      <c r="L5" s="203"/>
      <c r="M5" s="203"/>
      <c r="N5" s="203"/>
      <c r="O5" s="204"/>
      <c r="P5" s="66"/>
      <c r="Q5" s="202" t="s">
        <v>20</v>
      </c>
      <c r="R5" s="203"/>
      <c r="S5" s="203"/>
      <c r="T5" s="203"/>
      <c r="U5" s="203"/>
      <c r="V5" s="204"/>
      <c r="W5" s="202" t="s">
        <v>25</v>
      </c>
      <c r="X5" s="203"/>
      <c r="Y5" s="203"/>
      <c r="Z5" s="203"/>
      <c r="AA5" s="203"/>
      <c r="AB5" s="204"/>
      <c r="AC5" s="202" t="s">
        <v>32</v>
      </c>
      <c r="AD5" s="203"/>
      <c r="AE5" s="203"/>
      <c r="AF5" s="203"/>
      <c r="AG5" s="203"/>
      <c r="AH5" s="203"/>
      <c r="AI5" s="231" t="s">
        <v>39</v>
      </c>
      <c r="AJ5" s="203"/>
      <c r="AK5" s="203"/>
      <c r="AL5" s="203"/>
      <c r="AM5" s="203"/>
      <c r="AN5" s="204"/>
      <c r="AO5" s="202" t="s">
        <v>29</v>
      </c>
      <c r="AP5" s="203"/>
      <c r="AQ5" s="203"/>
      <c r="AR5" s="203"/>
      <c r="AS5" s="203"/>
      <c r="AT5" s="204"/>
      <c r="AU5" s="202" t="s">
        <v>39</v>
      </c>
      <c r="AV5" s="203"/>
      <c r="AW5" s="203"/>
      <c r="AX5" s="203"/>
      <c r="AY5" s="203"/>
      <c r="AZ5" s="204"/>
      <c r="BA5" s="202" t="s">
        <v>44</v>
      </c>
      <c r="BB5" s="203"/>
      <c r="BC5" s="203"/>
      <c r="BD5" s="203"/>
      <c r="BE5" s="203"/>
      <c r="BF5" s="204"/>
      <c r="BG5" s="202" t="s">
        <v>44</v>
      </c>
      <c r="BH5" s="203"/>
      <c r="BI5" s="203"/>
      <c r="BJ5" s="203"/>
      <c r="BK5" s="203"/>
      <c r="BL5" s="204"/>
    </row>
    <row r="6" spans="1:64" s="28" customFormat="1" ht="24.75" customHeight="1" x14ac:dyDescent="0.2">
      <c r="A6" s="42"/>
      <c r="B6" s="42"/>
      <c r="C6" s="43" t="s">
        <v>21</v>
      </c>
      <c r="D6" s="187">
        <v>365630</v>
      </c>
      <c r="E6" s="188"/>
      <c r="F6" s="188"/>
      <c r="G6" s="188"/>
      <c r="H6" s="188"/>
      <c r="I6" s="189"/>
      <c r="J6" s="187">
        <v>352690</v>
      </c>
      <c r="K6" s="188"/>
      <c r="L6" s="188"/>
      <c r="M6" s="188"/>
      <c r="N6" s="188"/>
      <c r="O6" s="189"/>
      <c r="P6" s="73"/>
      <c r="Q6" s="190">
        <v>43000</v>
      </c>
      <c r="R6" s="191"/>
      <c r="S6" s="191"/>
      <c r="T6" s="191"/>
      <c r="U6" s="191"/>
      <c r="V6" s="192"/>
      <c r="W6" s="190">
        <v>76000</v>
      </c>
      <c r="X6" s="191"/>
      <c r="Y6" s="191"/>
      <c r="Z6" s="191"/>
      <c r="AA6" s="191"/>
      <c r="AB6" s="192"/>
      <c r="AC6" s="190">
        <v>630000</v>
      </c>
      <c r="AD6" s="191"/>
      <c r="AE6" s="191"/>
      <c r="AF6" s="191"/>
      <c r="AG6" s="191"/>
      <c r="AH6" s="191"/>
      <c r="AI6" s="226">
        <v>505000</v>
      </c>
      <c r="AJ6" s="191"/>
      <c r="AK6" s="191"/>
      <c r="AL6" s="191"/>
      <c r="AM6" s="191"/>
      <c r="AN6" s="192"/>
      <c r="AO6" s="190">
        <v>50000</v>
      </c>
      <c r="AP6" s="191"/>
      <c r="AQ6" s="191"/>
      <c r="AR6" s="191"/>
      <c r="AS6" s="191"/>
      <c r="AT6" s="192"/>
      <c r="AU6" s="190">
        <v>300000</v>
      </c>
      <c r="AV6" s="191"/>
      <c r="AW6" s="191"/>
      <c r="AX6" s="191"/>
      <c r="AY6" s="191"/>
      <c r="AZ6" s="192"/>
      <c r="BA6" s="190">
        <v>318000</v>
      </c>
      <c r="BB6" s="191"/>
      <c r="BC6" s="191"/>
      <c r="BD6" s="191"/>
      <c r="BE6" s="191"/>
      <c r="BF6" s="192"/>
      <c r="BG6" s="190">
        <v>370000</v>
      </c>
      <c r="BH6" s="191"/>
      <c r="BI6" s="191"/>
      <c r="BJ6" s="191"/>
      <c r="BK6" s="191"/>
      <c r="BL6" s="192"/>
    </row>
    <row r="7" spans="1:64" s="3" customFormat="1" ht="24.75" customHeight="1" x14ac:dyDescent="0.2">
      <c r="A7" s="32" t="s">
        <v>80</v>
      </c>
      <c r="B7" s="18"/>
      <c r="C7" s="1"/>
      <c r="D7" s="26"/>
      <c r="E7" s="20"/>
      <c r="F7" s="20"/>
      <c r="G7" s="20"/>
      <c r="H7" s="20"/>
      <c r="I7" s="27"/>
      <c r="J7" s="26"/>
      <c r="K7" s="20"/>
      <c r="L7" s="20"/>
      <c r="M7" s="20"/>
      <c r="N7" s="20"/>
      <c r="O7" s="27"/>
      <c r="P7" s="20"/>
      <c r="Q7" s="26"/>
      <c r="R7" s="20"/>
      <c r="S7" s="20"/>
      <c r="T7" s="20"/>
      <c r="U7" s="20"/>
      <c r="V7" s="27"/>
      <c r="W7" s="26"/>
      <c r="X7" s="20"/>
      <c r="Y7" s="20"/>
      <c r="Z7" s="20"/>
      <c r="AA7" s="20"/>
      <c r="AB7" s="27"/>
      <c r="AC7" s="26"/>
      <c r="AD7" s="20"/>
      <c r="AE7" s="20"/>
      <c r="AF7" s="20"/>
      <c r="AG7" s="20"/>
      <c r="AH7" s="20"/>
      <c r="AI7" s="58"/>
      <c r="AJ7" s="20"/>
      <c r="AK7" s="20"/>
      <c r="AL7" s="20"/>
      <c r="AM7" s="20"/>
      <c r="AN7" s="27"/>
      <c r="AO7" s="26"/>
      <c r="AP7" s="20"/>
      <c r="AQ7" s="20"/>
      <c r="AR7" s="20"/>
      <c r="AS7" s="20"/>
      <c r="AT7" s="27"/>
      <c r="AU7" s="26"/>
      <c r="AV7" s="20"/>
      <c r="AW7" s="20"/>
      <c r="AX7" s="20"/>
      <c r="AY7" s="20"/>
      <c r="AZ7" s="27"/>
      <c r="BA7" s="26"/>
      <c r="BB7" s="20"/>
      <c r="BC7" s="20"/>
      <c r="BD7" s="20"/>
      <c r="BE7" s="20"/>
      <c r="BF7" s="27"/>
      <c r="BG7" s="26"/>
      <c r="BH7" s="20"/>
      <c r="BI7" s="20"/>
      <c r="BJ7" s="20"/>
      <c r="BK7" s="20"/>
      <c r="BL7" s="27"/>
    </row>
    <row r="8" spans="1:64" ht="27.75" customHeight="1" x14ac:dyDescent="0.2">
      <c r="A8" s="34" t="s">
        <v>6</v>
      </c>
      <c r="B8" s="15"/>
      <c r="C8" s="11"/>
      <c r="D8" s="160"/>
      <c r="E8" s="158"/>
      <c r="F8" s="158"/>
      <c r="G8" s="158"/>
      <c r="H8" s="158"/>
      <c r="I8" s="159"/>
      <c r="J8" s="160"/>
      <c r="K8" s="158"/>
      <c r="L8" s="158"/>
      <c r="M8" s="158"/>
      <c r="N8" s="158"/>
      <c r="O8" s="159"/>
      <c r="P8" s="24"/>
      <c r="Q8" s="160"/>
      <c r="R8" s="158"/>
      <c r="S8" s="158"/>
      <c r="T8" s="158"/>
      <c r="U8" s="158"/>
      <c r="V8" s="159"/>
      <c r="W8" s="160"/>
      <c r="X8" s="158"/>
      <c r="Y8" s="158"/>
      <c r="Z8" s="158"/>
      <c r="AA8" s="158"/>
      <c r="AB8" s="159"/>
      <c r="AC8" s="160"/>
      <c r="AD8" s="158"/>
      <c r="AE8" s="158"/>
      <c r="AF8" s="158"/>
      <c r="AG8" s="158"/>
      <c r="AH8" s="158"/>
      <c r="AI8" s="157"/>
      <c r="AJ8" s="158"/>
      <c r="AK8" s="158"/>
      <c r="AL8" s="158"/>
      <c r="AM8" s="158"/>
      <c r="AN8" s="159"/>
      <c r="AO8" s="160"/>
      <c r="AP8" s="158"/>
      <c r="AQ8" s="158"/>
      <c r="AR8" s="158"/>
      <c r="AS8" s="158"/>
      <c r="AT8" s="159"/>
      <c r="AU8" s="160"/>
      <c r="AV8" s="158"/>
      <c r="AW8" s="158"/>
      <c r="AX8" s="158"/>
      <c r="AY8" s="158"/>
      <c r="AZ8" s="159"/>
      <c r="BA8" s="160"/>
      <c r="BB8" s="158"/>
      <c r="BC8" s="158"/>
      <c r="BD8" s="158"/>
      <c r="BE8" s="158"/>
      <c r="BF8" s="159"/>
      <c r="BG8" s="160"/>
      <c r="BH8" s="158"/>
      <c r="BI8" s="158"/>
      <c r="BJ8" s="158"/>
      <c r="BK8" s="158"/>
      <c r="BL8" s="159"/>
    </row>
    <row r="9" spans="1:64" ht="27.75" customHeight="1" x14ac:dyDescent="0.2">
      <c r="A9" s="40" t="s">
        <v>52</v>
      </c>
      <c r="B9" s="47"/>
      <c r="C9" s="41"/>
      <c r="D9" s="152">
        <v>1</v>
      </c>
      <c r="E9" s="150"/>
      <c r="F9" s="150"/>
      <c r="G9" s="150"/>
      <c r="H9" s="150"/>
      <c r="I9" s="151"/>
      <c r="J9" s="152">
        <v>1</v>
      </c>
      <c r="K9" s="150"/>
      <c r="L9" s="150"/>
      <c r="M9" s="150"/>
      <c r="N9" s="150"/>
      <c r="O9" s="151"/>
      <c r="P9" s="24"/>
      <c r="Q9" s="152" t="s">
        <v>51</v>
      </c>
      <c r="R9" s="150"/>
      <c r="S9" s="150"/>
      <c r="T9" s="150"/>
      <c r="U9" s="150"/>
      <c r="V9" s="151"/>
      <c r="W9" s="152" t="s">
        <v>51</v>
      </c>
      <c r="X9" s="150"/>
      <c r="Y9" s="150"/>
      <c r="Z9" s="150"/>
      <c r="AA9" s="150"/>
      <c r="AB9" s="151"/>
      <c r="AC9" s="152" t="s">
        <v>51</v>
      </c>
      <c r="AD9" s="150"/>
      <c r="AE9" s="150"/>
      <c r="AF9" s="150"/>
      <c r="AG9" s="150"/>
      <c r="AH9" s="150"/>
      <c r="AI9" s="149" t="s">
        <v>57</v>
      </c>
      <c r="AJ9" s="150"/>
      <c r="AK9" s="150"/>
      <c r="AL9" s="150"/>
      <c r="AM9" s="150"/>
      <c r="AN9" s="151"/>
      <c r="AO9" s="152" t="s">
        <v>57</v>
      </c>
      <c r="AP9" s="150"/>
      <c r="AQ9" s="150"/>
      <c r="AR9" s="150"/>
      <c r="AS9" s="150"/>
      <c r="AT9" s="151"/>
      <c r="AU9" s="152" t="s">
        <v>57</v>
      </c>
      <c r="AV9" s="150"/>
      <c r="AW9" s="150"/>
      <c r="AX9" s="150"/>
      <c r="AY9" s="150"/>
      <c r="AZ9" s="151"/>
      <c r="BA9" s="152" t="s">
        <v>57</v>
      </c>
      <c r="BB9" s="150"/>
      <c r="BC9" s="150"/>
      <c r="BD9" s="150"/>
      <c r="BE9" s="150"/>
      <c r="BF9" s="151"/>
      <c r="BG9" s="152" t="s">
        <v>57</v>
      </c>
      <c r="BH9" s="150"/>
      <c r="BI9" s="150"/>
      <c r="BJ9" s="150"/>
      <c r="BK9" s="150"/>
      <c r="BL9" s="151"/>
    </row>
    <row r="10" spans="1:64" ht="27.75" customHeight="1" x14ac:dyDescent="0.2">
      <c r="A10" s="33" t="s">
        <v>7</v>
      </c>
      <c r="B10" s="16"/>
      <c r="C10" s="10"/>
      <c r="D10" s="164" t="s">
        <v>53</v>
      </c>
      <c r="E10" s="158"/>
      <c r="F10" s="158"/>
      <c r="G10" s="158"/>
      <c r="H10" s="158"/>
      <c r="I10" s="159"/>
      <c r="J10" s="164" t="s">
        <v>69</v>
      </c>
      <c r="K10" s="158"/>
      <c r="L10" s="158"/>
      <c r="M10" s="158"/>
      <c r="N10" s="158"/>
      <c r="O10" s="159"/>
      <c r="P10" s="24"/>
      <c r="Q10" s="164" t="s">
        <v>53</v>
      </c>
      <c r="R10" s="158"/>
      <c r="S10" s="158"/>
      <c r="T10" s="158"/>
      <c r="U10" s="158"/>
      <c r="V10" s="159"/>
      <c r="W10" s="164" t="s">
        <v>53</v>
      </c>
      <c r="X10" s="158"/>
      <c r="Y10" s="158"/>
      <c r="Z10" s="158"/>
      <c r="AA10" s="158"/>
      <c r="AB10" s="159"/>
      <c r="AC10" s="164" t="s">
        <v>53</v>
      </c>
      <c r="AD10" s="158"/>
      <c r="AE10" s="158"/>
      <c r="AF10" s="158"/>
      <c r="AG10" s="158"/>
      <c r="AH10" s="158"/>
      <c r="AI10" s="163" t="s">
        <v>53</v>
      </c>
      <c r="AJ10" s="158"/>
      <c r="AK10" s="158"/>
      <c r="AL10" s="158"/>
      <c r="AM10" s="158"/>
      <c r="AN10" s="159"/>
      <c r="AO10" s="164" t="s">
        <v>53</v>
      </c>
      <c r="AP10" s="158"/>
      <c r="AQ10" s="158"/>
      <c r="AR10" s="158"/>
      <c r="AS10" s="158"/>
      <c r="AT10" s="159"/>
      <c r="AU10" s="164" t="s">
        <v>53</v>
      </c>
      <c r="AV10" s="158"/>
      <c r="AW10" s="158"/>
      <c r="AX10" s="158"/>
      <c r="AY10" s="158"/>
      <c r="AZ10" s="159"/>
      <c r="BA10" s="164" t="s">
        <v>53</v>
      </c>
      <c r="BB10" s="158"/>
      <c r="BC10" s="158"/>
      <c r="BD10" s="158"/>
      <c r="BE10" s="158"/>
      <c r="BF10" s="159"/>
      <c r="BG10" s="164" t="s">
        <v>53</v>
      </c>
      <c r="BH10" s="158"/>
      <c r="BI10" s="158"/>
      <c r="BJ10" s="158"/>
      <c r="BK10" s="158"/>
      <c r="BL10" s="159"/>
    </row>
    <row r="11" spans="1:64" ht="27.75" customHeight="1" x14ac:dyDescent="0.2">
      <c r="A11" s="40" t="s">
        <v>14</v>
      </c>
      <c r="B11" s="47"/>
      <c r="C11" s="41"/>
      <c r="D11" s="162" t="s">
        <v>68</v>
      </c>
      <c r="E11" s="150"/>
      <c r="F11" s="150"/>
      <c r="G11" s="150"/>
      <c r="H11" s="150"/>
      <c r="I11" s="151"/>
      <c r="J11" s="223" t="s">
        <v>56</v>
      </c>
      <c r="K11" s="224"/>
      <c r="L11" s="224"/>
      <c r="M11" s="224"/>
      <c r="N11" s="224"/>
      <c r="O11" s="225"/>
      <c r="P11" s="67"/>
      <c r="Q11" s="162" t="s">
        <v>68</v>
      </c>
      <c r="R11" s="150"/>
      <c r="S11" s="150"/>
      <c r="T11" s="150"/>
      <c r="U11" s="150"/>
      <c r="V11" s="151"/>
      <c r="W11" s="162" t="s">
        <v>68</v>
      </c>
      <c r="X11" s="150"/>
      <c r="Y11" s="150"/>
      <c r="Z11" s="150"/>
      <c r="AA11" s="150"/>
      <c r="AB11" s="151"/>
      <c r="AC11" s="162" t="s">
        <v>68</v>
      </c>
      <c r="AD11" s="150"/>
      <c r="AE11" s="150"/>
      <c r="AF11" s="150"/>
      <c r="AG11" s="150"/>
      <c r="AH11" s="150"/>
      <c r="AI11" s="161" t="s">
        <v>68</v>
      </c>
      <c r="AJ11" s="150"/>
      <c r="AK11" s="150"/>
      <c r="AL11" s="150"/>
      <c r="AM11" s="150"/>
      <c r="AN11" s="151"/>
      <c r="AO11" s="162" t="s">
        <v>68</v>
      </c>
      <c r="AP11" s="150"/>
      <c r="AQ11" s="150"/>
      <c r="AR11" s="150"/>
      <c r="AS11" s="150"/>
      <c r="AT11" s="151"/>
      <c r="AU11" s="162" t="s">
        <v>68</v>
      </c>
      <c r="AV11" s="150"/>
      <c r="AW11" s="150"/>
      <c r="AX11" s="150"/>
      <c r="AY11" s="150"/>
      <c r="AZ11" s="151"/>
      <c r="BA11" s="162" t="s">
        <v>68</v>
      </c>
      <c r="BB11" s="150"/>
      <c r="BC11" s="150"/>
      <c r="BD11" s="150"/>
      <c r="BE11" s="150"/>
      <c r="BF11" s="151"/>
      <c r="BG11" s="162" t="s">
        <v>68</v>
      </c>
      <c r="BH11" s="150"/>
      <c r="BI11" s="150"/>
      <c r="BJ11" s="150"/>
      <c r="BK11" s="150"/>
      <c r="BL11" s="151"/>
    </row>
    <row r="12" spans="1:64" ht="27.75" customHeight="1" x14ac:dyDescent="0.2">
      <c r="A12" s="35" t="s">
        <v>8</v>
      </c>
      <c r="B12" s="16"/>
      <c r="C12" s="11"/>
      <c r="D12" s="164">
        <v>286</v>
      </c>
      <c r="E12" s="219"/>
      <c r="F12" s="219"/>
      <c r="G12" s="219"/>
      <c r="H12" s="219"/>
      <c r="I12" s="220"/>
      <c r="J12" s="160">
        <v>45</v>
      </c>
      <c r="K12" s="158"/>
      <c r="L12" s="158"/>
      <c r="M12" s="158"/>
      <c r="N12" s="158"/>
      <c r="O12" s="159"/>
      <c r="P12" s="24"/>
      <c r="Q12" s="160">
        <v>25</v>
      </c>
      <c r="R12" s="158"/>
      <c r="S12" s="158"/>
      <c r="T12" s="158"/>
      <c r="U12" s="158"/>
      <c r="V12" s="159"/>
      <c r="W12" s="160">
        <v>30</v>
      </c>
      <c r="X12" s="158"/>
      <c r="Y12" s="158"/>
      <c r="Z12" s="158"/>
      <c r="AA12" s="158"/>
      <c r="AB12" s="159"/>
      <c r="AC12" s="160">
        <v>30</v>
      </c>
      <c r="AD12" s="158"/>
      <c r="AE12" s="158"/>
      <c r="AF12" s="158"/>
      <c r="AG12" s="158"/>
      <c r="AH12" s="158"/>
      <c r="AI12" s="157">
        <v>26</v>
      </c>
      <c r="AJ12" s="158"/>
      <c r="AK12" s="158"/>
      <c r="AL12" s="158"/>
      <c r="AM12" s="158"/>
      <c r="AN12" s="159"/>
      <c r="AO12" s="160">
        <v>12</v>
      </c>
      <c r="AP12" s="158"/>
      <c r="AQ12" s="158"/>
      <c r="AR12" s="158"/>
      <c r="AS12" s="158"/>
      <c r="AT12" s="159"/>
      <c r="AU12" s="160">
        <v>24</v>
      </c>
      <c r="AV12" s="158"/>
      <c r="AW12" s="158"/>
      <c r="AX12" s="158"/>
      <c r="AY12" s="158"/>
      <c r="AZ12" s="159"/>
      <c r="BA12" s="160">
        <v>20</v>
      </c>
      <c r="BB12" s="158"/>
      <c r="BC12" s="158"/>
      <c r="BD12" s="158"/>
      <c r="BE12" s="158"/>
      <c r="BF12" s="159"/>
      <c r="BG12" s="160">
        <v>20</v>
      </c>
      <c r="BH12" s="158"/>
      <c r="BI12" s="158"/>
      <c r="BJ12" s="158"/>
      <c r="BK12" s="158"/>
      <c r="BL12" s="159"/>
    </row>
    <row r="13" spans="1:64" ht="27.75" customHeight="1" x14ac:dyDescent="0.2">
      <c r="A13" s="40" t="s">
        <v>9</v>
      </c>
      <c r="B13" s="46"/>
      <c r="C13" s="39"/>
      <c r="D13" s="162" t="s">
        <v>63</v>
      </c>
      <c r="E13" s="221"/>
      <c r="F13" s="221"/>
      <c r="G13" s="221"/>
      <c r="H13" s="221"/>
      <c r="I13" s="222"/>
      <c r="J13" s="152">
        <v>10</v>
      </c>
      <c r="K13" s="150"/>
      <c r="L13" s="150"/>
      <c r="M13" s="150"/>
      <c r="N13" s="150"/>
      <c r="O13" s="151"/>
      <c r="P13" s="24"/>
      <c r="Q13" s="162" t="s">
        <v>63</v>
      </c>
      <c r="R13" s="221"/>
      <c r="S13" s="221"/>
      <c r="T13" s="221"/>
      <c r="U13" s="221"/>
      <c r="V13" s="222"/>
      <c r="W13" s="162" t="s">
        <v>63</v>
      </c>
      <c r="X13" s="221"/>
      <c r="Y13" s="221"/>
      <c r="Z13" s="221"/>
      <c r="AA13" s="221"/>
      <c r="AB13" s="222"/>
      <c r="AC13" s="162">
        <v>15</v>
      </c>
      <c r="AD13" s="221"/>
      <c r="AE13" s="221"/>
      <c r="AF13" s="221"/>
      <c r="AG13" s="221"/>
      <c r="AH13" s="221"/>
      <c r="AI13" s="149">
        <v>8</v>
      </c>
      <c r="AJ13" s="150"/>
      <c r="AK13" s="150"/>
      <c r="AL13" s="150"/>
      <c r="AM13" s="150"/>
      <c r="AN13" s="151"/>
      <c r="AO13" s="152">
        <v>8</v>
      </c>
      <c r="AP13" s="150"/>
      <c r="AQ13" s="150"/>
      <c r="AR13" s="150"/>
      <c r="AS13" s="150"/>
      <c r="AT13" s="151"/>
      <c r="AU13" s="152">
        <v>10</v>
      </c>
      <c r="AV13" s="150"/>
      <c r="AW13" s="150"/>
      <c r="AX13" s="150"/>
      <c r="AY13" s="150"/>
      <c r="AZ13" s="151"/>
      <c r="BA13" s="152">
        <v>5</v>
      </c>
      <c r="BB13" s="150"/>
      <c r="BC13" s="150"/>
      <c r="BD13" s="150"/>
      <c r="BE13" s="150"/>
      <c r="BF13" s="151"/>
      <c r="BG13" s="152">
        <v>5</v>
      </c>
      <c r="BH13" s="150"/>
      <c r="BI13" s="150"/>
      <c r="BJ13" s="150"/>
      <c r="BK13" s="150"/>
      <c r="BL13" s="151"/>
    </row>
    <row r="14" spans="1:64" ht="27.75" customHeight="1" x14ac:dyDescent="0.2">
      <c r="A14" s="33" t="s">
        <v>10</v>
      </c>
      <c r="B14" s="14"/>
      <c r="C14" s="9"/>
      <c r="D14" s="160" t="s">
        <v>54</v>
      </c>
      <c r="E14" s="158"/>
      <c r="F14" s="158"/>
      <c r="G14" s="158"/>
      <c r="H14" s="158"/>
      <c r="I14" s="159"/>
      <c r="J14" s="160">
        <v>60</v>
      </c>
      <c r="K14" s="158"/>
      <c r="L14" s="158"/>
      <c r="M14" s="158"/>
      <c r="N14" s="158"/>
      <c r="O14" s="159"/>
      <c r="P14" s="24"/>
      <c r="Q14" s="160" t="s">
        <v>48</v>
      </c>
      <c r="R14" s="158"/>
      <c r="S14" s="158"/>
      <c r="T14" s="158"/>
      <c r="U14" s="158"/>
      <c r="V14" s="159"/>
      <c r="W14" s="160" t="s">
        <v>48</v>
      </c>
      <c r="X14" s="158"/>
      <c r="Y14" s="158"/>
      <c r="Z14" s="158"/>
      <c r="AA14" s="158"/>
      <c r="AB14" s="159"/>
      <c r="AC14" s="160">
        <v>60</v>
      </c>
      <c r="AD14" s="158"/>
      <c r="AE14" s="158"/>
      <c r="AF14" s="158"/>
      <c r="AG14" s="158"/>
      <c r="AH14" s="158"/>
      <c r="AI14" s="157">
        <v>50</v>
      </c>
      <c r="AJ14" s="158"/>
      <c r="AK14" s="158"/>
      <c r="AL14" s="158"/>
      <c r="AM14" s="158"/>
      <c r="AN14" s="159"/>
      <c r="AO14" s="160">
        <v>25</v>
      </c>
      <c r="AP14" s="158"/>
      <c r="AQ14" s="158"/>
      <c r="AR14" s="158"/>
      <c r="AS14" s="158"/>
      <c r="AT14" s="159"/>
      <c r="AU14" s="160">
        <v>50</v>
      </c>
      <c r="AV14" s="158"/>
      <c r="AW14" s="158"/>
      <c r="AX14" s="158"/>
      <c r="AY14" s="158"/>
      <c r="AZ14" s="159"/>
      <c r="BA14" s="160">
        <v>30</v>
      </c>
      <c r="BB14" s="158"/>
      <c r="BC14" s="158"/>
      <c r="BD14" s="158"/>
      <c r="BE14" s="158"/>
      <c r="BF14" s="159"/>
      <c r="BG14" s="160">
        <v>30</v>
      </c>
      <c r="BH14" s="158"/>
      <c r="BI14" s="158"/>
      <c r="BJ14" s="158"/>
      <c r="BK14" s="158"/>
      <c r="BL14" s="159"/>
    </row>
    <row r="15" spans="1:64" s="247" customFormat="1" ht="27.75" customHeight="1" x14ac:dyDescent="0.2">
      <c r="A15" s="240" t="s">
        <v>82</v>
      </c>
      <c r="B15" s="241"/>
      <c r="C15" s="242"/>
      <c r="D15" s="243">
        <f>SUM(D9:I14)</f>
        <v>287</v>
      </c>
      <c r="E15" s="244"/>
      <c r="F15" s="244"/>
      <c r="G15" s="244"/>
      <c r="H15" s="244"/>
      <c r="I15" s="245"/>
      <c r="J15" s="243">
        <f>SUM(J9:O14)</f>
        <v>116</v>
      </c>
      <c r="K15" s="244"/>
      <c r="L15" s="244"/>
      <c r="M15" s="244"/>
      <c r="N15" s="244"/>
      <c r="O15" s="245"/>
      <c r="P15" s="246"/>
      <c r="Q15" s="243">
        <f>SUM(Q9:V14)</f>
        <v>25</v>
      </c>
      <c r="R15" s="244"/>
      <c r="S15" s="244"/>
      <c r="T15" s="244"/>
      <c r="U15" s="244"/>
      <c r="V15" s="245"/>
      <c r="W15" s="243">
        <f t="shared" ref="W15" si="0">SUM(W9:AB14)</f>
        <v>30</v>
      </c>
      <c r="X15" s="244"/>
      <c r="Y15" s="244"/>
      <c r="Z15" s="244"/>
      <c r="AA15" s="244"/>
      <c r="AB15" s="245"/>
      <c r="AC15" s="243">
        <f t="shared" ref="AC15" si="1">SUM(AC9:AH14)</f>
        <v>105</v>
      </c>
      <c r="AD15" s="244"/>
      <c r="AE15" s="244"/>
      <c r="AF15" s="244"/>
      <c r="AG15" s="244"/>
      <c r="AH15" s="245"/>
      <c r="AI15" s="243">
        <f t="shared" ref="AI15" si="2">SUM(AI9:AN14)</f>
        <v>84</v>
      </c>
      <c r="AJ15" s="244"/>
      <c r="AK15" s="244"/>
      <c r="AL15" s="244"/>
      <c r="AM15" s="244"/>
      <c r="AN15" s="245"/>
      <c r="AO15" s="243">
        <f t="shared" ref="AO15" si="3">SUM(AO9:AT14)</f>
        <v>45</v>
      </c>
      <c r="AP15" s="244"/>
      <c r="AQ15" s="244"/>
      <c r="AR15" s="244"/>
      <c r="AS15" s="244"/>
      <c r="AT15" s="245"/>
      <c r="AU15" s="243">
        <f t="shared" ref="AU15" si="4">SUM(AU9:AZ14)</f>
        <v>84</v>
      </c>
      <c r="AV15" s="244"/>
      <c r="AW15" s="244"/>
      <c r="AX15" s="244"/>
      <c r="AY15" s="244"/>
      <c r="AZ15" s="245"/>
      <c r="BA15" s="243">
        <f t="shared" ref="BA15" si="5">SUM(BA9:BF14)</f>
        <v>55</v>
      </c>
      <c r="BB15" s="244"/>
      <c r="BC15" s="244"/>
      <c r="BD15" s="244"/>
      <c r="BE15" s="244"/>
      <c r="BF15" s="245"/>
      <c r="BG15" s="243">
        <f t="shared" ref="BG15" si="6">SUM(BG9:BL14)</f>
        <v>55</v>
      </c>
      <c r="BH15" s="244"/>
      <c r="BI15" s="244"/>
      <c r="BJ15" s="244"/>
      <c r="BK15" s="244"/>
      <c r="BL15" s="245"/>
    </row>
    <row r="16" spans="1:64" s="247" customFormat="1" ht="27.75" customHeight="1" x14ac:dyDescent="0.2">
      <c r="A16" s="240" t="s">
        <v>83</v>
      </c>
      <c r="B16" s="241"/>
      <c r="C16" s="242"/>
      <c r="D16" s="243">
        <f>D15*0.9</f>
        <v>258.3</v>
      </c>
      <c r="E16" s="244"/>
      <c r="F16" s="244"/>
      <c r="G16" s="244"/>
      <c r="H16" s="244"/>
      <c r="I16" s="245"/>
      <c r="J16" s="243">
        <f>J15*0.9</f>
        <v>104.4</v>
      </c>
      <c r="K16" s="244"/>
      <c r="L16" s="244"/>
      <c r="M16" s="244"/>
      <c r="N16" s="244"/>
      <c r="O16" s="245"/>
      <c r="P16" s="246"/>
      <c r="Q16" s="243">
        <f t="shared" ref="Q16" si="7">Q15*0.9</f>
        <v>22.5</v>
      </c>
      <c r="R16" s="244"/>
      <c r="S16" s="244"/>
      <c r="T16" s="244"/>
      <c r="U16" s="244"/>
      <c r="V16" s="245"/>
      <c r="W16" s="243">
        <f t="shared" ref="W16" si="8">W15*0.9</f>
        <v>27</v>
      </c>
      <c r="X16" s="244"/>
      <c r="Y16" s="244"/>
      <c r="Z16" s="244"/>
      <c r="AA16" s="244"/>
      <c r="AB16" s="245"/>
      <c r="AC16" s="243">
        <f t="shared" ref="AC16" si="9">AC15*0.9</f>
        <v>94.5</v>
      </c>
      <c r="AD16" s="244"/>
      <c r="AE16" s="244"/>
      <c r="AF16" s="244"/>
      <c r="AG16" s="244"/>
      <c r="AH16" s="245"/>
      <c r="AI16" s="243">
        <f t="shared" ref="AI16" si="10">AI15*0.9</f>
        <v>75.600000000000009</v>
      </c>
      <c r="AJ16" s="244"/>
      <c r="AK16" s="244"/>
      <c r="AL16" s="244"/>
      <c r="AM16" s="244"/>
      <c r="AN16" s="245"/>
      <c r="AO16" s="243">
        <f t="shared" ref="AO16" si="11">AO15*0.9</f>
        <v>40.5</v>
      </c>
      <c r="AP16" s="244"/>
      <c r="AQ16" s="244"/>
      <c r="AR16" s="244"/>
      <c r="AS16" s="244"/>
      <c r="AT16" s="245"/>
      <c r="AU16" s="243">
        <f t="shared" ref="AU16" si="12">AU15*0.9</f>
        <v>75.600000000000009</v>
      </c>
      <c r="AV16" s="244"/>
      <c r="AW16" s="244"/>
      <c r="AX16" s="244"/>
      <c r="AY16" s="244"/>
      <c r="AZ16" s="245"/>
      <c r="BA16" s="243">
        <f t="shared" ref="BA16" si="13">BA15*0.9</f>
        <v>49.5</v>
      </c>
      <c r="BB16" s="244"/>
      <c r="BC16" s="244"/>
      <c r="BD16" s="244"/>
      <c r="BE16" s="244"/>
      <c r="BF16" s="245"/>
      <c r="BG16" s="243">
        <f t="shared" ref="BG16" si="14">BG15*0.9</f>
        <v>49.5</v>
      </c>
      <c r="BH16" s="244"/>
      <c r="BI16" s="244"/>
      <c r="BJ16" s="244"/>
      <c r="BK16" s="244"/>
      <c r="BL16" s="245"/>
    </row>
    <row r="17" spans="1:64" ht="27.75" customHeight="1" x14ac:dyDescent="0.2">
      <c r="A17" s="35"/>
      <c r="B17" s="16"/>
      <c r="C17" s="11"/>
      <c r="D17" s="236"/>
      <c r="E17" s="237"/>
      <c r="F17" s="237"/>
      <c r="G17" s="237"/>
      <c r="H17" s="237"/>
      <c r="I17" s="238"/>
      <c r="J17" s="236"/>
      <c r="K17" s="237"/>
      <c r="L17" s="237"/>
      <c r="M17" s="237"/>
      <c r="N17" s="237"/>
      <c r="O17" s="238"/>
      <c r="P17" s="237"/>
      <c r="Q17" s="236"/>
      <c r="R17" s="237"/>
      <c r="S17" s="237"/>
      <c r="T17" s="237"/>
      <c r="U17" s="237"/>
      <c r="V17" s="238"/>
      <c r="W17" s="236"/>
      <c r="X17" s="237"/>
      <c r="Y17" s="237"/>
      <c r="Z17" s="237"/>
      <c r="AA17" s="237"/>
      <c r="AB17" s="238"/>
      <c r="AC17" s="236"/>
      <c r="AD17" s="237"/>
      <c r="AE17" s="237"/>
      <c r="AF17" s="237"/>
      <c r="AG17" s="237"/>
      <c r="AH17" s="237"/>
      <c r="AI17" s="239"/>
      <c r="AJ17" s="237"/>
      <c r="AK17" s="237"/>
      <c r="AL17" s="237"/>
      <c r="AM17" s="237"/>
      <c r="AN17" s="238"/>
      <c r="AO17" s="236"/>
      <c r="AP17" s="237"/>
      <c r="AQ17" s="237"/>
      <c r="AR17" s="237"/>
      <c r="AS17" s="237"/>
      <c r="AT17" s="238"/>
      <c r="AU17" s="236"/>
      <c r="AV17" s="237"/>
      <c r="AW17" s="237"/>
      <c r="AX17" s="237"/>
      <c r="AY17" s="237"/>
      <c r="AZ17" s="238"/>
      <c r="BA17" s="236"/>
      <c r="BB17" s="237"/>
      <c r="BC17" s="237"/>
      <c r="BD17" s="237"/>
      <c r="BE17" s="237"/>
      <c r="BF17" s="238"/>
      <c r="BG17" s="236"/>
      <c r="BH17" s="237"/>
      <c r="BI17" s="237"/>
      <c r="BJ17" s="237"/>
      <c r="BK17" s="237"/>
      <c r="BL17" s="238"/>
    </row>
    <row r="18" spans="1:64" ht="27.75" customHeight="1" x14ac:dyDescent="0.2">
      <c r="A18" s="35"/>
      <c r="B18" s="16"/>
      <c r="C18" s="11"/>
      <c r="D18" s="236"/>
      <c r="E18" s="237"/>
      <c r="F18" s="237"/>
      <c r="G18" s="237"/>
      <c r="H18" s="237"/>
      <c r="I18" s="238"/>
      <c r="J18" s="236"/>
      <c r="K18" s="237"/>
      <c r="L18" s="237"/>
      <c r="M18" s="237"/>
      <c r="N18" s="237"/>
      <c r="O18" s="238"/>
      <c r="P18" s="237"/>
      <c r="Q18" s="236"/>
      <c r="R18" s="237"/>
      <c r="S18" s="237"/>
      <c r="T18" s="237"/>
      <c r="U18" s="237"/>
      <c r="V18" s="238"/>
      <c r="W18" s="236"/>
      <c r="X18" s="237"/>
      <c r="Y18" s="237"/>
      <c r="Z18" s="237"/>
      <c r="AA18" s="237"/>
      <c r="AB18" s="238"/>
      <c r="AC18" s="236"/>
      <c r="AD18" s="237"/>
      <c r="AE18" s="237"/>
      <c r="AF18" s="237"/>
      <c r="AG18" s="237"/>
      <c r="AH18" s="237"/>
      <c r="AI18" s="239"/>
      <c r="AJ18" s="237"/>
      <c r="AK18" s="237"/>
      <c r="AL18" s="237"/>
      <c r="AM18" s="237"/>
      <c r="AN18" s="238"/>
      <c r="AO18" s="236"/>
      <c r="AP18" s="237"/>
      <c r="AQ18" s="237"/>
      <c r="AR18" s="237"/>
      <c r="AS18" s="237"/>
      <c r="AT18" s="238"/>
      <c r="AU18" s="236"/>
      <c r="AV18" s="237"/>
      <c r="AW18" s="237"/>
      <c r="AX18" s="237"/>
      <c r="AY18" s="237"/>
      <c r="AZ18" s="238"/>
      <c r="BA18" s="236"/>
      <c r="BB18" s="237"/>
      <c r="BC18" s="237"/>
      <c r="BD18" s="237"/>
      <c r="BE18" s="237"/>
      <c r="BF18" s="238"/>
      <c r="BG18" s="236"/>
      <c r="BH18" s="237"/>
      <c r="BI18" s="237"/>
      <c r="BJ18" s="237"/>
      <c r="BK18" s="237"/>
      <c r="BL18" s="238"/>
    </row>
    <row r="19" spans="1:64" ht="27.75" customHeight="1" x14ac:dyDescent="0.2">
      <c r="A19" s="35"/>
      <c r="B19" s="16"/>
      <c r="C19" s="11"/>
      <c r="D19" s="236"/>
      <c r="E19" s="237"/>
      <c r="F19" s="237"/>
      <c r="G19" s="237"/>
      <c r="H19" s="237"/>
      <c r="I19" s="238"/>
      <c r="J19" s="236"/>
      <c r="K19" s="237"/>
      <c r="L19" s="237"/>
      <c r="M19" s="237"/>
      <c r="N19" s="237"/>
      <c r="O19" s="238"/>
      <c r="P19" s="237"/>
      <c r="Q19" s="236"/>
      <c r="R19" s="237"/>
      <c r="S19" s="237"/>
      <c r="T19" s="237"/>
      <c r="U19" s="237"/>
      <c r="V19" s="238"/>
      <c r="W19" s="236"/>
      <c r="X19" s="237"/>
      <c r="Y19" s="237"/>
      <c r="Z19" s="237"/>
      <c r="AA19" s="237"/>
      <c r="AB19" s="238"/>
      <c r="AC19" s="236"/>
      <c r="AD19" s="237"/>
      <c r="AE19" s="237"/>
      <c r="AF19" s="237"/>
      <c r="AG19" s="237"/>
      <c r="AH19" s="237"/>
      <c r="AI19" s="239"/>
      <c r="AJ19" s="237"/>
      <c r="AK19" s="237"/>
      <c r="AL19" s="237"/>
      <c r="AM19" s="237"/>
      <c r="AN19" s="238"/>
      <c r="AO19" s="236"/>
      <c r="AP19" s="237"/>
      <c r="AQ19" s="237"/>
      <c r="AR19" s="237"/>
      <c r="AS19" s="237"/>
      <c r="AT19" s="238"/>
      <c r="AU19" s="236"/>
      <c r="AV19" s="237"/>
      <c r="AW19" s="237"/>
      <c r="AX19" s="237"/>
      <c r="AY19" s="237"/>
      <c r="AZ19" s="238"/>
      <c r="BA19" s="236"/>
      <c r="BB19" s="237"/>
      <c r="BC19" s="237"/>
      <c r="BD19" s="237"/>
      <c r="BE19" s="237"/>
      <c r="BF19" s="238"/>
      <c r="BG19" s="236"/>
      <c r="BH19" s="237"/>
      <c r="BI19" s="237"/>
      <c r="BJ19" s="237"/>
      <c r="BK19" s="237"/>
      <c r="BL19" s="238"/>
    </row>
    <row r="20" spans="1:64" ht="27.75" customHeight="1" x14ac:dyDescent="0.2">
      <c r="A20" s="35"/>
      <c r="B20" s="16"/>
      <c r="C20" s="11"/>
      <c r="D20" s="236"/>
      <c r="E20" s="237"/>
      <c r="F20" s="237"/>
      <c r="G20" s="237"/>
      <c r="H20" s="237"/>
      <c r="I20" s="238"/>
      <c r="J20" s="236"/>
      <c r="K20" s="237"/>
      <c r="L20" s="237"/>
      <c r="M20" s="237"/>
      <c r="N20" s="237"/>
      <c r="O20" s="238"/>
      <c r="P20" s="237"/>
      <c r="Q20" s="236"/>
      <c r="R20" s="237"/>
      <c r="S20" s="237"/>
      <c r="T20" s="237"/>
      <c r="U20" s="237"/>
      <c r="V20" s="238"/>
      <c r="W20" s="236"/>
      <c r="X20" s="237"/>
      <c r="Y20" s="237"/>
      <c r="Z20" s="237"/>
      <c r="AA20" s="237"/>
      <c r="AB20" s="238"/>
      <c r="AC20" s="236"/>
      <c r="AD20" s="237"/>
      <c r="AE20" s="237"/>
      <c r="AF20" s="237"/>
      <c r="AG20" s="237"/>
      <c r="AH20" s="237"/>
      <c r="AI20" s="239"/>
      <c r="AJ20" s="237"/>
      <c r="AK20" s="237"/>
      <c r="AL20" s="237"/>
      <c r="AM20" s="237"/>
      <c r="AN20" s="238"/>
      <c r="AO20" s="236"/>
      <c r="AP20" s="237"/>
      <c r="AQ20" s="237"/>
      <c r="AR20" s="237"/>
      <c r="AS20" s="237"/>
      <c r="AT20" s="238"/>
      <c r="AU20" s="236"/>
      <c r="AV20" s="237"/>
      <c r="AW20" s="237"/>
      <c r="AX20" s="237"/>
      <c r="AY20" s="237"/>
      <c r="AZ20" s="238"/>
      <c r="BA20" s="236"/>
      <c r="BB20" s="237"/>
      <c r="BC20" s="237"/>
      <c r="BD20" s="237"/>
      <c r="BE20" s="237"/>
      <c r="BF20" s="238"/>
      <c r="BG20" s="236"/>
      <c r="BH20" s="237"/>
      <c r="BI20" s="237"/>
      <c r="BJ20" s="237"/>
      <c r="BK20" s="237"/>
      <c r="BL20" s="238"/>
    </row>
    <row r="21" spans="1:64" ht="27.75" customHeight="1" x14ac:dyDescent="0.2">
      <c r="A21" s="35"/>
      <c r="B21" s="16"/>
      <c r="C21" s="11"/>
      <c r="D21" s="236"/>
      <c r="E21" s="237"/>
      <c r="F21" s="237"/>
      <c r="G21" s="237"/>
      <c r="H21" s="237"/>
      <c r="I21" s="238"/>
      <c r="J21" s="236"/>
      <c r="K21" s="237"/>
      <c r="L21" s="237"/>
      <c r="M21" s="237"/>
      <c r="N21" s="237"/>
      <c r="O21" s="238"/>
      <c r="P21" s="237"/>
      <c r="Q21" s="236"/>
      <c r="R21" s="237"/>
      <c r="S21" s="237"/>
      <c r="T21" s="237"/>
      <c r="U21" s="237"/>
      <c r="V21" s="238"/>
      <c r="W21" s="236"/>
      <c r="X21" s="237"/>
      <c r="Y21" s="237"/>
      <c r="Z21" s="237"/>
      <c r="AA21" s="237"/>
      <c r="AB21" s="238"/>
      <c r="AC21" s="236"/>
      <c r="AD21" s="237"/>
      <c r="AE21" s="237"/>
      <c r="AF21" s="237"/>
      <c r="AG21" s="237"/>
      <c r="AH21" s="237"/>
      <c r="AI21" s="239"/>
      <c r="AJ21" s="237"/>
      <c r="AK21" s="237"/>
      <c r="AL21" s="237"/>
      <c r="AM21" s="237"/>
      <c r="AN21" s="238"/>
      <c r="AO21" s="236"/>
      <c r="AP21" s="237"/>
      <c r="AQ21" s="237"/>
      <c r="AR21" s="237"/>
      <c r="AS21" s="237"/>
      <c r="AT21" s="238"/>
      <c r="AU21" s="236"/>
      <c r="AV21" s="237"/>
      <c r="AW21" s="237"/>
      <c r="AX21" s="237"/>
      <c r="AY21" s="237"/>
      <c r="AZ21" s="238"/>
      <c r="BA21" s="236"/>
      <c r="BB21" s="237"/>
      <c r="BC21" s="237"/>
      <c r="BD21" s="237"/>
      <c r="BE21" s="237"/>
      <c r="BF21" s="238"/>
      <c r="BG21" s="236"/>
      <c r="BH21" s="237"/>
      <c r="BI21" s="237"/>
      <c r="BJ21" s="237"/>
      <c r="BK21" s="237"/>
      <c r="BL21" s="238"/>
    </row>
    <row r="22" spans="1:64" ht="27.75" customHeight="1" x14ac:dyDescent="0.2">
      <c r="A22" s="35"/>
      <c r="B22" s="16"/>
      <c r="C22" s="11"/>
      <c r="D22" s="236"/>
      <c r="E22" s="237"/>
      <c r="F22" s="237"/>
      <c r="G22" s="237"/>
      <c r="H22" s="237"/>
      <c r="I22" s="238"/>
      <c r="J22" s="236"/>
      <c r="K22" s="237"/>
      <c r="L22" s="237"/>
      <c r="M22" s="237"/>
      <c r="N22" s="237"/>
      <c r="O22" s="238"/>
      <c r="P22" s="237"/>
      <c r="Q22" s="236"/>
      <c r="R22" s="237"/>
      <c r="S22" s="237"/>
      <c r="T22" s="237"/>
      <c r="U22" s="237"/>
      <c r="V22" s="238"/>
      <c r="W22" s="236"/>
      <c r="X22" s="237"/>
      <c r="Y22" s="237"/>
      <c r="Z22" s="237"/>
      <c r="AA22" s="237"/>
      <c r="AB22" s="238"/>
      <c r="AC22" s="236"/>
      <c r="AD22" s="237"/>
      <c r="AE22" s="237"/>
      <c r="AF22" s="237"/>
      <c r="AG22" s="237"/>
      <c r="AH22" s="237"/>
      <c r="AI22" s="239"/>
      <c r="AJ22" s="237"/>
      <c r="AK22" s="237"/>
      <c r="AL22" s="237"/>
      <c r="AM22" s="237"/>
      <c r="AN22" s="238"/>
      <c r="AO22" s="236"/>
      <c r="AP22" s="237"/>
      <c r="AQ22" s="237"/>
      <c r="AR22" s="237"/>
      <c r="AS22" s="237"/>
      <c r="AT22" s="238"/>
      <c r="AU22" s="236"/>
      <c r="AV22" s="237"/>
      <c r="AW22" s="237"/>
      <c r="AX22" s="237"/>
      <c r="AY22" s="237"/>
      <c r="AZ22" s="238"/>
      <c r="BA22" s="236"/>
      <c r="BB22" s="237"/>
      <c r="BC22" s="237"/>
      <c r="BD22" s="237"/>
      <c r="BE22" s="237"/>
      <c r="BF22" s="238"/>
      <c r="BG22" s="236"/>
      <c r="BH22" s="237"/>
      <c r="BI22" s="237"/>
      <c r="BJ22" s="237"/>
      <c r="BK22" s="237"/>
      <c r="BL22" s="238"/>
    </row>
    <row r="23" spans="1:64" ht="27.75" customHeight="1" x14ac:dyDescent="0.2">
      <c r="A23" s="35"/>
      <c r="B23" s="16"/>
      <c r="C23" s="11"/>
      <c r="D23" s="236"/>
      <c r="E23" s="237"/>
      <c r="F23" s="237"/>
      <c r="G23" s="237"/>
      <c r="H23" s="237"/>
      <c r="I23" s="238"/>
      <c r="J23" s="236"/>
      <c r="K23" s="237"/>
      <c r="L23" s="237"/>
      <c r="M23" s="237"/>
      <c r="N23" s="237"/>
      <c r="O23" s="238"/>
      <c r="P23" s="237"/>
      <c r="Q23" s="236"/>
      <c r="R23" s="237"/>
      <c r="S23" s="237"/>
      <c r="T23" s="237"/>
      <c r="U23" s="237"/>
      <c r="V23" s="238"/>
      <c r="W23" s="236"/>
      <c r="X23" s="237"/>
      <c r="Y23" s="237"/>
      <c r="Z23" s="237"/>
      <c r="AA23" s="237"/>
      <c r="AB23" s="238"/>
      <c r="AC23" s="236"/>
      <c r="AD23" s="237"/>
      <c r="AE23" s="237"/>
      <c r="AF23" s="237"/>
      <c r="AG23" s="237"/>
      <c r="AH23" s="237"/>
      <c r="AI23" s="239"/>
      <c r="AJ23" s="237"/>
      <c r="AK23" s="237"/>
      <c r="AL23" s="237"/>
      <c r="AM23" s="237"/>
      <c r="AN23" s="238"/>
      <c r="AO23" s="236"/>
      <c r="AP23" s="237"/>
      <c r="AQ23" s="237"/>
      <c r="AR23" s="237"/>
      <c r="AS23" s="237"/>
      <c r="AT23" s="238"/>
      <c r="AU23" s="236"/>
      <c r="AV23" s="237"/>
      <c r="AW23" s="237"/>
      <c r="AX23" s="237"/>
      <c r="AY23" s="237"/>
      <c r="AZ23" s="238"/>
      <c r="BA23" s="236"/>
      <c r="BB23" s="237"/>
      <c r="BC23" s="237"/>
      <c r="BD23" s="237"/>
      <c r="BE23" s="237"/>
      <c r="BF23" s="238"/>
      <c r="BG23" s="236"/>
      <c r="BH23" s="237"/>
      <c r="BI23" s="237"/>
      <c r="BJ23" s="237"/>
      <c r="BK23" s="237"/>
      <c r="BL23" s="238"/>
    </row>
    <row r="24" spans="1:64" ht="27.75" customHeight="1" x14ac:dyDescent="0.2">
      <c r="A24" s="36" t="s">
        <v>58</v>
      </c>
      <c r="B24" s="19"/>
      <c r="C24" s="12" t="s">
        <v>47</v>
      </c>
      <c r="D24" s="156" t="s">
        <v>55</v>
      </c>
      <c r="E24" s="154"/>
      <c r="F24" s="154"/>
      <c r="G24" s="154"/>
      <c r="H24" s="154"/>
      <c r="I24" s="155"/>
      <c r="J24" s="156">
        <v>10</v>
      </c>
      <c r="K24" s="154"/>
      <c r="L24" s="154"/>
      <c r="M24" s="154"/>
      <c r="N24" s="154"/>
      <c r="O24" s="155"/>
      <c r="P24" s="25"/>
      <c r="Q24" s="156" t="s">
        <v>55</v>
      </c>
      <c r="R24" s="154"/>
      <c r="S24" s="154"/>
      <c r="T24" s="154"/>
      <c r="U24" s="154"/>
      <c r="V24" s="155"/>
      <c r="W24" s="156" t="s">
        <v>55</v>
      </c>
      <c r="X24" s="154"/>
      <c r="Y24" s="154"/>
      <c r="Z24" s="154"/>
      <c r="AA24" s="154"/>
      <c r="AB24" s="155"/>
      <c r="AC24" s="156" t="s">
        <v>55</v>
      </c>
      <c r="AD24" s="154"/>
      <c r="AE24" s="154"/>
      <c r="AF24" s="154"/>
      <c r="AG24" s="154"/>
      <c r="AH24" s="154"/>
      <c r="AI24" s="153">
        <v>8</v>
      </c>
      <c r="AJ24" s="154"/>
      <c r="AK24" s="154"/>
      <c r="AL24" s="154"/>
      <c r="AM24" s="154"/>
      <c r="AN24" s="155"/>
      <c r="AO24" s="156">
        <v>8</v>
      </c>
      <c r="AP24" s="154"/>
      <c r="AQ24" s="154"/>
      <c r="AR24" s="154"/>
      <c r="AS24" s="154"/>
      <c r="AT24" s="155"/>
      <c r="AU24" s="156">
        <v>8</v>
      </c>
      <c r="AV24" s="154"/>
      <c r="AW24" s="154"/>
      <c r="AX24" s="154"/>
      <c r="AY24" s="154"/>
      <c r="AZ24" s="155"/>
      <c r="BA24" s="156">
        <v>8</v>
      </c>
      <c r="BB24" s="154"/>
      <c r="BC24" s="154"/>
      <c r="BD24" s="154"/>
      <c r="BE24" s="154"/>
      <c r="BF24" s="155"/>
      <c r="BG24" s="156">
        <v>8</v>
      </c>
      <c r="BH24" s="154"/>
      <c r="BI24" s="154"/>
      <c r="BJ24" s="154"/>
      <c r="BK24" s="154"/>
      <c r="BL24" s="155"/>
    </row>
    <row r="25" spans="1:64" s="115" customFormat="1" ht="24.75" customHeight="1" x14ac:dyDescent="0.25">
      <c r="A25" s="113"/>
      <c r="B25" s="113"/>
      <c r="C25" s="114" t="s">
        <v>11</v>
      </c>
      <c r="D25" s="148">
        <f>SUM(D8:I24)</f>
        <v>832.3</v>
      </c>
      <c r="E25" s="146"/>
      <c r="F25" s="146"/>
      <c r="G25" s="146"/>
      <c r="H25" s="146"/>
      <c r="I25" s="147"/>
      <c r="J25" s="148">
        <f>SUM(J8:O24)</f>
        <v>346.4</v>
      </c>
      <c r="K25" s="146"/>
      <c r="L25" s="146"/>
      <c r="M25" s="146"/>
      <c r="N25" s="146"/>
      <c r="O25" s="147"/>
      <c r="P25" s="72">
        <v>120</v>
      </c>
      <c r="Q25" s="148">
        <f>SUM(Q8:V24)</f>
        <v>72.5</v>
      </c>
      <c r="R25" s="146"/>
      <c r="S25" s="146"/>
      <c r="T25" s="146"/>
      <c r="U25" s="146"/>
      <c r="V25" s="147"/>
      <c r="W25" s="148">
        <f>SUM(W8:AB24)</f>
        <v>87</v>
      </c>
      <c r="X25" s="146"/>
      <c r="Y25" s="146"/>
      <c r="Z25" s="146"/>
      <c r="AA25" s="146"/>
      <c r="AB25" s="147"/>
      <c r="AC25" s="148">
        <f>SUM(AC8:AH24)</f>
        <v>304.5</v>
      </c>
      <c r="AD25" s="146"/>
      <c r="AE25" s="146"/>
      <c r="AF25" s="146"/>
      <c r="AG25" s="146"/>
      <c r="AH25" s="146"/>
      <c r="AI25" s="145">
        <f>SUM(AI8:AN24)</f>
        <v>251.60000000000002</v>
      </c>
      <c r="AJ25" s="146"/>
      <c r="AK25" s="146"/>
      <c r="AL25" s="146"/>
      <c r="AM25" s="146"/>
      <c r="AN25" s="147"/>
      <c r="AO25" s="148">
        <f>SUM(AO8:AT24)</f>
        <v>138.5</v>
      </c>
      <c r="AP25" s="146"/>
      <c r="AQ25" s="146"/>
      <c r="AR25" s="146"/>
      <c r="AS25" s="146"/>
      <c r="AT25" s="147"/>
      <c r="AU25" s="148">
        <f>SUM(AU8:AZ24)</f>
        <v>251.60000000000002</v>
      </c>
      <c r="AV25" s="146"/>
      <c r="AW25" s="146"/>
      <c r="AX25" s="146"/>
      <c r="AY25" s="146"/>
      <c r="AZ25" s="147"/>
      <c r="BA25" s="148">
        <f>SUM(BA8:BF24)</f>
        <v>167.5</v>
      </c>
      <c r="BB25" s="146"/>
      <c r="BC25" s="146"/>
      <c r="BD25" s="146"/>
      <c r="BE25" s="146"/>
      <c r="BF25" s="147"/>
      <c r="BG25" s="148">
        <f>SUM(BG8:BL24)</f>
        <v>167.5</v>
      </c>
      <c r="BH25" s="146"/>
      <c r="BI25" s="146"/>
      <c r="BJ25" s="146"/>
      <c r="BK25" s="146"/>
      <c r="BL25" s="147"/>
    </row>
    <row r="26" spans="1:64" s="115" customFormat="1" ht="24.75" customHeight="1" x14ac:dyDescent="0.25">
      <c r="A26" s="116"/>
      <c r="B26" s="116"/>
      <c r="C26" s="117" t="s">
        <v>78</v>
      </c>
      <c r="D26" s="142">
        <f>D25+J25+P25</f>
        <v>1298.6999999999998</v>
      </c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4"/>
      <c r="Q26" s="139">
        <f>SUM(Q25:BL25)</f>
        <v>1440.7</v>
      </c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1"/>
    </row>
    <row r="27" spans="1:64" s="115" customFormat="1" ht="24.75" customHeight="1" x14ac:dyDescent="0.25">
      <c r="A27" s="116"/>
      <c r="B27" s="116"/>
      <c r="C27" s="117" t="s">
        <v>59</v>
      </c>
      <c r="D27" s="142">
        <v>497</v>
      </c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4"/>
      <c r="Q27" s="139">
        <v>1258</v>
      </c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J27" s="140"/>
      <c r="BK27" s="140"/>
      <c r="BL27" s="141"/>
    </row>
    <row r="28" spans="1:64" s="71" customFormat="1" ht="24.75" customHeight="1" x14ac:dyDescent="0.25">
      <c r="A28" s="69"/>
      <c r="B28" s="69"/>
      <c r="C28" s="117" t="s">
        <v>79</v>
      </c>
      <c r="D28" s="142">
        <f>D26-D27</f>
        <v>801.69999999999982</v>
      </c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4"/>
      <c r="Q28" s="142">
        <f>Q26-Q27</f>
        <v>182.70000000000005</v>
      </c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4"/>
    </row>
    <row r="29" spans="1:64" s="71" customFormat="1" ht="24.75" customHeight="1" x14ac:dyDescent="0.25">
      <c r="A29" s="69"/>
      <c r="B29" s="69"/>
      <c r="C29" s="70" t="s">
        <v>70</v>
      </c>
      <c r="D29" s="171">
        <f>88*D25</f>
        <v>73242.399999999994</v>
      </c>
      <c r="E29" s="172"/>
      <c r="F29" s="172"/>
      <c r="G29" s="172"/>
      <c r="H29" s="172"/>
      <c r="I29" s="173"/>
      <c r="J29" s="172">
        <f>88*J25</f>
        <v>30483.199999999997</v>
      </c>
      <c r="K29" s="172"/>
      <c r="L29" s="172"/>
      <c r="M29" s="172"/>
      <c r="N29" s="172"/>
      <c r="O29" s="173"/>
      <c r="P29" s="98">
        <f>88*P25</f>
        <v>10560</v>
      </c>
      <c r="Q29" s="171">
        <f>88*Q25</f>
        <v>6380</v>
      </c>
      <c r="R29" s="172"/>
      <c r="S29" s="172"/>
      <c r="T29" s="172"/>
      <c r="U29" s="172"/>
      <c r="V29" s="173"/>
      <c r="W29" s="186">
        <f>88*W25</f>
        <v>7656</v>
      </c>
      <c r="X29" s="172"/>
      <c r="Y29" s="172"/>
      <c r="Z29" s="172"/>
      <c r="AA29" s="172"/>
      <c r="AB29" s="173"/>
      <c r="AC29" s="178">
        <f>88*AC25</f>
        <v>26796</v>
      </c>
      <c r="AD29" s="178"/>
      <c r="AE29" s="178"/>
      <c r="AF29" s="178"/>
      <c r="AG29" s="178"/>
      <c r="AH29" s="178"/>
      <c r="AI29" s="177">
        <f>88*AI25</f>
        <v>22140.800000000003</v>
      </c>
      <c r="AJ29" s="178"/>
      <c r="AK29" s="178"/>
      <c r="AL29" s="178"/>
      <c r="AM29" s="178"/>
      <c r="AN29" s="178"/>
      <c r="AO29" s="179">
        <f>88*AO25</f>
        <v>12188</v>
      </c>
      <c r="AP29" s="178"/>
      <c r="AQ29" s="178"/>
      <c r="AR29" s="178"/>
      <c r="AS29" s="178"/>
      <c r="AT29" s="180"/>
      <c r="AU29" s="179">
        <f>88*AU25</f>
        <v>22140.800000000003</v>
      </c>
      <c r="AV29" s="178"/>
      <c r="AW29" s="178"/>
      <c r="AX29" s="178"/>
      <c r="AY29" s="178"/>
      <c r="AZ29" s="180"/>
      <c r="BA29" s="179">
        <f>88*BA25</f>
        <v>14740</v>
      </c>
      <c r="BB29" s="178"/>
      <c r="BC29" s="178"/>
      <c r="BD29" s="178"/>
      <c r="BE29" s="178"/>
      <c r="BF29" s="180"/>
      <c r="BG29" s="179">
        <f>88*BG25</f>
        <v>14740</v>
      </c>
      <c r="BH29" s="178"/>
      <c r="BI29" s="178"/>
      <c r="BJ29" s="178"/>
      <c r="BK29" s="178"/>
      <c r="BL29" s="181"/>
    </row>
    <row r="30" spans="1:64" s="71" customFormat="1" ht="24.75" customHeight="1" x14ac:dyDescent="0.25">
      <c r="A30" s="69"/>
      <c r="B30" s="69"/>
      <c r="C30" s="70" t="s">
        <v>71</v>
      </c>
      <c r="D30" s="182">
        <f>SUM(D29:P29)</f>
        <v>114285.59999999999</v>
      </c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4"/>
      <c r="Q30" s="174">
        <f>SUM(Q29:BL29)</f>
        <v>126781.6</v>
      </c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6"/>
    </row>
    <row r="31" spans="1:64" s="95" customFormat="1" ht="24.75" customHeight="1" x14ac:dyDescent="0.25">
      <c r="A31" s="94"/>
      <c r="B31" s="94"/>
      <c r="C31" s="70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111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</row>
    <row r="32" spans="1:64" s="106" customFormat="1" ht="24.75" customHeight="1" x14ac:dyDescent="0.3">
      <c r="A32" s="99"/>
      <c r="B32" s="99"/>
      <c r="C32" s="100" t="s">
        <v>74</v>
      </c>
      <c r="D32" s="101" t="s">
        <v>3</v>
      </c>
      <c r="E32" s="101" t="s">
        <v>0</v>
      </c>
      <c r="F32" s="101" t="s">
        <v>2</v>
      </c>
      <c r="G32" s="101" t="s">
        <v>1</v>
      </c>
      <c r="H32" s="101" t="s">
        <v>4</v>
      </c>
      <c r="I32" s="101" t="s">
        <v>5</v>
      </c>
      <c r="J32" s="102"/>
      <c r="K32" s="103"/>
      <c r="L32" s="103"/>
      <c r="M32" s="104"/>
      <c r="N32" s="104"/>
      <c r="O32" s="104"/>
      <c r="P32" s="100" t="s">
        <v>74</v>
      </c>
      <c r="Q32" s="101" t="s">
        <v>3</v>
      </c>
      <c r="R32" s="101" t="s">
        <v>0</v>
      </c>
      <c r="S32" s="101" t="s">
        <v>2</v>
      </c>
      <c r="T32" s="101" t="s">
        <v>1</v>
      </c>
      <c r="U32" s="101" t="s">
        <v>4</v>
      </c>
      <c r="V32" s="101" t="s">
        <v>5</v>
      </c>
      <c r="W32" s="112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</row>
    <row r="33" spans="1:64" s="106" customFormat="1" ht="24.75" customHeight="1" x14ac:dyDescent="0.3">
      <c r="A33" s="99"/>
      <c r="B33" s="99"/>
      <c r="C33" s="100" t="s">
        <v>13</v>
      </c>
      <c r="D33" s="107">
        <v>0.152</v>
      </c>
      <c r="E33" s="107">
        <v>9.9000000000000005E-2</v>
      </c>
      <c r="F33" s="107">
        <v>0.28000000000000003</v>
      </c>
      <c r="G33" s="107">
        <v>0.16400000000000001</v>
      </c>
      <c r="H33" s="107">
        <v>0.14599999999999999</v>
      </c>
      <c r="I33" s="107">
        <v>0.159</v>
      </c>
      <c r="J33" s="103"/>
      <c r="K33" s="103"/>
      <c r="L33" s="103"/>
      <c r="M33" s="104"/>
      <c r="N33" s="104"/>
      <c r="O33" s="104"/>
      <c r="P33" s="100" t="s">
        <v>13</v>
      </c>
      <c r="Q33" s="107">
        <v>0.152</v>
      </c>
      <c r="R33" s="107">
        <v>9.9000000000000005E-2</v>
      </c>
      <c r="S33" s="107">
        <v>0.28000000000000003</v>
      </c>
      <c r="T33" s="107">
        <v>0.16400000000000001</v>
      </c>
      <c r="U33" s="107">
        <v>0.14599999999999999</v>
      </c>
      <c r="V33" s="107">
        <v>0.159</v>
      </c>
      <c r="W33" s="112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</row>
    <row r="34" spans="1:64" s="106" customFormat="1" ht="24.75" customHeight="1" x14ac:dyDescent="0.3">
      <c r="A34" s="99"/>
      <c r="B34" s="99"/>
      <c r="C34" s="100" t="s">
        <v>75</v>
      </c>
      <c r="D34" s="108">
        <f>D33*$D$26</f>
        <v>197.40239999999997</v>
      </c>
      <c r="E34" s="108">
        <f t="shared" ref="E34:I34" si="15">E33*$D$26</f>
        <v>128.57129999999998</v>
      </c>
      <c r="F34" s="108">
        <f t="shared" si="15"/>
        <v>363.63599999999997</v>
      </c>
      <c r="G34" s="108">
        <f t="shared" si="15"/>
        <v>212.98679999999999</v>
      </c>
      <c r="H34" s="108">
        <f t="shared" si="15"/>
        <v>189.61019999999996</v>
      </c>
      <c r="I34" s="108">
        <f t="shared" si="15"/>
        <v>206.49329999999998</v>
      </c>
      <c r="J34" s="109">
        <f>SUM(D34:I34)</f>
        <v>1298.6999999999998</v>
      </c>
      <c r="K34" s="109"/>
      <c r="L34" s="103"/>
      <c r="M34" s="104"/>
      <c r="N34" s="104"/>
      <c r="O34" s="104"/>
      <c r="P34" s="100" t="s">
        <v>75</v>
      </c>
      <c r="Q34" s="108">
        <f>Q33*$Q$26</f>
        <v>218.9864</v>
      </c>
      <c r="R34" s="108">
        <f t="shared" ref="R34:V34" si="16">R33*$Q$26</f>
        <v>142.6293</v>
      </c>
      <c r="S34" s="108">
        <f t="shared" si="16"/>
        <v>403.39600000000007</v>
      </c>
      <c r="T34" s="108">
        <f t="shared" si="16"/>
        <v>236.27480000000003</v>
      </c>
      <c r="U34" s="108">
        <f t="shared" si="16"/>
        <v>210.34219999999999</v>
      </c>
      <c r="V34" s="108">
        <f t="shared" si="16"/>
        <v>229.07130000000001</v>
      </c>
      <c r="W34" s="109">
        <f>SUM(Q34:V34)</f>
        <v>1440.7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</row>
    <row r="35" spans="1:64" s="106" customFormat="1" ht="24.75" customHeight="1" x14ac:dyDescent="0.3">
      <c r="A35" s="99"/>
      <c r="B35" s="99"/>
      <c r="C35" s="110" t="s">
        <v>76</v>
      </c>
      <c r="D35" s="110">
        <v>140</v>
      </c>
      <c r="E35" s="110">
        <v>118</v>
      </c>
      <c r="F35" s="110">
        <v>100</v>
      </c>
      <c r="G35" s="110">
        <v>75</v>
      </c>
      <c r="H35" s="110">
        <v>60</v>
      </c>
      <c r="I35" s="110">
        <v>35</v>
      </c>
      <c r="J35" s="109"/>
      <c r="K35" s="109"/>
      <c r="L35" s="103"/>
      <c r="M35" s="104"/>
      <c r="N35" s="104"/>
      <c r="O35" s="104"/>
      <c r="P35" s="110" t="s">
        <v>76</v>
      </c>
      <c r="Q35" s="110">
        <v>140</v>
      </c>
      <c r="R35" s="110">
        <v>118</v>
      </c>
      <c r="S35" s="110">
        <v>100</v>
      </c>
      <c r="T35" s="110">
        <v>75</v>
      </c>
      <c r="U35" s="110">
        <v>60</v>
      </c>
      <c r="V35" s="110">
        <v>35</v>
      </c>
      <c r="W35" s="109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</row>
    <row r="36" spans="1:64" s="106" customFormat="1" ht="24.75" customHeight="1" x14ac:dyDescent="0.3">
      <c r="A36" s="99"/>
      <c r="B36" s="99"/>
      <c r="C36" s="110" t="s">
        <v>77</v>
      </c>
      <c r="D36" s="108">
        <f>D34*D35</f>
        <v>27636.335999999996</v>
      </c>
      <c r="E36" s="108">
        <f t="shared" ref="E36:I36" si="17">E34*E35</f>
        <v>15171.413399999998</v>
      </c>
      <c r="F36" s="108">
        <f t="shared" si="17"/>
        <v>36363.599999999999</v>
      </c>
      <c r="G36" s="108">
        <f t="shared" si="17"/>
        <v>15974.009999999998</v>
      </c>
      <c r="H36" s="108">
        <f t="shared" si="17"/>
        <v>11376.611999999997</v>
      </c>
      <c r="I36" s="108">
        <f t="shared" si="17"/>
        <v>7227.2654999999995</v>
      </c>
      <c r="J36" s="109">
        <f>SUM(D36:I36)</f>
        <v>113749.23689999997</v>
      </c>
      <c r="K36" s="109"/>
      <c r="L36" s="103"/>
      <c r="M36" s="104"/>
      <c r="N36" s="104"/>
      <c r="O36" s="104"/>
      <c r="P36" s="110" t="s">
        <v>77</v>
      </c>
      <c r="Q36" s="108">
        <f>Q34*Q35</f>
        <v>30658.096000000001</v>
      </c>
      <c r="R36" s="108">
        <f t="shared" ref="R36" si="18">R34*R35</f>
        <v>16830.257399999999</v>
      </c>
      <c r="S36" s="108">
        <f t="shared" ref="S36" si="19">S34*S35</f>
        <v>40339.600000000006</v>
      </c>
      <c r="T36" s="108">
        <f t="shared" ref="T36" si="20">T34*T35</f>
        <v>17720.61</v>
      </c>
      <c r="U36" s="108">
        <f t="shared" ref="U36" si="21">U34*U35</f>
        <v>12620.531999999999</v>
      </c>
      <c r="V36" s="108">
        <f t="shared" ref="V36" si="22">V34*V35</f>
        <v>8017.4955</v>
      </c>
      <c r="W36" s="109">
        <f>SUM(Q36:V36)</f>
        <v>126186.5909</v>
      </c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</row>
    <row r="37" spans="1:64" s="95" customFormat="1" ht="24.75" customHeight="1" x14ac:dyDescent="0.25">
      <c r="A37" s="94"/>
      <c r="B37" s="94"/>
      <c r="C37" s="23"/>
      <c r="D37" s="22"/>
      <c r="E37" s="22"/>
      <c r="F37" s="22"/>
      <c r="G37" s="22"/>
      <c r="H37" s="22"/>
      <c r="I37" s="22"/>
      <c r="J37" s="96"/>
      <c r="K37" s="96"/>
      <c r="L37" s="74"/>
      <c r="M37" s="74"/>
      <c r="N37" s="74"/>
      <c r="O37" s="74"/>
      <c r="P37" s="111"/>
      <c r="Q37" s="22"/>
      <c r="R37" s="22"/>
      <c r="S37" s="22"/>
      <c r="T37" s="22"/>
      <c r="U37" s="22"/>
      <c r="V37" s="22"/>
      <c r="W37" s="96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</row>
    <row r="38" spans="1:64" s="95" customFormat="1" ht="24.75" customHeight="1" x14ac:dyDescent="0.25">
      <c r="A38" s="94"/>
      <c r="B38" s="94"/>
      <c r="C38" s="70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111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</row>
    <row r="39" spans="1:64" s="97" customFormat="1" ht="24.75" customHeight="1" x14ac:dyDescent="0.2">
      <c r="A39" s="118"/>
      <c r="B39" s="118"/>
      <c r="C39" s="119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</row>
    <row r="40" spans="1:64" s="123" customFormat="1" ht="24.75" customHeight="1" x14ac:dyDescent="0.2">
      <c r="A40" s="5"/>
      <c r="B40" s="5"/>
      <c r="C40" s="23" t="s">
        <v>74</v>
      </c>
      <c r="D40" s="77" t="s">
        <v>3</v>
      </c>
      <c r="E40" s="78" t="s">
        <v>0</v>
      </c>
      <c r="F40" s="78" t="s">
        <v>2</v>
      </c>
      <c r="G40" s="78" t="s">
        <v>1</v>
      </c>
      <c r="H40" s="78" t="s">
        <v>4</v>
      </c>
      <c r="I40" s="79" t="s">
        <v>5</v>
      </c>
      <c r="J40" s="80" t="s">
        <v>3</v>
      </c>
      <c r="K40" s="78" t="s">
        <v>0</v>
      </c>
      <c r="L40" s="78" t="s">
        <v>2</v>
      </c>
      <c r="M40" s="78" t="s">
        <v>1</v>
      </c>
      <c r="N40" s="78" t="s">
        <v>4</v>
      </c>
      <c r="O40" s="79" t="s">
        <v>5</v>
      </c>
      <c r="P40" s="121"/>
      <c r="Q40" s="77" t="s">
        <v>3</v>
      </c>
      <c r="R40" s="78" t="s">
        <v>0</v>
      </c>
      <c r="S40" s="78" t="s">
        <v>2</v>
      </c>
      <c r="T40" s="78" t="s">
        <v>1</v>
      </c>
      <c r="U40" s="78" t="s">
        <v>4</v>
      </c>
      <c r="V40" s="79" t="s">
        <v>5</v>
      </c>
      <c r="W40" s="80" t="s">
        <v>3</v>
      </c>
      <c r="X40" s="78" t="s">
        <v>0</v>
      </c>
      <c r="Y40" s="78" t="s">
        <v>2</v>
      </c>
      <c r="Z40" s="78" t="s">
        <v>1</v>
      </c>
      <c r="AA40" s="78" t="s">
        <v>4</v>
      </c>
      <c r="AB40" s="79" t="s">
        <v>5</v>
      </c>
      <c r="AC40" s="80" t="s">
        <v>3</v>
      </c>
      <c r="AD40" s="78" t="s">
        <v>0</v>
      </c>
      <c r="AE40" s="78" t="s">
        <v>2</v>
      </c>
      <c r="AF40" s="78" t="s">
        <v>1</v>
      </c>
      <c r="AG40" s="78" t="s">
        <v>4</v>
      </c>
      <c r="AH40" s="78" t="s">
        <v>5</v>
      </c>
      <c r="AI40" s="77" t="s">
        <v>3</v>
      </c>
      <c r="AJ40" s="78" t="s">
        <v>0</v>
      </c>
      <c r="AK40" s="78" t="s">
        <v>2</v>
      </c>
      <c r="AL40" s="78" t="s">
        <v>1</v>
      </c>
      <c r="AM40" s="78" t="s">
        <v>4</v>
      </c>
      <c r="AN40" s="79" t="s">
        <v>5</v>
      </c>
      <c r="AO40" s="80" t="s">
        <v>3</v>
      </c>
      <c r="AP40" s="78" t="s">
        <v>0</v>
      </c>
      <c r="AQ40" s="78" t="s">
        <v>2</v>
      </c>
      <c r="AR40" s="78" t="s">
        <v>1</v>
      </c>
      <c r="AS40" s="78" t="s">
        <v>4</v>
      </c>
      <c r="AT40" s="79" t="s">
        <v>5</v>
      </c>
      <c r="AU40" s="80" t="s">
        <v>3</v>
      </c>
      <c r="AV40" s="78" t="s">
        <v>0</v>
      </c>
      <c r="AW40" s="78" t="s">
        <v>2</v>
      </c>
      <c r="AX40" s="78" t="s">
        <v>1</v>
      </c>
      <c r="AY40" s="78" t="s">
        <v>4</v>
      </c>
      <c r="AZ40" s="79" t="s">
        <v>5</v>
      </c>
      <c r="BA40" s="80" t="s">
        <v>3</v>
      </c>
      <c r="BB40" s="78" t="s">
        <v>0</v>
      </c>
      <c r="BC40" s="78" t="s">
        <v>2</v>
      </c>
      <c r="BD40" s="78" t="s">
        <v>1</v>
      </c>
      <c r="BE40" s="78" t="s">
        <v>4</v>
      </c>
      <c r="BF40" s="79" t="s">
        <v>5</v>
      </c>
      <c r="BG40" s="80" t="s">
        <v>3</v>
      </c>
      <c r="BH40" s="78" t="s">
        <v>0</v>
      </c>
      <c r="BI40" s="78" t="s">
        <v>2</v>
      </c>
      <c r="BJ40" s="78" t="s">
        <v>1</v>
      </c>
      <c r="BK40" s="78" t="s">
        <v>4</v>
      </c>
      <c r="BL40" s="91" t="s">
        <v>5</v>
      </c>
    </row>
    <row r="41" spans="1:64" s="123" customFormat="1" ht="24.75" customHeight="1" x14ac:dyDescent="0.2">
      <c r="A41" s="5"/>
      <c r="B41" s="5"/>
      <c r="C41" s="23" t="s">
        <v>13</v>
      </c>
      <c r="D41" s="81">
        <v>0.152</v>
      </c>
      <c r="E41" s="82">
        <v>9.9000000000000005E-2</v>
      </c>
      <c r="F41" s="82">
        <v>0.28000000000000003</v>
      </c>
      <c r="G41" s="82">
        <v>0.16400000000000001</v>
      </c>
      <c r="H41" s="82">
        <v>0.14599999999999999</v>
      </c>
      <c r="I41" s="83">
        <v>0.159</v>
      </c>
      <c r="J41" s="84">
        <v>0.152</v>
      </c>
      <c r="K41" s="82">
        <v>9.9000000000000005E-2</v>
      </c>
      <c r="L41" s="82">
        <v>0.28000000000000003</v>
      </c>
      <c r="M41" s="82">
        <v>0.16400000000000001</v>
      </c>
      <c r="N41" s="82">
        <v>0.14599999999999999</v>
      </c>
      <c r="O41" s="83">
        <v>0.159</v>
      </c>
      <c r="P41" s="121"/>
      <c r="Q41" s="81">
        <v>0.152</v>
      </c>
      <c r="R41" s="82">
        <v>9.9000000000000005E-2</v>
      </c>
      <c r="S41" s="82">
        <v>0.28000000000000003</v>
      </c>
      <c r="T41" s="82">
        <v>0.16400000000000001</v>
      </c>
      <c r="U41" s="82">
        <v>0.14599999999999999</v>
      </c>
      <c r="V41" s="83">
        <v>0.159</v>
      </c>
      <c r="W41" s="84">
        <v>0.152</v>
      </c>
      <c r="X41" s="82">
        <v>9.9000000000000005E-2</v>
      </c>
      <c r="Y41" s="82">
        <v>0.28000000000000003</v>
      </c>
      <c r="Z41" s="82">
        <v>0.16400000000000001</v>
      </c>
      <c r="AA41" s="82">
        <v>0.14599999999999999</v>
      </c>
      <c r="AB41" s="83">
        <v>0.159</v>
      </c>
      <c r="AC41" s="84">
        <v>0.152</v>
      </c>
      <c r="AD41" s="82">
        <v>9.9000000000000005E-2</v>
      </c>
      <c r="AE41" s="82">
        <v>0.28000000000000003</v>
      </c>
      <c r="AF41" s="82">
        <v>0.16400000000000001</v>
      </c>
      <c r="AG41" s="82">
        <v>0.14599999999999999</v>
      </c>
      <c r="AH41" s="82">
        <v>0.159</v>
      </c>
      <c r="AI41" s="81">
        <v>0.152</v>
      </c>
      <c r="AJ41" s="82">
        <v>9.9000000000000005E-2</v>
      </c>
      <c r="AK41" s="82">
        <v>0.28000000000000003</v>
      </c>
      <c r="AL41" s="82">
        <v>0.16400000000000001</v>
      </c>
      <c r="AM41" s="82">
        <v>0.14599999999999999</v>
      </c>
      <c r="AN41" s="83">
        <v>0.159</v>
      </c>
      <c r="AO41" s="84">
        <v>0.152</v>
      </c>
      <c r="AP41" s="82">
        <v>9.9000000000000005E-2</v>
      </c>
      <c r="AQ41" s="82">
        <v>0.28000000000000003</v>
      </c>
      <c r="AR41" s="82">
        <v>0.16400000000000001</v>
      </c>
      <c r="AS41" s="82">
        <v>0.14599999999999999</v>
      </c>
      <c r="AT41" s="83">
        <v>0.159</v>
      </c>
      <c r="AU41" s="84">
        <v>0.152</v>
      </c>
      <c r="AV41" s="82">
        <v>9.9000000000000005E-2</v>
      </c>
      <c r="AW41" s="82">
        <v>0.28000000000000003</v>
      </c>
      <c r="AX41" s="82">
        <v>0.16400000000000001</v>
      </c>
      <c r="AY41" s="82">
        <v>0.14599999999999999</v>
      </c>
      <c r="AZ41" s="83">
        <v>0.159</v>
      </c>
      <c r="BA41" s="84">
        <v>0.152</v>
      </c>
      <c r="BB41" s="82">
        <v>9.9000000000000005E-2</v>
      </c>
      <c r="BC41" s="82">
        <v>0.28000000000000003</v>
      </c>
      <c r="BD41" s="82">
        <v>0.16400000000000001</v>
      </c>
      <c r="BE41" s="82">
        <v>0.14599999999999999</v>
      </c>
      <c r="BF41" s="83">
        <v>0.159</v>
      </c>
      <c r="BG41" s="84">
        <v>0.152</v>
      </c>
      <c r="BH41" s="82">
        <v>9.9000000000000005E-2</v>
      </c>
      <c r="BI41" s="82">
        <v>0.28000000000000003</v>
      </c>
      <c r="BJ41" s="82">
        <v>0.16400000000000001</v>
      </c>
      <c r="BK41" s="82">
        <v>0.14599999999999999</v>
      </c>
      <c r="BL41" s="92">
        <v>0.159</v>
      </c>
    </row>
    <row r="42" spans="1:64" s="129" customFormat="1" ht="24.75" customHeight="1" x14ac:dyDescent="0.2">
      <c r="A42" s="68"/>
      <c r="B42" s="68"/>
      <c r="C42" s="23" t="s">
        <v>73</v>
      </c>
      <c r="D42" s="124">
        <f>D41*$D$25</f>
        <v>126.50959999999999</v>
      </c>
      <c r="E42" s="125">
        <f t="shared" ref="E42" si="23">E41*$D$25</f>
        <v>82.3977</v>
      </c>
      <c r="F42" s="125">
        <f t="shared" ref="F42" si="24">F41*$D$25</f>
        <v>233.04400000000001</v>
      </c>
      <c r="G42" s="125">
        <f t="shared" ref="G42" si="25">G41*$D$25</f>
        <v>136.49719999999999</v>
      </c>
      <c r="H42" s="125">
        <f t="shared" ref="H42" si="26">H41*$D$25</f>
        <v>121.51579999999998</v>
      </c>
      <c r="I42" s="126">
        <f t="shared" ref="I42" si="27">I41*$D$25</f>
        <v>132.3357</v>
      </c>
      <c r="J42" s="127">
        <f>$J$25*J41</f>
        <v>52.652799999999992</v>
      </c>
      <c r="K42" s="125">
        <f t="shared" ref="K42" si="28">$J$25*K41</f>
        <v>34.293599999999998</v>
      </c>
      <c r="L42" s="125">
        <f t="shared" ref="L42" si="29">$J$25*L41</f>
        <v>96.992000000000004</v>
      </c>
      <c r="M42" s="125">
        <f t="shared" ref="M42" si="30">$J$25*M41</f>
        <v>56.809599999999996</v>
      </c>
      <c r="N42" s="125">
        <f t="shared" ref="N42" si="31">$J$25*N41</f>
        <v>50.57439999999999</v>
      </c>
      <c r="O42" s="126">
        <f t="shared" ref="O42" si="32">$J$25*O41</f>
        <v>55.077599999999997</v>
      </c>
      <c r="P42" s="121"/>
      <c r="Q42" s="124">
        <f>$Q$25*Q41</f>
        <v>11.02</v>
      </c>
      <c r="R42" s="125">
        <f t="shared" ref="R42" si="33">$Q$25*R41</f>
        <v>7.1775000000000002</v>
      </c>
      <c r="S42" s="125">
        <f t="shared" ref="S42" si="34">$Q$25*S41</f>
        <v>20.3</v>
      </c>
      <c r="T42" s="125">
        <f t="shared" ref="T42" si="35">$Q$25*T41</f>
        <v>11.89</v>
      </c>
      <c r="U42" s="125">
        <f t="shared" ref="U42" si="36">$Q$25*U41</f>
        <v>10.584999999999999</v>
      </c>
      <c r="V42" s="126">
        <f t="shared" ref="V42" si="37">$Q$25*V41</f>
        <v>11.5275</v>
      </c>
      <c r="W42" s="125">
        <f>$W$25*W41</f>
        <v>13.224</v>
      </c>
      <c r="X42" s="125">
        <f t="shared" ref="X42" si="38">$W$25*X41</f>
        <v>8.6129999999999995</v>
      </c>
      <c r="Y42" s="125">
        <f t="shared" ref="Y42" si="39">$W$25*Y41</f>
        <v>24.360000000000003</v>
      </c>
      <c r="Z42" s="125">
        <f t="shared" ref="Z42" si="40">$W$25*Z41</f>
        <v>14.268000000000001</v>
      </c>
      <c r="AA42" s="125">
        <f t="shared" ref="AA42" si="41">$W$25*AA41</f>
        <v>12.702</v>
      </c>
      <c r="AB42" s="126">
        <f t="shared" ref="AB42" si="42">$W$25*AB41</f>
        <v>13.833</v>
      </c>
      <c r="AC42" s="125">
        <f>$AC$25*AC41</f>
        <v>46.283999999999999</v>
      </c>
      <c r="AD42" s="125">
        <f t="shared" ref="AD42" si="43">$AC$25*AD41</f>
        <v>30.145500000000002</v>
      </c>
      <c r="AE42" s="125">
        <f t="shared" ref="AE42" si="44">$AC$25*AE41</f>
        <v>85.26</v>
      </c>
      <c r="AF42" s="125">
        <f t="shared" ref="AF42" si="45">$AC$25*AF41</f>
        <v>49.938000000000002</v>
      </c>
      <c r="AG42" s="125">
        <f t="shared" ref="AG42" si="46">$AC$25*AG41</f>
        <v>44.457000000000001</v>
      </c>
      <c r="AH42" s="125">
        <f t="shared" ref="AH42" si="47">$AC$25*AH41</f>
        <v>48.415500000000002</v>
      </c>
      <c r="AI42" s="124">
        <f>$AI$25*AI41</f>
        <v>38.243200000000002</v>
      </c>
      <c r="AJ42" s="125">
        <f t="shared" ref="AJ42" si="48">$AI$25*AJ41</f>
        <v>24.908400000000004</v>
      </c>
      <c r="AK42" s="125">
        <f t="shared" ref="AK42" si="49">$AI$25*AK41</f>
        <v>70.448000000000008</v>
      </c>
      <c r="AL42" s="125">
        <f t="shared" ref="AL42" si="50">$AI$25*AL41</f>
        <v>41.262400000000007</v>
      </c>
      <c r="AM42" s="125">
        <f t="shared" ref="AM42" si="51">$AI$25*AM41</f>
        <v>36.733600000000003</v>
      </c>
      <c r="AN42" s="126">
        <f t="shared" ref="AN42" si="52">$AI$25*AN41</f>
        <v>40.004400000000004</v>
      </c>
      <c r="AO42" s="127">
        <f>$AO$25*AO41</f>
        <v>21.052</v>
      </c>
      <c r="AP42" s="125">
        <f t="shared" ref="AP42" si="53">$AO$25*AP41</f>
        <v>13.711500000000001</v>
      </c>
      <c r="AQ42" s="125">
        <f t="shared" ref="AQ42" si="54">$AO$25*AQ41</f>
        <v>38.78</v>
      </c>
      <c r="AR42" s="125">
        <f t="shared" ref="AR42" si="55">$AO$25*AR41</f>
        <v>22.714000000000002</v>
      </c>
      <c r="AS42" s="125">
        <f t="shared" ref="AS42" si="56">$AO$25*AS41</f>
        <v>20.221</v>
      </c>
      <c r="AT42" s="126">
        <f t="shared" ref="AT42" si="57">$AO$25*AT41</f>
        <v>22.0215</v>
      </c>
      <c r="AU42" s="127">
        <f>$AU$25*AU41</f>
        <v>38.243200000000002</v>
      </c>
      <c r="AV42" s="125">
        <f t="shared" ref="AV42" si="58">$AU$25*AV41</f>
        <v>24.908400000000004</v>
      </c>
      <c r="AW42" s="125">
        <f t="shared" ref="AW42" si="59">$AU$25*AW41</f>
        <v>70.448000000000008</v>
      </c>
      <c r="AX42" s="125">
        <f t="shared" ref="AX42" si="60">$AU$25*AX41</f>
        <v>41.262400000000007</v>
      </c>
      <c r="AY42" s="125">
        <f t="shared" ref="AY42" si="61">$AU$25*AY41</f>
        <v>36.733600000000003</v>
      </c>
      <c r="AZ42" s="126">
        <f t="shared" ref="AZ42" si="62">$AU$25*AZ41</f>
        <v>40.004400000000004</v>
      </c>
      <c r="BA42" s="127">
        <f>$BA$25*BA41</f>
        <v>25.46</v>
      </c>
      <c r="BB42" s="125">
        <f t="shared" ref="BB42" si="63">$BA$25*BB41</f>
        <v>16.5825</v>
      </c>
      <c r="BC42" s="125">
        <f t="shared" ref="BC42" si="64">$BA$25*BC41</f>
        <v>46.900000000000006</v>
      </c>
      <c r="BD42" s="125">
        <f t="shared" ref="BD42" si="65">$BA$25*BD41</f>
        <v>27.470000000000002</v>
      </c>
      <c r="BE42" s="125">
        <f t="shared" ref="BE42" si="66">$BA$25*BE41</f>
        <v>24.454999999999998</v>
      </c>
      <c r="BF42" s="126">
        <f t="shared" ref="BF42" si="67">$BA$25*BF41</f>
        <v>26.6325</v>
      </c>
      <c r="BG42" s="127">
        <f>$BG$25*BG41</f>
        <v>25.46</v>
      </c>
      <c r="BH42" s="125">
        <f t="shared" ref="BH42" si="68">$BG$25*BH41</f>
        <v>16.5825</v>
      </c>
      <c r="BI42" s="125">
        <f t="shared" ref="BI42" si="69">$BG$25*BI41</f>
        <v>46.900000000000006</v>
      </c>
      <c r="BJ42" s="125">
        <f t="shared" ref="BJ42" si="70">$BG$25*BJ41</f>
        <v>27.470000000000002</v>
      </c>
      <c r="BK42" s="125">
        <f t="shared" ref="BK42" si="71">$BG$25*BK41</f>
        <v>24.454999999999998</v>
      </c>
      <c r="BL42" s="128">
        <f t="shared" ref="BL42" si="72">$BG$25*BL41</f>
        <v>26.6325</v>
      </c>
    </row>
    <row r="43" spans="1:64" s="123" customFormat="1" ht="24.75" customHeight="1" x14ac:dyDescent="0.2">
      <c r="A43" s="130"/>
      <c r="B43" s="130"/>
      <c r="C43" s="52" t="s">
        <v>72</v>
      </c>
      <c r="D43" s="85">
        <v>140</v>
      </c>
      <c r="E43" s="86">
        <v>118</v>
      </c>
      <c r="F43" s="86">
        <v>100</v>
      </c>
      <c r="G43" s="86">
        <v>75</v>
      </c>
      <c r="H43" s="86">
        <v>60</v>
      </c>
      <c r="I43" s="87">
        <v>35</v>
      </c>
      <c r="J43" s="86">
        <v>140</v>
      </c>
      <c r="K43" s="86">
        <v>118</v>
      </c>
      <c r="L43" s="86">
        <v>100</v>
      </c>
      <c r="M43" s="86">
        <v>75</v>
      </c>
      <c r="N43" s="86">
        <v>60</v>
      </c>
      <c r="O43" s="87">
        <v>35</v>
      </c>
      <c r="P43" s="121"/>
      <c r="Q43" s="59">
        <v>140</v>
      </c>
      <c r="R43" s="52">
        <v>118</v>
      </c>
      <c r="S43" s="52">
        <v>100</v>
      </c>
      <c r="T43" s="52">
        <v>75</v>
      </c>
      <c r="U43" s="52">
        <v>60</v>
      </c>
      <c r="V43" s="53">
        <v>35</v>
      </c>
      <c r="W43" s="52">
        <v>140</v>
      </c>
      <c r="X43" s="52">
        <v>118</v>
      </c>
      <c r="Y43" s="52">
        <v>100</v>
      </c>
      <c r="Z43" s="52">
        <v>75</v>
      </c>
      <c r="AA43" s="52">
        <v>60</v>
      </c>
      <c r="AB43" s="53">
        <v>35</v>
      </c>
      <c r="AC43" s="52">
        <v>140</v>
      </c>
      <c r="AD43" s="52">
        <v>118</v>
      </c>
      <c r="AE43" s="52">
        <v>100</v>
      </c>
      <c r="AF43" s="52">
        <v>75</v>
      </c>
      <c r="AG43" s="52">
        <v>60</v>
      </c>
      <c r="AH43" s="52">
        <v>35</v>
      </c>
      <c r="AI43" s="59">
        <v>140</v>
      </c>
      <c r="AJ43" s="52">
        <v>118</v>
      </c>
      <c r="AK43" s="52">
        <v>100</v>
      </c>
      <c r="AL43" s="52">
        <v>75</v>
      </c>
      <c r="AM43" s="52">
        <v>60</v>
      </c>
      <c r="AN43" s="53">
        <v>35</v>
      </c>
      <c r="AO43" s="52">
        <v>140</v>
      </c>
      <c r="AP43" s="52">
        <v>118</v>
      </c>
      <c r="AQ43" s="52">
        <v>100</v>
      </c>
      <c r="AR43" s="52">
        <v>75</v>
      </c>
      <c r="AS43" s="52">
        <v>60</v>
      </c>
      <c r="AT43" s="53">
        <v>35</v>
      </c>
      <c r="AU43" s="52">
        <v>140</v>
      </c>
      <c r="AV43" s="52">
        <v>118</v>
      </c>
      <c r="AW43" s="52">
        <v>100</v>
      </c>
      <c r="AX43" s="52">
        <v>75</v>
      </c>
      <c r="AY43" s="52">
        <v>60</v>
      </c>
      <c r="AZ43" s="53">
        <v>35</v>
      </c>
      <c r="BA43" s="52">
        <v>140</v>
      </c>
      <c r="BB43" s="52">
        <v>118</v>
      </c>
      <c r="BC43" s="52">
        <v>100</v>
      </c>
      <c r="BD43" s="52">
        <v>75</v>
      </c>
      <c r="BE43" s="52">
        <v>60</v>
      </c>
      <c r="BF43" s="53">
        <v>35</v>
      </c>
      <c r="BG43" s="52">
        <v>140</v>
      </c>
      <c r="BH43" s="52">
        <v>118</v>
      </c>
      <c r="BI43" s="52">
        <v>100</v>
      </c>
      <c r="BJ43" s="52">
        <v>75</v>
      </c>
      <c r="BK43" s="52">
        <v>60</v>
      </c>
      <c r="BL43" s="75">
        <v>35</v>
      </c>
    </row>
    <row r="44" spans="1:64" s="123" customFormat="1" ht="24.75" customHeight="1" x14ac:dyDescent="0.2">
      <c r="A44" s="49"/>
      <c r="B44" s="49"/>
      <c r="C44" s="51" t="s">
        <v>60</v>
      </c>
      <c r="D44" s="88">
        <f t="shared" ref="D44:O44" si="73">D42*D43</f>
        <v>17711.343999999997</v>
      </c>
      <c r="E44" s="89">
        <f t="shared" si="73"/>
        <v>9722.9285999999993</v>
      </c>
      <c r="F44" s="89">
        <f t="shared" si="73"/>
        <v>23304.400000000001</v>
      </c>
      <c r="G44" s="89">
        <f t="shared" si="73"/>
        <v>10237.289999999999</v>
      </c>
      <c r="H44" s="89">
        <f t="shared" si="73"/>
        <v>7290.9479999999994</v>
      </c>
      <c r="I44" s="90">
        <f t="shared" si="73"/>
        <v>4631.7494999999999</v>
      </c>
      <c r="J44" s="89">
        <f t="shared" si="73"/>
        <v>7371.3919999999989</v>
      </c>
      <c r="K44" s="89">
        <f t="shared" si="73"/>
        <v>4046.6447999999996</v>
      </c>
      <c r="L44" s="89">
        <f t="shared" si="73"/>
        <v>9699.2000000000007</v>
      </c>
      <c r="M44" s="89">
        <f t="shared" si="73"/>
        <v>4260.7199999999993</v>
      </c>
      <c r="N44" s="89">
        <f t="shared" si="73"/>
        <v>3034.4639999999995</v>
      </c>
      <c r="O44" s="90">
        <f t="shared" si="73"/>
        <v>1927.7159999999999</v>
      </c>
      <c r="P44" s="121"/>
      <c r="Q44" s="60">
        <f t="shared" ref="Q44:BL44" si="74">Q42*Q43</f>
        <v>1542.8</v>
      </c>
      <c r="R44" s="54">
        <f t="shared" si="74"/>
        <v>846.94500000000005</v>
      </c>
      <c r="S44" s="54">
        <f t="shared" si="74"/>
        <v>2030</v>
      </c>
      <c r="T44" s="54">
        <f t="shared" si="74"/>
        <v>891.75</v>
      </c>
      <c r="U44" s="54">
        <f t="shared" si="74"/>
        <v>635.09999999999991</v>
      </c>
      <c r="V44" s="55">
        <f t="shared" si="74"/>
        <v>403.46249999999998</v>
      </c>
      <c r="W44" s="54">
        <f t="shared" si="74"/>
        <v>1851.3600000000001</v>
      </c>
      <c r="X44" s="54">
        <f t="shared" si="74"/>
        <v>1016.3339999999999</v>
      </c>
      <c r="Y44" s="54">
        <f t="shared" si="74"/>
        <v>2436.0000000000005</v>
      </c>
      <c r="Z44" s="54">
        <f t="shared" si="74"/>
        <v>1070.1000000000001</v>
      </c>
      <c r="AA44" s="54">
        <f t="shared" si="74"/>
        <v>762.12</v>
      </c>
      <c r="AB44" s="55">
        <f t="shared" si="74"/>
        <v>484.15500000000003</v>
      </c>
      <c r="AC44" s="54">
        <f t="shared" si="74"/>
        <v>6479.76</v>
      </c>
      <c r="AD44" s="54">
        <f t="shared" si="74"/>
        <v>3557.1690000000003</v>
      </c>
      <c r="AE44" s="54">
        <f t="shared" si="74"/>
        <v>8526</v>
      </c>
      <c r="AF44" s="54">
        <f t="shared" si="74"/>
        <v>3745.3500000000004</v>
      </c>
      <c r="AG44" s="54">
        <f t="shared" si="74"/>
        <v>2667.42</v>
      </c>
      <c r="AH44" s="54">
        <f t="shared" si="74"/>
        <v>1694.5425</v>
      </c>
      <c r="AI44" s="60">
        <f t="shared" si="74"/>
        <v>5354.0480000000007</v>
      </c>
      <c r="AJ44" s="54">
        <f t="shared" si="74"/>
        <v>2939.1912000000007</v>
      </c>
      <c r="AK44" s="54">
        <f t="shared" si="74"/>
        <v>7044.8000000000011</v>
      </c>
      <c r="AL44" s="54">
        <f t="shared" si="74"/>
        <v>3094.6800000000003</v>
      </c>
      <c r="AM44" s="54">
        <f t="shared" si="74"/>
        <v>2204.0160000000001</v>
      </c>
      <c r="AN44" s="55">
        <f t="shared" si="74"/>
        <v>1400.1540000000002</v>
      </c>
      <c r="AO44" s="54">
        <f t="shared" si="74"/>
        <v>2947.2799999999997</v>
      </c>
      <c r="AP44" s="54">
        <f t="shared" si="74"/>
        <v>1617.9570000000001</v>
      </c>
      <c r="AQ44" s="54">
        <f t="shared" si="74"/>
        <v>3878</v>
      </c>
      <c r="AR44" s="54">
        <f t="shared" si="74"/>
        <v>1703.5500000000002</v>
      </c>
      <c r="AS44" s="54">
        <f t="shared" si="74"/>
        <v>1213.26</v>
      </c>
      <c r="AT44" s="55">
        <f t="shared" si="74"/>
        <v>770.75249999999994</v>
      </c>
      <c r="AU44" s="54">
        <f t="shared" si="74"/>
        <v>5354.0480000000007</v>
      </c>
      <c r="AV44" s="54">
        <f t="shared" si="74"/>
        <v>2939.1912000000007</v>
      </c>
      <c r="AW44" s="54">
        <f t="shared" si="74"/>
        <v>7044.8000000000011</v>
      </c>
      <c r="AX44" s="54">
        <f t="shared" si="74"/>
        <v>3094.6800000000003</v>
      </c>
      <c r="AY44" s="54">
        <f t="shared" si="74"/>
        <v>2204.0160000000001</v>
      </c>
      <c r="AZ44" s="55">
        <f t="shared" si="74"/>
        <v>1400.1540000000002</v>
      </c>
      <c r="BA44" s="54">
        <f t="shared" si="74"/>
        <v>3564.4</v>
      </c>
      <c r="BB44" s="54">
        <f t="shared" si="74"/>
        <v>1956.7349999999999</v>
      </c>
      <c r="BC44" s="54">
        <f t="shared" si="74"/>
        <v>4690.0000000000009</v>
      </c>
      <c r="BD44" s="54">
        <f t="shared" si="74"/>
        <v>2060.25</v>
      </c>
      <c r="BE44" s="54">
        <f t="shared" si="74"/>
        <v>1467.3</v>
      </c>
      <c r="BF44" s="55">
        <f t="shared" si="74"/>
        <v>932.13750000000005</v>
      </c>
      <c r="BG44" s="54">
        <f t="shared" si="74"/>
        <v>3564.4</v>
      </c>
      <c r="BH44" s="54">
        <f t="shared" si="74"/>
        <v>1956.7349999999999</v>
      </c>
      <c r="BI44" s="54">
        <f t="shared" si="74"/>
        <v>4690.0000000000009</v>
      </c>
      <c r="BJ44" s="54">
        <f t="shared" si="74"/>
        <v>2060.25</v>
      </c>
      <c r="BK44" s="54">
        <f t="shared" si="74"/>
        <v>1467.3</v>
      </c>
      <c r="BL44" s="76">
        <f t="shared" si="74"/>
        <v>932.13750000000005</v>
      </c>
    </row>
    <row r="45" spans="1:64" s="123" customFormat="1" ht="18" customHeight="1" x14ac:dyDescent="0.2">
      <c r="A45" s="49"/>
      <c r="B45" s="49"/>
      <c r="C45" s="56" t="s">
        <v>61</v>
      </c>
      <c r="D45" s="165">
        <f>SUM(D44:I44)</f>
        <v>72898.660100000008</v>
      </c>
      <c r="E45" s="166"/>
      <c r="F45" s="166"/>
      <c r="G45" s="166"/>
      <c r="H45" s="166"/>
      <c r="I45" s="167"/>
      <c r="J45" s="166">
        <f>SUM(J44:O44)</f>
        <v>30340.1368</v>
      </c>
      <c r="K45" s="166"/>
      <c r="L45" s="166"/>
      <c r="M45" s="166"/>
      <c r="N45" s="166"/>
      <c r="O45" s="167"/>
      <c r="P45" s="131"/>
      <c r="Q45" s="168">
        <f>SUM(Q44:V44)</f>
        <v>6350.057499999999</v>
      </c>
      <c r="R45" s="169"/>
      <c r="S45" s="169"/>
      <c r="T45" s="169"/>
      <c r="U45" s="169"/>
      <c r="V45" s="170"/>
      <c r="W45" s="169">
        <f>SUM(W44:AB44)</f>
        <v>7620.0690000000004</v>
      </c>
      <c r="X45" s="169"/>
      <c r="Y45" s="169"/>
      <c r="Z45" s="169"/>
      <c r="AA45" s="169"/>
      <c r="AB45" s="170"/>
      <c r="AC45" s="169">
        <f>SUM(AC44:AH44)</f>
        <v>26670.2415</v>
      </c>
      <c r="AD45" s="169"/>
      <c r="AE45" s="169"/>
      <c r="AF45" s="169"/>
      <c r="AG45" s="169"/>
      <c r="AH45" s="169"/>
      <c r="AI45" s="168">
        <f>SUM(AI44:AN44)</f>
        <v>22036.889200000001</v>
      </c>
      <c r="AJ45" s="169"/>
      <c r="AK45" s="169"/>
      <c r="AL45" s="169"/>
      <c r="AM45" s="169"/>
      <c r="AN45" s="170"/>
      <c r="AO45" s="169">
        <f>SUM(AO44:AT44)</f>
        <v>12130.799500000001</v>
      </c>
      <c r="AP45" s="169"/>
      <c r="AQ45" s="169"/>
      <c r="AR45" s="169"/>
      <c r="AS45" s="169"/>
      <c r="AT45" s="170"/>
      <c r="AU45" s="169">
        <f>SUM(AU44:AZ44)</f>
        <v>22036.889200000001</v>
      </c>
      <c r="AV45" s="169"/>
      <c r="AW45" s="169"/>
      <c r="AX45" s="169"/>
      <c r="AY45" s="169"/>
      <c r="AZ45" s="170"/>
      <c r="BA45" s="169">
        <f>SUM(BA44:BF44)</f>
        <v>14670.822500000002</v>
      </c>
      <c r="BB45" s="169"/>
      <c r="BC45" s="169"/>
      <c r="BD45" s="169"/>
      <c r="BE45" s="169"/>
      <c r="BF45" s="170"/>
      <c r="BG45" s="169">
        <f>SUM(BG44:BL44)</f>
        <v>14670.822500000002</v>
      </c>
      <c r="BH45" s="169"/>
      <c r="BI45" s="169"/>
      <c r="BJ45" s="169"/>
      <c r="BK45" s="169"/>
      <c r="BL45" s="185"/>
    </row>
    <row r="46" spans="1:64" s="123" customFormat="1" ht="11.25" x14ac:dyDescent="0.2">
      <c r="A46" s="49"/>
      <c r="B46" s="49"/>
      <c r="C46" s="49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64" s="123" customFormat="1" ht="11.25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64" x14ac:dyDescent="0.2">
      <c r="A48" s="49"/>
      <c r="B48" s="49"/>
      <c r="C48" s="49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1:34" x14ac:dyDescent="0.2">
      <c r="A49" s="49"/>
      <c r="B49" s="49"/>
      <c r="C49" s="49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</row>
    <row r="50" spans="1:34" x14ac:dyDescent="0.2">
      <c r="A50" s="49"/>
      <c r="B50" s="49"/>
      <c r="C50" s="49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</row>
    <row r="51" spans="1:34" x14ac:dyDescent="0.2">
      <c r="A51" s="49"/>
      <c r="B51" s="49"/>
      <c r="C51" s="49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</row>
    <row r="52" spans="1:34" x14ac:dyDescent="0.2">
      <c r="A52" s="49"/>
      <c r="B52" s="49"/>
      <c r="C52" s="49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</row>
    <row r="53" spans="1:34" x14ac:dyDescent="0.2">
      <c r="A53" s="49"/>
      <c r="B53" s="49"/>
      <c r="C53" s="49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</row>
    <row r="54" spans="1:34" x14ac:dyDescent="0.2">
      <c r="A54" s="49"/>
      <c r="B54" s="49"/>
      <c r="C54" s="49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</row>
    <row r="56" spans="1:34" x14ac:dyDescent="0.2">
      <c r="A56" s="17" t="s">
        <v>49</v>
      </c>
      <c r="B56" s="13" t="s">
        <v>50</v>
      </c>
      <c r="C56" s="3" t="s">
        <v>67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x14ac:dyDescent="0.2">
      <c r="A57" s="17" t="s">
        <v>3</v>
      </c>
      <c r="B57" s="48" t="e">
        <f>SUMIF(#REF!,A57,#REF!)</f>
        <v>#REF!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x14ac:dyDescent="0.2">
      <c r="A58" s="17" t="s">
        <v>0</v>
      </c>
      <c r="B58" s="48" t="e">
        <f>SUMIF(#REF!,A58,#REF!)</f>
        <v>#REF!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x14ac:dyDescent="0.2">
      <c r="A59" s="17" t="s">
        <v>2</v>
      </c>
      <c r="B59" s="48" t="e">
        <f>SUMIF(#REF!,A59,#REF!)</f>
        <v>#REF!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x14ac:dyDescent="0.2">
      <c r="A60" s="21" t="s">
        <v>1</v>
      </c>
      <c r="B60" s="48" t="e">
        <f>SUMIF(#REF!,A60,#REF!)</f>
        <v>#REF!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x14ac:dyDescent="0.2">
      <c r="A61" s="21" t="s">
        <v>4</v>
      </c>
      <c r="B61" s="48" t="e">
        <f>SUMIF(#REF!,A61,#REF!)</f>
        <v>#REF!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x14ac:dyDescent="0.2">
      <c r="A62" s="21" t="s">
        <v>5</v>
      </c>
      <c r="B62" s="61" t="e">
        <f>SUMIF(#REF!,A62,#REF!)</f>
        <v>#REF!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x14ac:dyDescent="0.2">
      <c r="A63" s="62"/>
      <c r="B63" s="62" t="e">
        <f>SUM(B57:B62)</f>
        <v>#REF!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</sheetData>
  <mergeCells count="190">
    <mergeCell ref="AI2:AN2"/>
    <mergeCell ref="AO2:AT2"/>
    <mergeCell ref="AU2:AZ2"/>
    <mergeCell ref="BA2:BF2"/>
    <mergeCell ref="BG2:BL2"/>
    <mergeCell ref="AI3:AN3"/>
    <mergeCell ref="AO3:AT3"/>
    <mergeCell ref="AU3:AZ3"/>
    <mergeCell ref="BA3:BF3"/>
    <mergeCell ref="BG3:BL3"/>
    <mergeCell ref="AI6:AN6"/>
    <mergeCell ref="AO6:AT6"/>
    <mergeCell ref="AU6:AZ6"/>
    <mergeCell ref="BA6:BF6"/>
    <mergeCell ref="BG6:BL6"/>
    <mergeCell ref="AI4:AN4"/>
    <mergeCell ref="AO4:AT4"/>
    <mergeCell ref="AU4:AZ4"/>
    <mergeCell ref="BA4:BF4"/>
    <mergeCell ref="BG4:BL4"/>
    <mergeCell ref="AI5:AN5"/>
    <mergeCell ref="AO5:AT5"/>
    <mergeCell ref="AU5:AZ5"/>
    <mergeCell ref="BA5:BF5"/>
    <mergeCell ref="BG5:BL5"/>
    <mergeCell ref="D15:I15"/>
    <mergeCell ref="J15:O15"/>
    <mergeCell ref="Q15:V15"/>
    <mergeCell ref="W15:AB15"/>
    <mergeCell ref="AC15:AH15"/>
    <mergeCell ref="D16:I16"/>
    <mergeCell ref="J16:O16"/>
    <mergeCell ref="Q16:V16"/>
    <mergeCell ref="W16:AB16"/>
    <mergeCell ref="AC16:AH16"/>
    <mergeCell ref="D8:I8"/>
    <mergeCell ref="J8:O8"/>
    <mergeCell ref="Q8:V8"/>
    <mergeCell ref="W8:AB8"/>
    <mergeCell ref="AC8:AH8"/>
    <mergeCell ref="D9:I9"/>
    <mergeCell ref="J9:O9"/>
    <mergeCell ref="Q9:V9"/>
    <mergeCell ref="W9:AB9"/>
    <mergeCell ref="AC9:AH9"/>
    <mergeCell ref="D10:I10"/>
    <mergeCell ref="J10:O10"/>
    <mergeCell ref="Q10:V10"/>
    <mergeCell ref="W10:AB10"/>
    <mergeCell ref="AC10:AH10"/>
    <mergeCell ref="D11:I11"/>
    <mergeCell ref="J11:O11"/>
    <mergeCell ref="Q11:V11"/>
    <mergeCell ref="W11:AB11"/>
    <mergeCell ref="AC11:AH11"/>
    <mergeCell ref="D12:I12"/>
    <mergeCell ref="J12:O12"/>
    <mergeCell ref="Q12:V12"/>
    <mergeCell ref="W12:AB12"/>
    <mergeCell ref="AC12:AH12"/>
    <mergeCell ref="D13:I13"/>
    <mergeCell ref="J13:O13"/>
    <mergeCell ref="Q13:V13"/>
    <mergeCell ref="W13:AB13"/>
    <mergeCell ref="AC13:AH13"/>
    <mergeCell ref="D14:I14"/>
    <mergeCell ref="J14:O14"/>
    <mergeCell ref="Q14:V14"/>
    <mergeCell ref="W14:AB14"/>
    <mergeCell ref="AC14:AH14"/>
    <mergeCell ref="D24:I24"/>
    <mergeCell ref="J24:O24"/>
    <mergeCell ref="Q24:V24"/>
    <mergeCell ref="W24:AB24"/>
    <mergeCell ref="AC24:AH24"/>
    <mergeCell ref="D2:I2"/>
    <mergeCell ref="J2:O2"/>
    <mergeCell ref="Q2:V2"/>
    <mergeCell ref="W2:AB2"/>
    <mergeCell ref="AC2:AH2"/>
    <mergeCell ref="D3:I3"/>
    <mergeCell ref="J3:O3"/>
    <mergeCell ref="Q3:V3"/>
    <mergeCell ref="W3:AB3"/>
    <mergeCell ref="AC3:AH3"/>
    <mergeCell ref="D4:I4"/>
    <mergeCell ref="J4:O4"/>
    <mergeCell ref="Q4:V4"/>
    <mergeCell ref="W4:AB4"/>
    <mergeCell ref="AC4:AH4"/>
    <mergeCell ref="D5:I5"/>
    <mergeCell ref="J5:O5"/>
    <mergeCell ref="Q5:V5"/>
    <mergeCell ref="W5:AB5"/>
    <mergeCell ref="AC5:AH5"/>
    <mergeCell ref="D6:I6"/>
    <mergeCell ref="J6:O6"/>
    <mergeCell ref="Q6:V6"/>
    <mergeCell ref="W6:AB6"/>
    <mergeCell ref="AC6:AH6"/>
    <mergeCell ref="D26:P26"/>
    <mergeCell ref="D25:I25"/>
    <mergeCell ref="J25:O25"/>
    <mergeCell ref="Q25:V25"/>
    <mergeCell ref="W25:AB25"/>
    <mergeCell ref="AC25:AH25"/>
    <mergeCell ref="Q29:V29"/>
    <mergeCell ref="W29:AB29"/>
    <mergeCell ref="AC29:AH29"/>
    <mergeCell ref="D27:P27"/>
    <mergeCell ref="D28:P28"/>
    <mergeCell ref="D45:I45"/>
    <mergeCell ref="J45:O45"/>
    <mergeCell ref="Q45:V45"/>
    <mergeCell ref="W45:AB45"/>
    <mergeCell ref="AC45:AH45"/>
    <mergeCell ref="D29:I29"/>
    <mergeCell ref="J29:O29"/>
    <mergeCell ref="Q30:BL30"/>
    <mergeCell ref="AI29:AN29"/>
    <mergeCell ref="AO29:AT29"/>
    <mergeCell ref="AU29:AZ29"/>
    <mergeCell ref="BA29:BF29"/>
    <mergeCell ref="BG29:BL29"/>
    <mergeCell ref="D30:P30"/>
    <mergeCell ref="AI45:AN45"/>
    <mergeCell ref="AO45:AT45"/>
    <mergeCell ref="AU45:AZ45"/>
    <mergeCell ref="BA45:BF45"/>
    <mergeCell ref="BG45:BL45"/>
    <mergeCell ref="AI15:AN15"/>
    <mergeCell ref="AO15:AT15"/>
    <mergeCell ref="AU15:AZ15"/>
    <mergeCell ref="BA15:BF15"/>
    <mergeCell ref="BG15:BL15"/>
    <mergeCell ref="AI16:AN16"/>
    <mergeCell ref="AO16:AT16"/>
    <mergeCell ref="AU16:AZ16"/>
    <mergeCell ref="BA16:BF16"/>
    <mergeCell ref="BG16:BL16"/>
    <mergeCell ref="AI8:AN8"/>
    <mergeCell ref="AO8:AT8"/>
    <mergeCell ref="AU8:AZ8"/>
    <mergeCell ref="BA8:BF8"/>
    <mergeCell ref="BG8:BL8"/>
    <mergeCell ref="AI10:AN10"/>
    <mergeCell ref="AO10:AT10"/>
    <mergeCell ref="AU10:AZ10"/>
    <mergeCell ref="BA10:BF10"/>
    <mergeCell ref="BG10:BL10"/>
    <mergeCell ref="AI9:AN9"/>
    <mergeCell ref="AO9:AT9"/>
    <mergeCell ref="AU9:AZ9"/>
    <mergeCell ref="BA9:BF9"/>
    <mergeCell ref="BG9:BL9"/>
    <mergeCell ref="AI11:AN11"/>
    <mergeCell ref="AO11:AT11"/>
    <mergeCell ref="AU11:AZ11"/>
    <mergeCell ref="BA11:BF11"/>
    <mergeCell ref="BG11:BL11"/>
    <mergeCell ref="AI12:AN12"/>
    <mergeCell ref="AO12:AT12"/>
    <mergeCell ref="AU12:AZ12"/>
    <mergeCell ref="BA12:BF12"/>
    <mergeCell ref="BG12:BL12"/>
    <mergeCell ref="AI13:AN13"/>
    <mergeCell ref="AO13:AT13"/>
    <mergeCell ref="AU13:AZ13"/>
    <mergeCell ref="BA13:BF13"/>
    <mergeCell ref="BG13:BL13"/>
    <mergeCell ref="AI14:AN14"/>
    <mergeCell ref="AO14:AT14"/>
    <mergeCell ref="AU14:AZ14"/>
    <mergeCell ref="BA14:BF14"/>
    <mergeCell ref="BG14:BL14"/>
    <mergeCell ref="D1:AH1"/>
    <mergeCell ref="AI1:BL1"/>
    <mergeCell ref="Q26:BL26"/>
    <mergeCell ref="Q27:BL27"/>
    <mergeCell ref="Q28:BL28"/>
    <mergeCell ref="AI25:AN25"/>
    <mergeCell ref="AO25:AT25"/>
    <mergeCell ref="AU25:AZ25"/>
    <mergeCell ref="BA25:BF25"/>
    <mergeCell ref="BG25:BL25"/>
    <mergeCell ref="AI24:AN24"/>
    <mergeCell ref="AO24:AT24"/>
    <mergeCell ref="AU24:AZ24"/>
    <mergeCell ref="BA24:BF24"/>
    <mergeCell ref="BG24:BL24"/>
  </mergeCells>
  <printOptions horizontalCentered="1"/>
  <pageMargins left="0.35433070866141736" right="0.19685039370078741" top="1.0629921259842521" bottom="0.39370078740157483" header="0.55118110236220474" footer="0.19685039370078741"/>
  <pageSetup paperSize="8" scale="51" orientation="landscape" horizontalDpi="300" r:id="rId1"/>
  <headerFooter alignWithMargins="0">
    <oddHeader>&amp;LASTRA F3
EP SIEP&amp;C&amp;20H-Schätzung Phase MP
TP 3, Teil AeBo "Übrige K" / Lärmschutzwände&amp;R&amp;7INGE EPSI</oddHeader>
    <oddFooter>&amp;L&amp;8&amp;F/L. Falzone&amp;R&amp;8Seite 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Zusammenstellung</vt:lpstr>
      <vt:lpstr>Zusammenstellung!Druckbereich</vt:lpstr>
      <vt:lpstr>Zusammenstellung!Drucktitel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Zenners Guy</dc:creator>
  <cp:lastModifiedBy>Falzone Lorenzo</cp:lastModifiedBy>
  <cp:lastPrinted>2016-05-03T15:22:17Z</cp:lastPrinted>
  <dcterms:created xsi:type="dcterms:W3CDTF">1998-07-10T06:18:39Z</dcterms:created>
  <dcterms:modified xsi:type="dcterms:W3CDTF">2016-05-03T15:48:17Z</dcterms:modified>
</cp:coreProperties>
</file>