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-15" windowWidth="14400" windowHeight="14460" tabRatio="645"/>
  </bookViews>
  <sheets>
    <sheet name="Restaufwand ab 1.12.2013" sheetId="13" r:id="rId1"/>
    <sheet name="Bewertung Sokrates per 31.12.13" sheetId="20" r:id="rId2"/>
    <sheet name="Leistungen MK" sheetId="19" r:id="rId3"/>
  </sheets>
  <definedNames>
    <definedName name="_C" localSheetId="0">'Restaufwand ab 1.12.2013'!#REF!</definedName>
    <definedName name="_C">#REF!</definedName>
    <definedName name="A" localSheetId="0">'Restaufwand ab 1.12.2013'!#REF!</definedName>
    <definedName name="A">#REF!</definedName>
    <definedName name="B" localSheetId="0">'Restaufwand ab 1.12.2013'!#REF!</definedName>
    <definedName name="B">#REF!</definedName>
    <definedName name="D" localSheetId="0">'Restaufwand ab 1.12.2013'!#REF!</definedName>
    <definedName name="D">#REF!</definedName>
    <definedName name="_xlnm.Print_Area" localSheetId="0">'Restaufwand ab 1.12.2013'!$A$1:$X$45</definedName>
    <definedName name="_xlnm.Print_Titles" localSheetId="0">'Restaufwand ab 1.12.2013'!$1:$1</definedName>
    <definedName name="E" localSheetId="0">'Restaufwand ab 1.12.2013'!#REF!</definedName>
    <definedName name="E">#REF!</definedName>
    <definedName name="F" localSheetId="0">'Restaufwand ab 1.12.2013'!#REF!</definedName>
    <definedName name="F">#REF!</definedName>
    <definedName name="G" localSheetId="0">'Restaufwand ab 1.12.2013'!#REF!</definedName>
    <definedName name="G">#REF!</definedName>
  </definedNames>
  <calcPr calcId="145621"/>
</workbook>
</file>

<file path=xl/calcChain.xml><?xml version="1.0" encoding="utf-8"?>
<calcChain xmlns="http://schemas.openxmlformats.org/spreadsheetml/2006/main">
  <c r="W49" i="13" l="1"/>
  <c r="H14" i="20" l="1"/>
  <c r="G14" i="20"/>
  <c r="F14" i="20" l="1"/>
  <c r="E14" i="20"/>
  <c r="G13" i="20"/>
  <c r="F13" i="20"/>
  <c r="E13" i="20"/>
  <c r="H8" i="20"/>
  <c r="H7" i="20"/>
  <c r="I7" i="20" s="1"/>
  <c r="E8" i="20"/>
  <c r="E7" i="20"/>
  <c r="W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C48" i="13"/>
  <c r="I8" i="20" l="1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23" i="13"/>
  <c r="W17" i="13" l="1"/>
  <c r="W18" i="13"/>
  <c r="W19" i="13"/>
  <c r="W20" i="13"/>
  <c r="W21" i="13"/>
  <c r="W22" i="13"/>
  <c r="W16" i="13"/>
  <c r="W15" i="13"/>
  <c r="C44" i="13"/>
  <c r="W11" i="13"/>
  <c r="W12" i="13"/>
  <c r="W13" i="13"/>
  <c r="W14" i="13"/>
  <c r="W38" i="13"/>
  <c r="C39" i="13"/>
  <c r="I39" i="13"/>
  <c r="I44" i="13" s="1"/>
  <c r="U39" i="13"/>
  <c r="U44" i="13" s="1"/>
  <c r="T39" i="13"/>
  <c r="T40" i="13" s="1"/>
  <c r="T44" i="13" l="1"/>
  <c r="R39" i="13"/>
  <c r="R44" i="13" s="1"/>
  <c r="E39" i="13" l="1"/>
  <c r="E44" i="13" s="1"/>
  <c r="D39" i="13"/>
  <c r="F39" i="13"/>
  <c r="F44" i="13" s="1"/>
  <c r="G39" i="13"/>
  <c r="G44" i="13" s="1"/>
  <c r="H39" i="13"/>
  <c r="H44" i="13" s="1"/>
  <c r="J39" i="13"/>
  <c r="J44" i="13" s="1"/>
  <c r="K39" i="13"/>
  <c r="K44" i="13" s="1"/>
  <c r="L39" i="13"/>
  <c r="L44" i="13" s="1"/>
  <c r="M39" i="13"/>
  <c r="M44" i="13" s="1"/>
  <c r="N39" i="13"/>
  <c r="O39" i="13"/>
  <c r="O44" i="13" s="1"/>
  <c r="P39" i="13"/>
  <c r="P44" i="13" s="1"/>
  <c r="Q39" i="13"/>
  <c r="Q44" i="13" s="1"/>
  <c r="S39" i="13"/>
  <c r="G53" i="13"/>
  <c r="V39" i="13"/>
  <c r="V44" i="13" s="1"/>
  <c r="C53" i="13"/>
  <c r="R40" i="13" l="1"/>
  <c r="S44" i="13"/>
  <c r="D40" i="13"/>
  <c r="D44" i="13"/>
  <c r="N44" i="13"/>
  <c r="W44" i="13" s="1"/>
  <c r="W39" i="13"/>
  <c r="P40" i="13"/>
  <c r="F40" i="13"/>
  <c r="H40" i="13"/>
  <c r="M40" i="13"/>
  <c r="E53" i="13"/>
  <c r="F53" i="13"/>
  <c r="J40" i="13"/>
  <c r="D53" i="13"/>
  <c r="W9" i="13"/>
  <c r="W45" i="13" l="1"/>
</calcChain>
</file>

<file path=xl/comments1.xml><?xml version="1.0" encoding="utf-8"?>
<comments xmlns="http://schemas.openxmlformats.org/spreadsheetml/2006/main">
  <authors>
    <author>Falzone Lorenzo</author>
  </authors>
  <commentList>
    <comment ref="B11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 (Instandsetzung 1999 durch AeBo / 5547)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 (Instandsetzung 1999 durch AeBo / 5546)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 (Instandsetzung 1995 durch AeBo / 5278)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(Instands.1991 Gruner, evtl. CAD nachfragen) 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(Lärmschutz Tenniken 1996 AeBo / 5286)</t>
        </r>
      </text>
    </comment>
    <comment ref="B47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nicht Kategorie sondern MA bezogen!</t>
        </r>
      </text>
    </comment>
  </commentList>
</comments>
</file>

<file path=xl/comments2.xml><?xml version="1.0" encoding="utf-8"?>
<comments xmlns="http://schemas.openxmlformats.org/spreadsheetml/2006/main">
  <authors>
    <author>Falzone Lorenzo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Annahme MSA 50%A + 50%D
=&gt; Intern = 157.5 CHF/h
      extern = 120.- CHF/h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Zusätzlich gemäss Shd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Annahme auf sichere Seite: nur 30% wird genehmigt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Annahme: 50% wird genehmigt
</t>
        </r>
      </text>
    </comment>
  </commentList>
</comments>
</file>

<file path=xl/sharedStrings.xml><?xml version="1.0" encoding="utf-8"?>
<sst xmlns="http://schemas.openxmlformats.org/spreadsheetml/2006/main" count="357" uniqueCount="116">
  <si>
    <t>D</t>
  </si>
  <si>
    <t>B</t>
  </si>
  <si>
    <t>Pläne</t>
  </si>
  <si>
    <t>FL</t>
  </si>
  <si>
    <t>Phase Massnahmenkonzept (MK), Modul 7</t>
  </si>
  <si>
    <t>K8 - Pläne</t>
  </si>
  <si>
    <t>ÜF Steinler</t>
  </si>
  <si>
    <t xml:space="preserve">ÜF Sperrmatt </t>
  </si>
  <si>
    <t>ÜF Bisnacht</t>
  </si>
  <si>
    <t>ÜF Mitteldiegten</t>
  </si>
  <si>
    <t>UF Bleimatten</t>
  </si>
  <si>
    <t>UF Wasenhaus</t>
  </si>
  <si>
    <t>UF Eimatt</t>
  </si>
  <si>
    <t>UF Niederdiegten</t>
  </si>
  <si>
    <t>UF Gemeindehaus Diegten</t>
  </si>
  <si>
    <t>UF Mühle Diegten</t>
  </si>
  <si>
    <t>UF AS Diegten</t>
  </si>
  <si>
    <t>UF Oberdiegten</t>
  </si>
  <si>
    <t>DL Diegterbach Bachmatt</t>
  </si>
  <si>
    <t>DL Diegterbach Mühlematt</t>
  </si>
  <si>
    <t>DL Eibächli</t>
  </si>
  <si>
    <t>DL Helgenmattbächli</t>
  </si>
  <si>
    <t>NV</t>
  </si>
  <si>
    <t>PB</t>
  </si>
  <si>
    <t>Dossier MK</t>
  </si>
  <si>
    <t>K0, K1.1, K1.2, K8.4, K9.1</t>
  </si>
  <si>
    <t>MA-Aufteilung AeBo</t>
  </si>
  <si>
    <t>K9.7 Basuellenlogistikkonzept</t>
  </si>
  <si>
    <t>K9.9 Stellungsnahme EP, GE SiBe, usw.</t>
  </si>
  <si>
    <t>Angaben in Std.</t>
  </si>
  <si>
    <t>KV</t>
  </si>
  <si>
    <t>9246.300 / ASTRA, N02, EP SIEP</t>
  </si>
  <si>
    <t>SJe</t>
  </si>
  <si>
    <t>BiE</t>
  </si>
  <si>
    <t>Lehrl.</t>
  </si>
  <si>
    <t>DL Hefletenbächli</t>
  </si>
  <si>
    <t>DL Talbächli</t>
  </si>
  <si>
    <t>DL Rischmattbächli</t>
  </si>
  <si>
    <t>DL Diegterbach unter Rutsch Edelweiss</t>
  </si>
  <si>
    <t>7.308.1</t>
  </si>
  <si>
    <t>DL Diegterbach unter Rutsch Oberburg (Oberburg)</t>
  </si>
  <si>
    <t>7.308.2</t>
  </si>
  <si>
    <t>DL Diegterbach unter Rutsch Oberburg (Brücke)</t>
  </si>
  <si>
    <t>7.308.3</t>
  </si>
  <si>
    <t>Geschiebesammler Rutsch Eptingen</t>
  </si>
  <si>
    <t>Untere Fassung Edelweiss</t>
  </si>
  <si>
    <t>Bachverbauung Diegterbach km 27.0</t>
  </si>
  <si>
    <t>Keine Nr.</t>
  </si>
  <si>
    <t>Bachverbauung Diegterbach km 31.8</t>
  </si>
  <si>
    <t>DL Rintelnbächlein</t>
  </si>
  <si>
    <t xml:space="preserve">Alle fünf ELT's </t>
  </si>
  <si>
    <t>1.670</t>
  </si>
  <si>
    <t>1.674</t>
  </si>
  <si>
    <t>1.680</t>
  </si>
  <si>
    <t xml:space="preserve">1.683.1+2 </t>
  </si>
  <si>
    <t>7.302</t>
  </si>
  <si>
    <t xml:space="preserve">TB
</t>
  </si>
  <si>
    <t>TPL, Sitzungen, etc.</t>
  </si>
  <si>
    <t>Allgemein</t>
  </si>
  <si>
    <t>Tätigkeit gem. PHB ASTRA, TMP 22 001-22210)</t>
  </si>
  <si>
    <t xml:space="preserve">Ü-B </t>
  </si>
  <si>
    <t>Stat. Überpr.</t>
  </si>
  <si>
    <t>Begehungen</t>
  </si>
  <si>
    <t>Total</t>
  </si>
  <si>
    <t>Objektskizze mit CAD</t>
  </si>
  <si>
    <t>K0 - Dossierinhalt</t>
  </si>
  <si>
    <t>K8.1 Übersichtsplan (Kartenausschnitt) 1:25'000</t>
  </si>
  <si>
    <t>K1.1 - Inventarobjektplan / Genehmigungsplan / Projektperimeter</t>
  </si>
  <si>
    <t>K8.2 Bauwerksskizzen A4-Blätter</t>
  </si>
  <si>
    <t>K1.2 - Auflagen EK-Genehmigung, Umsetzung Auflagen EK-Genehmigung</t>
  </si>
  <si>
    <t>K8.3 Schadenplan/-pläne 1:500 od. 1:200 / 1:100</t>
  </si>
  <si>
    <t>K2 - Überprüfungsbericht</t>
  </si>
  <si>
    <t>K8.4 Synoptischer Plan Normkonformität oder Tabelle</t>
  </si>
  <si>
    <t>K3.1 - Nutzungsvereinbarung</t>
  </si>
  <si>
    <t>K8.5 Massnahmenplan/-pläne</t>
  </si>
  <si>
    <t>K3.2 - Projektbasis (Entwurf)</t>
  </si>
  <si>
    <t>K8.6 Bauphasen und Verkehrsführung</t>
  </si>
  <si>
    <t>K4 - Technischer Bericht</t>
  </si>
  <si>
    <t>K5 - Terminplan</t>
  </si>
  <si>
    <t>K9 - Anhänge</t>
  </si>
  <si>
    <t>K6 - Kostenvoranschlag ±15 %</t>
  </si>
  <si>
    <t>K9.1 Projektspezifische Grundlagen Dossier K</t>
  </si>
  <si>
    <t>K7 - Risikoanalyse</t>
  </si>
  <si>
    <t>K9.2 Bericht geologie / Geotechnik</t>
  </si>
  <si>
    <t>K9.3 Überwachungsplan</t>
  </si>
  <si>
    <t>K9.5 Expertenbericht</t>
  </si>
  <si>
    <t>K9.6 Prüfbericht</t>
  </si>
  <si>
    <t>Allg. Dokumente
Dossier</t>
  </si>
  <si>
    <t>Kk</t>
  </si>
  <si>
    <t>MK-Pläne</t>
  </si>
  <si>
    <t>-</t>
  </si>
  <si>
    <t>7.310</t>
  </si>
  <si>
    <t>h</t>
  </si>
  <si>
    <t>KBOB</t>
  </si>
  <si>
    <t>G</t>
  </si>
  <si>
    <t>CHF/h</t>
  </si>
  <si>
    <t>CHF</t>
  </si>
  <si>
    <t>15.301 - .305</t>
  </si>
  <si>
    <t>MSA:</t>
  </si>
  <si>
    <t>CHF/h (Vertrag)</t>
  </si>
  <si>
    <r>
      <t xml:space="preserve">Schätzung Restaufwand ab </t>
    </r>
    <r>
      <rPr>
        <b/>
        <sz val="20"/>
        <rFont val="Arial"/>
        <family val="2"/>
      </rPr>
      <t>1.12.2013</t>
    </r>
  </si>
  <si>
    <t>Tot. h</t>
  </si>
  <si>
    <t>Zusatzleistungen</t>
  </si>
  <si>
    <t>1.671</t>
  </si>
  <si>
    <t>I-Ansätze AeBo</t>
  </si>
  <si>
    <t>109</t>
  </si>
  <si>
    <t>Intern</t>
  </si>
  <si>
    <t>extern</t>
  </si>
  <si>
    <t>bis herige Restaufwandschätzung</t>
  </si>
  <si>
    <t>Geschätzer Restaufwand</t>
  </si>
  <si>
    <t>Bewertung per 31.12.2013:</t>
  </si>
  <si>
    <t>h-Schätzung</t>
  </si>
  <si>
    <t>KuBa</t>
  </si>
  <si>
    <t>KuBa + WTÜ</t>
  </si>
  <si>
    <t xml:space="preserve"> WTÜ</t>
  </si>
  <si>
    <t>Total (gerundet)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</si>
</sst>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 * #,##0_ ;_ * \-#,##0_ ;_ * &quot;-&quot;??_ ;_ @_ "/>
    <numFmt numFmtId="165" formatCode="0.0"/>
    <numFmt numFmtId="166" formatCode="0.000"/>
  </numFmts>
  <fonts count="20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8"/>
      <name val="Arial"/>
      <family val="2"/>
    </font>
    <font>
      <sz val="10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FF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43" fontId="11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49" fontId="4" fillId="0" borderId="0" xfId="1" quotePrefix="1" applyNumberFormat="1" applyFont="1" applyFill="1" applyBorder="1" applyAlignment="1">
      <alignment horizontal="left" vertical="center"/>
    </xf>
    <xf numFmtId="0" fontId="3" fillId="0" borderId="0" xfId="1" applyFont="1" applyBorder="1"/>
    <xf numFmtId="0" fontId="3" fillId="0" borderId="0" xfId="1" applyFont="1" applyBorder="1" applyAlignment="1">
      <alignment vertical="center"/>
    </xf>
    <xf numFmtId="0" fontId="3" fillId="0" borderId="0" xfId="1" applyFont="1"/>
    <xf numFmtId="0" fontId="1" fillId="0" borderId="0" xfId="1" applyFont="1" applyAlignment="1">
      <alignment horizontal="center"/>
    </xf>
    <xf numFmtId="49" fontId="4" fillId="0" borderId="0" xfId="1" applyNumberFormat="1" applyFont="1" applyFill="1" applyBorder="1" applyAlignment="1">
      <alignment horizontal="right" vertical="center"/>
    </xf>
    <xf numFmtId="49" fontId="8" fillId="0" borderId="0" xfId="1" applyNumberFormat="1" applyFont="1" applyFill="1" applyBorder="1" applyAlignment="1" applyProtection="1">
      <alignment horizontal="right" vertical="center"/>
      <protection locked="0"/>
    </xf>
    <xf numFmtId="0" fontId="1" fillId="0" borderId="0" xfId="1" applyFont="1" applyBorder="1" applyAlignment="1">
      <alignment horizontal="center"/>
    </xf>
    <xf numFmtId="49" fontId="7" fillId="0" borderId="0" xfId="1" applyNumberFormat="1" applyFont="1" applyFill="1" applyBorder="1" applyAlignment="1" applyProtection="1">
      <alignment vertical="center"/>
      <protection locked="0"/>
    </xf>
    <xf numFmtId="49" fontId="7" fillId="0" borderId="0" xfId="1" applyNumberFormat="1" applyFont="1" applyFill="1" applyBorder="1" applyAlignment="1" applyProtection="1">
      <alignment horizontal="left" vertical="center"/>
      <protection locked="0"/>
    </xf>
    <xf numFmtId="49" fontId="3" fillId="0" borderId="15" xfId="1" applyNumberFormat="1" applyFont="1" applyFill="1" applyBorder="1" applyAlignment="1" applyProtection="1">
      <alignment horizontal="left" vertical="center"/>
      <protection locked="0"/>
    </xf>
    <xf numFmtId="49" fontId="3" fillId="0" borderId="0" xfId="1" applyNumberFormat="1" applyFont="1" applyFill="1" applyBorder="1" applyAlignment="1" applyProtection="1">
      <alignment vertical="center"/>
      <protection locked="0"/>
    </xf>
    <xf numFmtId="1" fontId="3" fillId="0" borderId="0" xfId="1" applyNumberFormat="1" applyFont="1" applyBorder="1" applyAlignment="1">
      <alignment vertical="center"/>
    </xf>
    <xf numFmtId="49" fontId="3" fillId="0" borderId="15" xfId="1" applyNumberFormat="1" applyFont="1" applyFill="1" applyBorder="1" applyAlignment="1" applyProtection="1">
      <alignment horizontal="left" vertical="center" indent="1"/>
      <protection locked="0"/>
    </xf>
    <xf numFmtId="49" fontId="3" fillId="0" borderId="0" xfId="1" applyNumberFormat="1" applyFont="1" applyFill="1" applyBorder="1" applyAlignment="1" applyProtection="1">
      <alignment horizontal="left" vertical="center"/>
      <protection locked="0"/>
    </xf>
    <xf numFmtId="49" fontId="2" fillId="2" borderId="1" xfId="1" applyNumberFormat="1" applyFont="1" applyFill="1" applyBorder="1" applyAlignment="1">
      <alignment horizontal="left" vertical="center"/>
    </xf>
    <xf numFmtId="0" fontId="2" fillId="2" borderId="1" xfId="1" applyFont="1" applyFill="1" applyBorder="1"/>
    <xf numFmtId="0" fontId="3" fillId="2" borderId="16" xfId="1" quotePrefix="1" applyFont="1" applyFill="1" applyBorder="1" applyAlignment="1">
      <alignment horizontal="center" vertical="center" wrapText="1"/>
    </xf>
    <xf numFmtId="2" fontId="3" fillId="0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1" applyNumberFormat="1" applyFont="1" applyFill="1" applyBorder="1" applyAlignment="1" applyProtection="1">
      <alignment horizontal="left" vertical="center" indent="1"/>
      <protection locked="0"/>
    </xf>
    <xf numFmtId="2" fontId="3" fillId="0" borderId="0" xfId="1" applyNumberFormat="1" applyFont="1" applyFill="1" applyBorder="1" applyAlignment="1" applyProtection="1">
      <alignment horizontal="right" vertical="center"/>
      <protection locked="0"/>
    </xf>
    <xf numFmtId="2" fontId="8" fillId="0" borderId="0" xfId="1" applyNumberFormat="1" applyFont="1" applyBorder="1" applyAlignment="1">
      <alignment horizontal="center" vertical="center"/>
    </xf>
    <xf numFmtId="0" fontId="9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Continuous"/>
    </xf>
    <xf numFmtId="49" fontId="10" fillId="0" borderId="0" xfId="1" applyNumberFormat="1" applyFont="1" applyFill="1" applyBorder="1" applyAlignment="1">
      <alignment horizontal="left" vertical="center"/>
    </xf>
    <xf numFmtId="49" fontId="3" fillId="0" borderId="0" xfId="1" applyNumberFormat="1" applyFont="1" applyFill="1" applyBorder="1" applyAlignment="1">
      <alignment horizontal="right" vertical="center"/>
    </xf>
    <xf numFmtId="49" fontId="2" fillId="0" borderId="6" xfId="1" applyNumberFormat="1" applyFont="1" applyFill="1" applyBorder="1" applyAlignment="1">
      <alignment horizontal="left" vertical="center"/>
    </xf>
    <xf numFmtId="0" fontId="2" fillId="0" borderId="6" xfId="1" applyFont="1" applyFill="1" applyBorder="1"/>
    <xf numFmtId="43" fontId="8" fillId="0" borderId="0" xfId="2" applyFont="1" applyBorder="1" applyAlignment="1">
      <alignment horizontal="center" vertical="center"/>
    </xf>
    <xf numFmtId="43" fontId="3" fillId="0" borderId="0" xfId="1" applyNumberFormat="1" applyFont="1" applyBorder="1" applyAlignment="1">
      <alignment vertical="center"/>
    </xf>
    <xf numFmtId="49" fontId="14" fillId="0" borderId="0" xfId="1" applyNumberFormat="1" applyFont="1" applyFill="1" applyBorder="1" applyAlignment="1" applyProtection="1">
      <alignment vertical="center"/>
      <protection locked="0"/>
    </xf>
    <xf numFmtId="0" fontId="3" fillId="0" borderId="0" xfId="1" applyFont="1" applyBorder="1" applyAlignment="1">
      <alignment horizontal="left" vertical="center"/>
    </xf>
    <xf numFmtId="0" fontId="3" fillId="0" borderId="0" xfId="1" applyFont="1" applyBorder="1" applyAlignment="1">
      <alignment horizontal="centerContinuous"/>
    </xf>
    <xf numFmtId="49" fontId="12" fillId="0" borderId="0" xfId="1" applyNumberFormat="1" applyFont="1" applyFill="1" applyBorder="1" applyAlignment="1">
      <alignment horizontal="left" vertical="center"/>
    </xf>
    <xf numFmtId="0" fontId="3" fillId="2" borderId="17" xfId="1" quotePrefix="1" applyFont="1" applyFill="1" applyBorder="1" applyAlignment="1">
      <alignment horizontal="center" vertical="center" wrapText="1"/>
    </xf>
    <xf numFmtId="0" fontId="3" fillId="2" borderId="19" xfId="1" quotePrefix="1" applyFont="1" applyFill="1" applyBorder="1" applyAlignment="1">
      <alignment horizontal="center" vertical="center" wrapText="1"/>
    </xf>
    <xf numFmtId="0" fontId="3" fillId="2" borderId="3" xfId="1" quotePrefix="1" applyFont="1" applyFill="1" applyBorder="1" applyAlignment="1">
      <alignment horizontal="center" vertical="center" wrapText="1"/>
    </xf>
    <xf numFmtId="0" fontId="3" fillId="2" borderId="10" xfId="1" quotePrefix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1" fontId="3" fillId="0" borderId="0" xfId="1" applyNumberFormat="1" applyFont="1" applyFill="1" applyBorder="1" applyAlignment="1">
      <alignment vertical="center"/>
    </xf>
    <xf numFmtId="49" fontId="3" fillId="0" borderId="11" xfId="1" applyNumberFormat="1" applyFont="1" applyFill="1" applyBorder="1" applyAlignment="1" applyProtection="1">
      <alignment horizontal="left" vertical="center" indent="1"/>
      <protection locked="0"/>
    </xf>
    <xf numFmtId="49" fontId="3" fillId="0" borderId="30" xfId="1" applyNumberFormat="1" applyFont="1" applyFill="1" applyBorder="1" applyAlignment="1" applyProtection="1">
      <alignment horizontal="left" vertical="center"/>
      <protection locked="0"/>
    </xf>
    <xf numFmtId="49" fontId="3" fillId="0" borderId="29" xfId="1" applyNumberFormat="1" applyFont="1" applyFill="1" applyBorder="1" applyAlignment="1" applyProtection="1">
      <alignment horizontal="left" vertical="center"/>
      <protection locked="0"/>
    </xf>
    <xf numFmtId="49" fontId="3" fillId="0" borderId="6" xfId="1" applyNumberFormat="1" applyFont="1" applyFill="1" applyBorder="1" applyAlignment="1" applyProtection="1">
      <alignment horizontal="left" vertical="center" indent="1"/>
      <protection locked="0"/>
    </xf>
    <xf numFmtId="49" fontId="3" fillId="0" borderId="7" xfId="1" applyNumberFormat="1" applyFont="1" applyFill="1" applyBorder="1" applyAlignment="1" applyProtection="1">
      <alignment horizontal="left" vertical="center"/>
      <protection locked="0"/>
    </xf>
    <xf numFmtId="49" fontId="3" fillId="0" borderId="27" xfId="1" applyNumberFormat="1" applyFont="1" applyFill="1" applyBorder="1" applyAlignment="1" applyProtection="1">
      <alignment horizontal="left" vertical="center" indent="1"/>
      <protection locked="0"/>
    </xf>
    <xf numFmtId="49" fontId="3" fillId="0" borderId="28" xfId="1" applyNumberFormat="1" applyFont="1" applyFill="1" applyBorder="1" applyAlignment="1" applyProtection="1">
      <alignment horizontal="left" vertical="center"/>
      <protection locked="0"/>
    </xf>
    <xf numFmtId="164" fontId="8" fillId="0" borderId="0" xfId="2" applyNumberFormat="1" applyFont="1" applyBorder="1" applyAlignment="1">
      <alignment horizontal="center" vertical="center"/>
    </xf>
    <xf numFmtId="49" fontId="3" fillId="0" borderId="11" xfId="1" applyNumberFormat="1" applyFont="1" applyFill="1" applyBorder="1" applyAlignment="1" applyProtection="1">
      <alignment horizontal="left" vertical="center"/>
      <protection locked="0"/>
    </xf>
    <xf numFmtId="49" fontId="3" fillId="0" borderId="6" xfId="1" applyNumberFormat="1" applyFont="1" applyFill="1" applyBorder="1" applyAlignment="1" applyProtection="1">
      <alignment horizontal="left" vertical="center"/>
      <protection locked="0"/>
    </xf>
    <xf numFmtId="49" fontId="3" fillId="0" borderId="1" xfId="1" applyNumberFormat="1" applyFont="1" applyFill="1" applyBorder="1" applyAlignment="1" applyProtection="1">
      <alignment horizontal="left" vertical="center" indent="1"/>
      <protection locked="0"/>
    </xf>
    <xf numFmtId="49" fontId="3" fillId="0" borderId="1" xfId="1" applyNumberFormat="1" applyFont="1" applyFill="1" applyBorder="1" applyAlignment="1" applyProtection="1">
      <alignment horizontal="left" vertical="center"/>
      <protection locked="0"/>
    </xf>
    <xf numFmtId="0" fontId="13" fillId="0" borderId="9" xfId="1" applyFont="1" applyBorder="1" applyAlignment="1">
      <alignment vertical="top" wrapText="1"/>
    </xf>
    <xf numFmtId="0" fontId="13" fillId="0" borderId="6" xfId="1" applyFont="1" applyBorder="1" applyAlignment="1">
      <alignment vertical="top" wrapText="1"/>
    </xf>
    <xf numFmtId="49" fontId="7" fillId="0" borderId="0" xfId="1" applyNumberFormat="1" applyFont="1" applyFill="1" applyBorder="1" applyAlignment="1">
      <alignment horizontal="left" vertical="center"/>
    </xf>
    <xf numFmtId="49" fontId="3" fillId="0" borderId="0" xfId="1" applyNumberFormat="1" applyFont="1" applyFill="1" applyBorder="1" applyAlignment="1">
      <alignment horizontal="left" vertical="center"/>
    </xf>
    <xf numFmtId="0" fontId="3" fillId="0" borderId="0" xfId="1" applyFont="1" applyFill="1" applyBorder="1"/>
    <xf numFmtId="49" fontId="2" fillId="0" borderId="11" xfId="1" applyNumberFormat="1" applyFont="1" applyFill="1" applyBorder="1" applyAlignment="1">
      <alignment horizontal="left" vertical="center"/>
    </xf>
    <xf numFmtId="0" fontId="2" fillId="0" borderId="11" xfId="1" applyFont="1" applyFill="1" applyBorder="1"/>
    <xf numFmtId="49" fontId="8" fillId="0" borderId="11" xfId="1" applyNumberFormat="1" applyFont="1" applyFill="1" applyBorder="1" applyAlignment="1" applyProtection="1">
      <alignment horizontal="left" vertical="center"/>
      <protection locked="0"/>
    </xf>
    <xf numFmtId="2" fontId="3" fillId="0" borderId="13" xfId="1" applyNumberFormat="1" applyFont="1" applyFill="1" applyBorder="1" applyAlignment="1" applyProtection="1">
      <alignment horizontal="center" vertical="center"/>
      <protection locked="0"/>
    </xf>
    <xf numFmtId="2" fontId="3" fillId="0" borderId="12" xfId="1" applyNumberFormat="1" applyFont="1" applyFill="1" applyBorder="1" applyAlignment="1" applyProtection="1">
      <alignment horizontal="center" vertical="center"/>
      <protection locked="0"/>
    </xf>
    <xf numFmtId="2" fontId="3" fillId="0" borderId="31" xfId="1" applyNumberFormat="1" applyFont="1" applyFill="1" applyBorder="1" applyAlignment="1" applyProtection="1">
      <alignment horizontal="center" vertical="center"/>
      <protection locked="0"/>
    </xf>
    <xf numFmtId="2" fontId="3" fillId="0" borderId="32" xfId="1" applyNumberFormat="1" applyFont="1" applyFill="1" applyBorder="1" applyAlignment="1" applyProtection="1">
      <alignment horizontal="center" vertical="center"/>
      <protection locked="0"/>
    </xf>
    <xf numFmtId="2" fontId="3" fillId="0" borderId="30" xfId="1" applyNumberFormat="1" applyFont="1" applyFill="1" applyBorder="1" applyAlignment="1" applyProtection="1">
      <alignment horizontal="center" vertical="center"/>
      <protection locked="0"/>
    </xf>
    <xf numFmtId="0" fontId="13" fillId="0" borderId="33" xfId="1" applyFont="1" applyBorder="1" applyAlignment="1">
      <alignment vertical="top" wrapText="1"/>
    </xf>
    <xf numFmtId="0" fontId="3" fillId="2" borderId="36" xfId="1" quotePrefix="1" applyFont="1" applyFill="1" applyBorder="1" applyAlignment="1">
      <alignment horizontal="center" vertical="center" wrapText="1"/>
    </xf>
    <xf numFmtId="2" fontId="3" fillId="0" borderId="38" xfId="1" applyNumberFormat="1" applyFont="1" applyFill="1" applyBorder="1" applyAlignment="1" applyProtection="1">
      <alignment horizontal="center" vertical="center"/>
      <protection locked="0"/>
    </xf>
    <xf numFmtId="0" fontId="13" fillId="0" borderId="43" xfId="1" applyFont="1" applyBorder="1" applyAlignment="1">
      <alignment vertical="top" wrapText="1"/>
    </xf>
    <xf numFmtId="0" fontId="3" fillId="0" borderId="44" xfId="1" quotePrefix="1" applyFont="1" applyBorder="1" applyAlignment="1">
      <alignment vertical="center" wrapText="1"/>
    </xf>
    <xf numFmtId="0" fontId="3" fillId="0" borderId="7" xfId="1" quotePrefix="1" applyFont="1" applyBorder="1" applyAlignment="1">
      <alignment vertical="center" wrapText="1"/>
    </xf>
    <xf numFmtId="0" fontId="3" fillId="0" borderId="6" xfId="1" quotePrefix="1" applyFont="1" applyBorder="1" applyAlignment="1">
      <alignment vertical="center" wrapText="1"/>
    </xf>
    <xf numFmtId="0" fontId="3" fillId="0" borderId="33" xfId="1" quotePrefix="1" applyFont="1" applyBorder="1" applyAlignment="1">
      <alignment vertical="center" wrapText="1"/>
    </xf>
    <xf numFmtId="0" fontId="8" fillId="0" borderId="0" xfId="1" applyFont="1" applyBorder="1" applyAlignment="1">
      <alignment vertical="center"/>
    </xf>
    <xf numFmtId="2" fontId="3" fillId="0" borderId="39" xfId="1" applyNumberFormat="1" applyFont="1" applyFill="1" applyBorder="1" applyAlignment="1" applyProtection="1">
      <alignment horizontal="center" vertical="center"/>
      <protection locked="0"/>
    </xf>
    <xf numFmtId="2" fontId="3" fillId="0" borderId="29" xfId="1" applyNumberFormat="1" applyFont="1" applyFill="1" applyBorder="1" applyAlignment="1" applyProtection="1">
      <alignment horizontal="center" vertical="center"/>
      <protection locked="0"/>
    </xf>
    <xf numFmtId="2" fontId="3" fillId="0" borderId="40" xfId="1" applyNumberFormat="1" applyFont="1" applyFill="1" applyBorder="1" applyAlignment="1" applyProtection="1">
      <alignment horizontal="center" vertical="center"/>
      <protection locked="0"/>
    </xf>
    <xf numFmtId="2" fontId="3" fillId="0" borderId="28" xfId="1" applyNumberFormat="1" applyFont="1" applyFill="1" applyBorder="1" applyAlignment="1" applyProtection="1">
      <alignment horizontal="center" vertical="center"/>
      <protection locked="0"/>
    </xf>
    <xf numFmtId="2" fontId="3" fillId="0" borderId="41" xfId="1" applyNumberFormat="1" applyFont="1" applyFill="1" applyBorder="1" applyAlignment="1" applyProtection="1">
      <alignment horizontal="center" vertical="center"/>
      <protection locked="0"/>
    </xf>
    <xf numFmtId="2" fontId="3" fillId="0" borderId="7" xfId="1" applyNumberFormat="1" applyFont="1" applyFill="1" applyBorder="1" applyAlignment="1" applyProtection="1">
      <alignment horizontal="center" vertical="center"/>
      <protection locked="0"/>
    </xf>
    <xf numFmtId="2" fontId="3" fillId="0" borderId="36" xfId="1" applyNumberFormat="1" applyFont="1" applyFill="1" applyBorder="1" applyAlignment="1" applyProtection="1">
      <alignment horizontal="center" vertical="center"/>
      <protection locked="0"/>
    </xf>
    <xf numFmtId="2" fontId="3" fillId="0" borderId="10" xfId="1" applyNumberFormat="1" applyFont="1" applyFill="1" applyBorder="1" applyAlignment="1" applyProtection="1">
      <alignment horizontal="center" vertical="center"/>
      <protection locked="0"/>
    </xf>
    <xf numFmtId="2" fontId="3" fillId="0" borderId="13" xfId="1" quotePrefix="1" applyNumberFormat="1" applyFont="1" applyFill="1" applyBorder="1" applyAlignment="1">
      <alignment horizontal="center" vertical="center" wrapText="1"/>
    </xf>
    <xf numFmtId="2" fontId="3" fillId="0" borderId="38" xfId="1" quotePrefix="1" applyNumberFormat="1" applyFont="1" applyFill="1" applyBorder="1" applyAlignment="1">
      <alignment horizontal="center" vertical="center" wrapText="1"/>
    </xf>
    <xf numFmtId="2" fontId="3" fillId="0" borderId="30" xfId="1" quotePrefix="1" applyNumberFormat="1" applyFont="1" applyFill="1" applyBorder="1" applyAlignment="1">
      <alignment horizontal="center" vertical="center" wrapText="1"/>
    </xf>
    <xf numFmtId="2" fontId="3" fillId="0" borderId="12" xfId="3" quotePrefix="1" applyNumberFormat="1" applyFont="1" applyFill="1" applyBorder="1" applyAlignment="1">
      <alignment horizontal="center" vertical="center" wrapText="1"/>
    </xf>
    <xf numFmtId="2" fontId="3" fillId="0" borderId="31" xfId="3" quotePrefix="1" applyNumberFormat="1" applyFont="1" applyFill="1" applyBorder="1" applyAlignment="1">
      <alignment horizontal="center" vertical="center" wrapText="1"/>
    </xf>
    <xf numFmtId="2" fontId="3" fillId="0" borderId="38" xfId="3" quotePrefix="1" applyNumberFormat="1" applyFont="1" applyFill="1" applyBorder="1" applyAlignment="1">
      <alignment horizontal="center" vertical="center" wrapText="1"/>
    </xf>
    <xf numFmtId="2" fontId="3" fillId="0" borderId="32" xfId="3" quotePrefix="1" applyNumberFormat="1" applyFont="1" applyFill="1" applyBorder="1" applyAlignment="1">
      <alignment horizontal="center" vertical="center" wrapText="1"/>
    </xf>
    <xf numFmtId="2" fontId="3" fillId="0" borderId="30" xfId="3" quotePrefix="1" applyNumberFormat="1" applyFont="1" applyFill="1" applyBorder="1" applyAlignment="1">
      <alignment horizontal="center" vertical="center" wrapText="1"/>
    </xf>
    <xf numFmtId="2" fontId="3" fillId="0" borderId="24" xfId="1" applyNumberFormat="1" applyFont="1" applyFill="1" applyBorder="1" applyAlignment="1" applyProtection="1">
      <alignment horizontal="center" vertical="center"/>
      <protection locked="0"/>
    </xf>
    <xf numFmtId="2" fontId="3" fillId="0" borderId="4" xfId="1" applyNumberFormat="1" applyFont="1" applyFill="1" applyBorder="1" applyAlignment="1" applyProtection="1">
      <alignment horizontal="center" vertical="center"/>
      <protection locked="0"/>
    </xf>
    <xf numFmtId="2" fontId="3" fillId="0" borderId="21" xfId="1" applyNumberFormat="1" applyFont="1" applyFill="1" applyBorder="1" applyAlignment="1" applyProtection="1">
      <alignment horizontal="center" vertical="center"/>
      <protection locked="0"/>
    </xf>
    <xf numFmtId="2" fontId="3" fillId="0" borderId="18" xfId="1" applyNumberFormat="1" applyFont="1" applyFill="1" applyBorder="1" applyAlignment="1" applyProtection="1">
      <alignment horizontal="center" vertical="center"/>
      <protection locked="0"/>
    </xf>
    <xf numFmtId="2" fontId="3" fillId="0" borderId="25" xfId="1" applyNumberFormat="1" applyFont="1" applyFill="1" applyBorder="1" applyAlignment="1" applyProtection="1">
      <alignment horizontal="center" vertical="center"/>
      <protection locked="0"/>
    </xf>
    <xf numFmtId="2" fontId="3" fillId="0" borderId="22" xfId="1" applyNumberFormat="1" applyFont="1" applyFill="1" applyBorder="1" applyAlignment="1" applyProtection="1">
      <alignment horizontal="center" vertical="center"/>
      <protection locked="0"/>
    </xf>
    <xf numFmtId="2" fontId="3" fillId="0" borderId="23" xfId="1" applyNumberFormat="1" applyFont="1" applyFill="1" applyBorder="1" applyAlignment="1" applyProtection="1">
      <alignment horizontal="center" vertical="center"/>
      <protection locked="0"/>
    </xf>
    <xf numFmtId="2" fontId="3" fillId="0" borderId="33" xfId="1" applyNumberFormat="1" applyFont="1" applyFill="1" applyBorder="1" applyAlignment="1" applyProtection="1">
      <alignment horizontal="center" vertical="center"/>
      <protection locked="0"/>
    </xf>
    <xf numFmtId="2" fontId="3" fillId="0" borderId="3" xfId="1" applyNumberFormat="1" applyFont="1" applyFill="1" applyBorder="1" applyAlignment="1" applyProtection="1">
      <alignment horizontal="center" vertical="center"/>
      <protection locked="0"/>
    </xf>
    <xf numFmtId="2" fontId="3" fillId="0" borderId="16" xfId="1" applyNumberFormat="1" applyFont="1" applyFill="1" applyBorder="1" applyAlignment="1" applyProtection="1">
      <alignment horizontal="center" vertical="center"/>
      <protection locked="0"/>
    </xf>
    <xf numFmtId="2" fontId="3" fillId="0" borderId="19" xfId="1" applyNumberFormat="1" applyFont="1" applyFill="1" applyBorder="1" applyAlignment="1" applyProtection="1">
      <alignment horizontal="center" vertical="center"/>
      <protection locked="0"/>
    </xf>
    <xf numFmtId="2" fontId="3" fillId="0" borderId="17" xfId="1" applyNumberFormat="1" applyFont="1" applyFill="1" applyBorder="1" applyAlignment="1" applyProtection="1">
      <alignment horizontal="center" vertical="center"/>
      <protection locked="0"/>
    </xf>
    <xf numFmtId="2" fontId="3" fillId="3" borderId="18" xfId="1" applyNumberFormat="1" applyFont="1" applyFill="1" applyBorder="1" applyAlignment="1" applyProtection="1">
      <alignment horizontal="center" vertical="center"/>
      <protection locked="0"/>
    </xf>
    <xf numFmtId="2" fontId="3" fillId="3" borderId="29" xfId="1" applyNumberFormat="1" applyFont="1" applyFill="1" applyBorder="1" applyAlignment="1" applyProtection="1">
      <alignment horizontal="center" vertical="center"/>
      <protection locked="0"/>
    </xf>
    <xf numFmtId="2" fontId="3" fillId="3" borderId="28" xfId="1" applyNumberFormat="1" applyFont="1" applyFill="1" applyBorder="1" applyAlignment="1" applyProtection="1">
      <alignment horizontal="center" vertical="center"/>
      <protection locked="0"/>
    </xf>
    <xf numFmtId="2" fontId="3" fillId="0" borderId="0" xfId="1" applyNumberFormat="1" applyFont="1" applyBorder="1" applyAlignment="1">
      <alignment horizontal="center" vertical="center"/>
    </xf>
    <xf numFmtId="0" fontId="3" fillId="0" borderId="0" xfId="1" quotePrefix="1" applyFont="1" applyBorder="1" applyAlignment="1">
      <alignment vertical="center"/>
    </xf>
    <xf numFmtId="2" fontId="3" fillId="0" borderId="0" xfId="1" applyNumberFormat="1" applyFont="1" applyFill="1" applyBorder="1" applyAlignment="1">
      <alignment horizontal="center" vertical="center"/>
    </xf>
    <xf numFmtId="3" fontId="3" fillId="0" borderId="0" xfId="1" applyNumberFormat="1" applyFont="1" applyBorder="1" applyAlignment="1">
      <alignment horizontal="center" vertical="center"/>
    </xf>
    <xf numFmtId="2" fontId="3" fillId="0" borderId="42" xfId="1" applyNumberFormat="1" applyFont="1" applyBorder="1" applyAlignment="1">
      <alignment horizontal="center" vertical="center"/>
    </xf>
    <xf numFmtId="2" fontId="3" fillId="0" borderId="14" xfId="1" applyNumberFormat="1" applyFont="1" applyBorder="1" applyAlignment="1">
      <alignment horizontal="center" vertical="center"/>
    </xf>
    <xf numFmtId="2" fontId="3" fillId="0" borderId="9" xfId="1" applyNumberFormat="1" applyFont="1" applyBorder="1" applyAlignment="1">
      <alignment horizontal="center" vertical="center"/>
    </xf>
    <xf numFmtId="2" fontId="3" fillId="0" borderId="43" xfId="1" applyNumberFormat="1" applyFont="1" applyBorder="1" applyAlignment="1">
      <alignment horizontal="center" vertical="center"/>
    </xf>
    <xf numFmtId="2" fontId="3" fillId="0" borderId="5" xfId="1" applyNumberFormat="1" applyFont="1" applyBorder="1" applyAlignment="1">
      <alignment horizontal="center" vertical="center"/>
    </xf>
    <xf numFmtId="49" fontId="8" fillId="0" borderId="14" xfId="1" applyNumberFormat="1" applyFont="1" applyFill="1" applyBorder="1" applyAlignment="1" applyProtection="1">
      <alignment horizontal="right" vertical="center"/>
      <protection locked="0"/>
    </xf>
    <xf numFmtId="49" fontId="8" fillId="0" borderId="2" xfId="1" applyNumberFormat="1" applyFont="1" applyFill="1" applyBorder="1" applyAlignment="1" applyProtection="1">
      <alignment horizontal="right" vertical="center"/>
      <protection locked="0"/>
    </xf>
    <xf numFmtId="49" fontId="3" fillId="0" borderId="42" xfId="1" applyNumberFormat="1" applyFont="1" applyFill="1" applyBorder="1" applyAlignment="1" applyProtection="1">
      <alignment vertical="center"/>
      <protection locked="0"/>
    </xf>
    <xf numFmtId="3" fontId="8" fillId="0" borderId="0" xfId="1" applyNumberFormat="1" applyFont="1" applyBorder="1" applyAlignment="1">
      <alignment vertical="center"/>
    </xf>
    <xf numFmtId="49" fontId="3" fillId="0" borderId="0" xfId="1" applyNumberFormat="1" applyFont="1" applyFill="1" applyBorder="1" applyAlignment="1" applyProtection="1">
      <alignment horizontal="right" vertical="center"/>
      <protection locked="0"/>
    </xf>
    <xf numFmtId="2" fontId="3" fillId="0" borderId="41" xfId="1" applyNumberFormat="1" applyFont="1" applyFill="1" applyBorder="1" applyAlignment="1" applyProtection="1">
      <alignment horizontal="center" vertical="center"/>
      <protection locked="0"/>
    </xf>
    <xf numFmtId="2" fontId="8" fillId="0" borderId="0" xfId="1" applyNumberFormat="1" applyFont="1" applyBorder="1" applyAlignment="1">
      <alignment vertical="center"/>
    </xf>
    <xf numFmtId="2" fontId="3" fillId="0" borderId="0" xfId="1" applyNumberFormat="1" applyFont="1" applyFill="1" applyBorder="1"/>
    <xf numFmtId="2" fontId="3" fillId="0" borderId="35" xfId="1" applyNumberFormat="1" applyFont="1" applyFill="1" applyBorder="1" applyAlignment="1" applyProtection="1">
      <alignment horizontal="center" vertical="center"/>
      <protection locked="0"/>
    </xf>
    <xf numFmtId="1" fontId="3" fillId="0" borderId="0" xfId="1" applyNumberFormat="1" applyFont="1" applyFill="1" applyAlignment="1">
      <alignment horizontal="right" vertical="center"/>
    </xf>
    <xf numFmtId="2" fontId="3" fillId="0" borderId="0" xfId="1" applyNumberFormat="1" applyFont="1" applyFill="1" applyBorder="1" applyAlignment="1">
      <alignment horizontal="right" vertical="center"/>
    </xf>
    <xf numFmtId="2" fontId="8" fillId="0" borderId="0" xfId="1" applyNumberFormat="1" applyFont="1" applyFill="1" applyBorder="1" applyAlignment="1">
      <alignment horizontal="left" vertical="center"/>
    </xf>
    <xf numFmtId="49" fontId="12" fillId="0" borderId="0" xfId="1" applyNumberFormat="1" applyFont="1" applyFill="1" applyBorder="1" applyAlignment="1" applyProtection="1">
      <alignment horizontal="right" vertical="center"/>
      <protection locked="0"/>
    </xf>
    <xf numFmtId="165" fontId="12" fillId="0" borderId="0" xfId="1" applyNumberFormat="1" applyFont="1" applyFill="1" applyBorder="1" applyAlignment="1" applyProtection="1">
      <alignment horizontal="right" vertical="center"/>
      <protection locked="0"/>
    </xf>
    <xf numFmtId="2" fontId="12" fillId="0" borderId="0" xfId="1" applyNumberFormat="1" applyFont="1" applyFill="1" applyBorder="1" applyAlignment="1">
      <alignment horizontal="left" vertical="center"/>
    </xf>
    <xf numFmtId="2" fontId="3" fillId="0" borderId="26" xfId="1" applyNumberFormat="1" applyFont="1" applyFill="1" applyBorder="1" applyAlignment="1" applyProtection="1">
      <alignment horizontal="center" vertical="center"/>
      <protection locked="0"/>
    </xf>
    <xf numFmtId="49" fontId="12" fillId="3" borderId="0" xfId="1" applyNumberFormat="1" applyFont="1" applyFill="1" applyBorder="1" applyAlignment="1">
      <alignment horizontal="left" vertical="center"/>
    </xf>
    <xf numFmtId="166" fontId="0" fillId="0" borderId="0" xfId="0" applyNumberFormat="1"/>
    <xf numFmtId="0" fontId="3" fillId="0" borderId="0" xfId="0" applyFont="1"/>
    <xf numFmtId="43" fontId="0" fillId="0" borderId="0" xfId="2" applyFont="1"/>
    <xf numFmtId="0" fontId="8" fillId="0" borderId="0" xfId="0" applyFont="1"/>
    <xf numFmtId="43" fontId="8" fillId="5" borderId="0" xfId="2" applyFont="1" applyFill="1"/>
    <xf numFmtId="0" fontId="3" fillId="0" borderId="0" xfId="0" applyFont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2" xfId="0" applyBorder="1"/>
    <xf numFmtId="0" fontId="3" fillId="0" borderId="0" xfId="0" applyFont="1" applyFill="1"/>
    <xf numFmtId="43" fontId="0" fillId="0" borderId="45" xfId="2" applyFont="1" applyFill="1" applyBorder="1"/>
    <xf numFmtId="0" fontId="0" fillId="0" borderId="0" xfId="0" applyFill="1" applyBorder="1"/>
    <xf numFmtId="43" fontId="0" fillId="0" borderId="44" xfId="2" applyFont="1" applyFill="1" applyBorder="1"/>
    <xf numFmtId="0" fontId="0" fillId="0" borderId="6" xfId="0" applyFill="1" applyBorder="1"/>
    <xf numFmtId="0" fontId="19" fillId="0" borderId="0" xfId="0" applyFont="1" applyFill="1"/>
    <xf numFmtId="43" fontId="19" fillId="0" borderId="0" xfId="2" applyFont="1" applyFill="1"/>
    <xf numFmtId="43" fontId="19" fillId="0" borderId="2" xfId="0" applyNumberFormat="1" applyFont="1" applyFill="1" applyBorder="1"/>
    <xf numFmtId="43" fontId="19" fillId="0" borderId="7" xfId="0" applyNumberFormat="1" applyFont="1" applyFill="1" applyBorder="1"/>
    <xf numFmtId="43" fontId="0" fillId="0" borderId="0" xfId="0" applyNumberFormat="1"/>
    <xf numFmtId="43" fontId="19" fillId="0" borderId="0" xfId="0" applyNumberFormat="1" applyFont="1"/>
    <xf numFmtId="0" fontId="0" fillId="0" borderId="0" xfId="0" applyAlignment="1">
      <alignment horizontal="center"/>
    </xf>
    <xf numFmtId="43" fontId="3" fillId="4" borderId="0" xfId="2" applyFont="1" applyFill="1"/>
    <xf numFmtId="2" fontId="3" fillId="0" borderId="48" xfId="1" applyNumberFormat="1" applyFont="1" applyFill="1" applyBorder="1" applyAlignment="1" applyProtection="1">
      <alignment horizontal="center" vertical="center"/>
      <protection locked="0"/>
    </xf>
    <xf numFmtId="2" fontId="3" fillId="0" borderId="37" xfId="1" applyNumberFormat="1" applyFont="1" applyFill="1" applyBorder="1" applyAlignment="1" applyProtection="1">
      <alignment horizontal="center" vertical="center"/>
      <protection locked="0"/>
    </xf>
    <xf numFmtId="2" fontId="3" fillId="0" borderId="41" xfId="1" applyNumberFormat="1" applyFont="1" applyFill="1" applyBorder="1" applyAlignment="1" applyProtection="1">
      <alignment horizontal="center" vertical="center"/>
      <protection locked="0"/>
    </xf>
    <xf numFmtId="2" fontId="3" fillId="0" borderId="49" xfId="1" applyNumberFormat="1" applyFont="1" applyFill="1" applyBorder="1" applyAlignment="1" applyProtection="1">
      <alignment horizontal="center" vertical="center"/>
      <protection locked="0"/>
    </xf>
    <xf numFmtId="2" fontId="3" fillId="0" borderId="20" xfId="1" applyNumberFormat="1" applyFont="1" applyFill="1" applyBorder="1" applyAlignment="1" applyProtection="1">
      <alignment horizontal="center" vertical="center"/>
      <protection locked="0"/>
    </xf>
    <xf numFmtId="2" fontId="3" fillId="0" borderId="34" xfId="1" applyNumberFormat="1" applyFont="1" applyFill="1" applyBorder="1" applyAlignment="1" applyProtection="1">
      <alignment horizontal="center" vertical="center"/>
      <protection locked="0"/>
    </xf>
    <xf numFmtId="2" fontId="3" fillId="0" borderId="50" xfId="1" applyNumberFormat="1" applyFont="1" applyFill="1" applyBorder="1" applyAlignment="1" applyProtection="1">
      <alignment horizontal="center" vertical="center"/>
      <protection locked="0"/>
    </xf>
    <xf numFmtId="2" fontId="3" fillId="0" borderId="8" xfId="1" applyNumberFormat="1" applyFont="1" applyFill="1" applyBorder="1" applyAlignment="1" applyProtection="1">
      <alignment horizontal="center" vertical="center"/>
      <protection locked="0"/>
    </xf>
    <xf numFmtId="2" fontId="3" fillId="0" borderId="35" xfId="1" applyNumberFormat="1" applyFont="1" applyFill="1" applyBorder="1" applyAlignment="1" applyProtection="1">
      <alignment horizontal="center" vertical="center"/>
      <protection locked="0"/>
    </xf>
    <xf numFmtId="2" fontId="3" fillId="0" borderId="45" xfId="1" applyNumberFormat="1" applyFont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 vertical="center"/>
    </xf>
    <xf numFmtId="2" fontId="3" fillId="0" borderId="46" xfId="1" applyNumberFormat="1" applyFont="1" applyFill="1" applyBorder="1" applyAlignment="1" applyProtection="1">
      <alignment horizontal="center" vertical="center"/>
      <protection locked="0"/>
    </xf>
    <xf numFmtId="2" fontId="3" fillId="0" borderId="47" xfId="1" applyNumberFormat="1" applyFont="1" applyFill="1" applyBorder="1" applyAlignment="1" applyProtection="1">
      <alignment horizontal="center" vertical="center"/>
      <protection locked="0"/>
    </xf>
    <xf numFmtId="2" fontId="3" fillId="0" borderId="51" xfId="1" applyNumberFormat="1" applyFont="1" applyFill="1" applyBorder="1" applyAlignment="1" applyProtection="1">
      <alignment horizontal="center" vertical="center"/>
      <protection locked="0"/>
    </xf>
    <xf numFmtId="2" fontId="3" fillId="0" borderId="52" xfId="1" applyNumberFormat="1" applyFont="1" applyFill="1" applyBorder="1" applyAlignment="1" applyProtection="1">
      <alignment horizontal="center" vertical="center"/>
      <protection locked="0"/>
    </xf>
    <xf numFmtId="2" fontId="3" fillId="0" borderId="53" xfId="1" applyNumberFormat="1" applyFont="1" applyFill="1" applyBorder="1" applyAlignment="1" applyProtection="1">
      <alignment horizontal="center" vertical="center"/>
      <protection locked="0"/>
    </xf>
    <xf numFmtId="0" fontId="13" fillId="0" borderId="9" xfId="1" applyFont="1" applyBorder="1" applyAlignment="1">
      <alignment horizontal="center" vertical="top" wrapText="1"/>
    </xf>
    <xf numFmtId="0" fontId="13" fillId="0" borderId="14" xfId="1" applyFont="1" applyBorder="1" applyAlignment="1">
      <alignment horizontal="center" vertical="top" wrapText="1"/>
    </xf>
    <xf numFmtId="0" fontId="13" fillId="0" borderId="9" xfId="1" applyFont="1" applyBorder="1" applyAlignment="1">
      <alignment horizontal="center" vertical="top"/>
    </xf>
    <xf numFmtId="0" fontId="13" fillId="0" borderId="14" xfId="1" applyFont="1" applyBorder="1" applyAlignment="1">
      <alignment horizontal="center" vertical="top"/>
    </xf>
    <xf numFmtId="2" fontId="3" fillId="0" borderId="0" xfId="1" applyNumberFormat="1" applyFont="1" applyBorder="1" applyAlignment="1">
      <alignment horizontal="center" vertical="center"/>
    </xf>
    <xf numFmtId="0" fontId="13" fillId="0" borderId="44" xfId="1" applyFont="1" applyBorder="1" applyAlignment="1">
      <alignment horizontal="center" vertical="top" wrapText="1"/>
    </xf>
    <xf numFmtId="0" fontId="13" fillId="0" borderId="7" xfId="1" applyFont="1" applyBorder="1" applyAlignment="1">
      <alignment horizontal="center" vertical="top" wrapText="1"/>
    </xf>
    <xf numFmtId="0" fontId="13" fillId="0" borderId="42" xfId="1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43" fontId="8" fillId="4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</cellXfs>
  <cellStyles count="4">
    <cellStyle name="Komma" xfId="2" builtinId="3"/>
    <cellStyle name="Prozent" xfId="3" builtinId="5"/>
    <cellStyle name="Standard" xfId="0" builtinId="0"/>
    <cellStyle name="Standard_5747-Phasenplanung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</xdr:row>
      <xdr:rowOff>0</xdr:rowOff>
    </xdr:from>
    <xdr:to>
      <xdr:col>18</xdr:col>
      <xdr:colOff>352425</xdr:colOff>
      <xdr:row>33</xdr:row>
      <xdr:rowOff>133350</xdr:rowOff>
    </xdr:to>
    <xdr:pic>
      <xdr:nvPicPr>
        <xdr:cNvPr id="2" name="Grafik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8572500" y="0"/>
          <a:ext cx="6715125" cy="5314950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2</xdr:row>
      <xdr:rowOff>0</xdr:rowOff>
    </xdr:from>
    <xdr:to>
      <xdr:col>9</xdr:col>
      <xdr:colOff>390525</xdr:colOff>
      <xdr:row>2</xdr:row>
      <xdr:rowOff>0</xdr:rowOff>
    </xdr:to>
    <xdr:cxnSp macro="">
      <xdr:nvCxnSpPr>
        <xdr:cNvPr id="4" name="Gerade Verbindung mit Pfeil 3"/>
        <xdr:cNvCxnSpPr/>
      </xdr:nvCxnSpPr>
      <xdr:spPr bwMode="auto">
        <a:xfrm>
          <a:off x="5038725" y="161925"/>
          <a:ext cx="3429000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9525</xdr:colOff>
      <xdr:row>8</xdr:row>
      <xdr:rowOff>133350</xdr:rowOff>
    </xdr:from>
    <xdr:to>
      <xdr:col>15</xdr:col>
      <xdr:colOff>400050</xdr:colOff>
      <xdr:row>13</xdr:row>
      <xdr:rowOff>133350</xdr:rowOff>
    </xdr:to>
    <xdr:cxnSp macro="">
      <xdr:nvCxnSpPr>
        <xdr:cNvPr id="10" name="Gerade Verbindung mit Pfeil 9"/>
        <xdr:cNvCxnSpPr/>
      </xdr:nvCxnSpPr>
      <xdr:spPr bwMode="auto">
        <a:xfrm flipV="1">
          <a:off x="7705725" y="1428750"/>
          <a:ext cx="5724525" cy="8096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76200</xdr:colOff>
      <xdr:row>12</xdr:row>
      <xdr:rowOff>95250</xdr:rowOff>
    </xdr:from>
    <xdr:to>
      <xdr:col>15</xdr:col>
      <xdr:colOff>428625</xdr:colOff>
      <xdr:row>15</xdr:row>
      <xdr:rowOff>104775</xdr:rowOff>
    </xdr:to>
    <xdr:cxnSp macro="">
      <xdr:nvCxnSpPr>
        <xdr:cNvPr id="12" name="Gerade Verbindung mit Pfeil 11"/>
        <xdr:cNvCxnSpPr/>
      </xdr:nvCxnSpPr>
      <xdr:spPr bwMode="auto">
        <a:xfrm>
          <a:off x="6934200" y="2038350"/>
          <a:ext cx="6524625" cy="49530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0"/>
  <sheetViews>
    <sheetView tabSelected="1" topLeftCell="J13" zoomScale="85" zoomScaleNormal="85" zoomScaleSheetLayoutView="85" workbookViewId="0">
      <selection activeCell="Z38" sqref="Z38"/>
    </sheetView>
  </sheetViews>
  <sheetFormatPr baseColWidth="10" defaultColWidth="10.28515625" defaultRowHeight="12.75" x14ac:dyDescent="0.2"/>
  <cols>
    <col min="1" max="1" width="44.28515625" style="7" customWidth="1"/>
    <col min="2" max="2" width="11.5703125" style="7" customWidth="1"/>
    <col min="3" max="3" width="9.85546875" style="1" customWidth="1"/>
    <col min="4" max="4" width="6.42578125" style="1" customWidth="1"/>
    <col min="5" max="5" width="7.7109375" style="1" customWidth="1"/>
    <col min="6" max="19" width="6.42578125" style="1" customWidth="1"/>
    <col min="20" max="22" width="12.85546875" style="1" customWidth="1"/>
    <col min="23" max="23" width="10.28515625" style="6"/>
    <col min="24" max="24" width="5.28515625" style="6" customWidth="1"/>
    <col min="25" max="16384" width="10.28515625" style="6"/>
  </cols>
  <sheetData>
    <row r="1" spans="1:30" s="4" customFormat="1" ht="32.1" customHeight="1" x14ac:dyDescent="0.35">
      <c r="A1" s="25" t="s">
        <v>100</v>
      </c>
      <c r="B1" s="26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T1" s="27"/>
      <c r="U1" s="27"/>
      <c r="V1" s="57"/>
    </row>
    <row r="2" spans="1:30" s="4" customFormat="1" ht="4.5" customHeight="1" x14ac:dyDescent="0.35">
      <c r="A2" s="25"/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8"/>
      <c r="T2" s="27"/>
      <c r="U2" s="27"/>
      <c r="V2" s="57"/>
    </row>
    <row r="3" spans="1:30" s="4" customFormat="1" ht="32.1" customHeight="1" x14ac:dyDescent="0.2">
      <c r="A3" s="34"/>
      <c r="B3" s="35"/>
      <c r="C3" s="28" t="s">
        <v>29</v>
      </c>
      <c r="D3" s="36"/>
      <c r="E3" s="36"/>
      <c r="F3" s="36"/>
      <c r="G3" s="36"/>
      <c r="H3" s="36"/>
      <c r="I3" s="36"/>
      <c r="J3" s="36"/>
      <c r="K3" s="133"/>
      <c r="L3" s="36" t="s">
        <v>102</v>
      </c>
      <c r="M3" s="36"/>
      <c r="N3" s="36"/>
      <c r="O3" s="36"/>
      <c r="P3" s="36"/>
      <c r="Q3" s="36"/>
      <c r="R3" s="36"/>
      <c r="T3" s="36"/>
      <c r="U3" s="36"/>
      <c r="V3" s="58"/>
    </row>
    <row r="4" spans="1:30" s="4" customFormat="1" ht="3.75" customHeight="1" x14ac:dyDescent="0.2">
      <c r="A4" s="11"/>
      <c r="B4" s="8"/>
    </row>
    <row r="5" spans="1:30" s="4" customFormat="1" ht="18.75" customHeight="1" x14ac:dyDescent="0.2">
      <c r="A5" s="11" t="s">
        <v>31</v>
      </c>
      <c r="B5" s="3"/>
    </row>
    <row r="6" spans="1:30" s="4" customFormat="1" ht="43.5" customHeight="1" x14ac:dyDescent="0.2">
      <c r="A6" s="12" t="s">
        <v>4</v>
      </c>
      <c r="C6" s="55" t="s">
        <v>57</v>
      </c>
      <c r="D6" s="172" t="s">
        <v>62</v>
      </c>
      <c r="E6" s="173"/>
      <c r="F6" s="172" t="s">
        <v>60</v>
      </c>
      <c r="G6" s="173"/>
      <c r="H6" s="172" t="s">
        <v>22</v>
      </c>
      <c r="I6" s="173"/>
      <c r="J6" s="172" t="s">
        <v>61</v>
      </c>
      <c r="K6" s="179"/>
      <c r="L6" s="173"/>
      <c r="M6" s="172" t="s">
        <v>23</v>
      </c>
      <c r="N6" s="179"/>
      <c r="O6" s="173"/>
      <c r="P6" s="172" t="s">
        <v>56</v>
      </c>
      <c r="Q6" s="173"/>
      <c r="R6" s="174" t="s">
        <v>30</v>
      </c>
      <c r="S6" s="175"/>
      <c r="T6" s="172" t="s">
        <v>2</v>
      </c>
      <c r="U6" s="173"/>
      <c r="V6" s="71" t="s">
        <v>87</v>
      </c>
    </row>
    <row r="7" spans="1:30" s="4" customFormat="1" ht="35.25" customHeight="1" x14ac:dyDescent="0.2">
      <c r="A7" s="29" t="s">
        <v>59</v>
      </c>
      <c r="B7" s="30"/>
      <c r="C7" s="68"/>
      <c r="D7" s="177"/>
      <c r="E7" s="178"/>
      <c r="F7" s="72"/>
      <c r="G7" s="73"/>
      <c r="H7" s="72"/>
      <c r="I7" s="73"/>
      <c r="J7" s="72"/>
      <c r="K7" s="74"/>
      <c r="L7" s="73"/>
      <c r="M7" s="72"/>
      <c r="N7" s="74"/>
      <c r="O7" s="73"/>
      <c r="P7" s="72"/>
      <c r="Q7" s="73"/>
      <c r="R7" s="72"/>
      <c r="S7" s="73"/>
      <c r="T7" s="56" t="s">
        <v>64</v>
      </c>
      <c r="U7" s="56" t="s">
        <v>89</v>
      </c>
      <c r="V7" s="75" t="s">
        <v>25</v>
      </c>
    </row>
    <row r="8" spans="1:30" s="4" customFormat="1" ht="26.25" customHeight="1" x14ac:dyDescent="0.2">
      <c r="A8" s="18" t="s">
        <v>26</v>
      </c>
      <c r="B8" s="19"/>
      <c r="C8" s="39" t="s">
        <v>3</v>
      </c>
      <c r="D8" s="69" t="s">
        <v>3</v>
      </c>
      <c r="E8" s="40" t="s">
        <v>32</v>
      </c>
      <c r="F8" s="20" t="s">
        <v>3</v>
      </c>
      <c r="G8" s="38" t="s">
        <v>32</v>
      </c>
      <c r="H8" s="20" t="s">
        <v>3</v>
      </c>
      <c r="I8" s="38" t="s">
        <v>32</v>
      </c>
      <c r="J8" s="69" t="s">
        <v>88</v>
      </c>
      <c r="K8" s="37" t="s">
        <v>33</v>
      </c>
      <c r="L8" s="40" t="s">
        <v>32</v>
      </c>
      <c r="M8" s="37" t="s">
        <v>3</v>
      </c>
      <c r="N8" s="37" t="s">
        <v>33</v>
      </c>
      <c r="O8" s="40" t="s">
        <v>32</v>
      </c>
      <c r="P8" s="37" t="s">
        <v>3</v>
      </c>
      <c r="Q8" s="40" t="s">
        <v>32</v>
      </c>
      <c r="R8" s="69" t="s">
        <v>3</v>
      </c>
      <c r="S8" s="40" t="s">
        <v>32</v>
      </c>
      <c r="T8" s="69" t="s">
        <v>34</v>
      </c>
      <c r="U8" s="40" t="s">
        <v>34</v>
      </c>
      <c r="V8" s="39" t="s">
        <v>32</v>
      </c>
    </row>
    <row r="9" spans="1:30" s="59" customFormat="1" ht="21" customHeight="1" x14ac:dyDescent="0.2">
      <c r="A9" s="60" t="s">
        <v>58</v>
      </c>
      <c r="B9" s="61"/>
      <c r="C9" s="85">
        <v>30</v>
      </c>
      <c r="D9" s="86"/>
      <c r="E9" s="87"/>
      <c r="F9" s="88"/>
      <c r="G9" s="89"/>
      <c r="H9" s="88"/>
      <c r="I9" s="89"/>
      <c r="J9" s="90"/>
      <c r="K9" s="91"/>
      <c r="L9" s="92"/>
      <c r="M9" s="91"/>
      <c r="N9" s="91"/>
      <c r="O9" s="92"/>
      <c r="P9" s="91"/>
      <c r="Q9" s="92"/>
      <c r="R9" s="90"/>
      <c r="S9" s="87"/>
      <c r="T9" s="90"/>
      <c r="U9" s="87"/>
      <c r="V9" s="85"/>
      <c r="W9" s="59">
        <f>SUM(C9:U9)</f>
        <v>30</v>
      </c>
    </row>
    <row r="10" spans="1:30" s="5" customFormat="1" ht="17.25" customHeight="1" x14ac:dyDescent="0.2">
      <c r="A10" s="62" t="s">
        <v>24</v>
      </c>
      <c r="B10" s="51"/>
      <c r="C10" s="63"/>
      <c r="D10" s="70"/>
      <c r="E10" s="67"/>
      <c r="F10" s="64"/>
      <c r="G10" s="65"/>
      <c r="H10" s="64"/>
      <c r="I10" s="65"/>
      <c r="J10" s="70"/>
      <c r="K10" s="66"/>
      <c r="L10" s="67"/>
      <c r="M10" s="66"/>
      <c r="N10" s="66"/>
      <c r="O10" s="67"/>
      <c r="P10" s="66"/>
      <c r="Q10" s="67"/>
      <c r="R10" s="70"/>
      <c r="S10" s="67"/>
      <c r="T10" s="70"/>
      <c r="U10" s="67"/>
      <c r="V10" s="63"/>
      <c r="W10" s="59"/>
      <c r="X10" s="59"/>
    </row>
    <row r="11" spans="1:30" s="41" customFormat="1" ht="17.25" customHeight="1" x14ac:dyDescent="0.2">
      <c r="A11" s="43" t="s">
        <v>6</v>
      </c>
      <c r="B11" s="44" t="s">
        <v>51</v>
      </c>
      <c r="C11" s="93" t="s">
        <v>90</v>
      </c>
      <c r="D11" s="77">
        <v>0.75</v>
      </c>
      <c r="E11" s="78">
        <v>0.75</v>
      </c>
      <c r="F11" s="94">
        <v>0.25</v>
      </c>
      <c r="G11" s="95">
        <v>0.5</v>
      </c>
      <c r="H11" s="94" t="s">
        <v>90</v>
      </c>
      <c r="I11" s="95" t="s">
        <v>90</v>
      </c>
      <c r="J11" s="77">
        <v>2</v>
      </c>
      <c r="K11" s="96">
        <v>6</v>
      </c>
      <c r="L11" s="106">
        <v>40</v>
      </c>
      <c r="M11" s="94">
        <v>0.25</v>
      </c>
      <c r="N11" s="96" t="s">
        <v>90</v>
      </c>
      <c r="O11" s="106">
        <v>15</v>
      </c>
      <c r="P11" s="94">
        <v>2</v>
      </c>
      <c r="Q11" s="95">
        <v>4</v>
      </c>
      <c r="R11" s="77">
        <v>0.5</v>
      </c>
      <c r="S11" s="78">
        <v>2</v>
      </c>
      <c r="T11" s="77">
        <v>3</v>
      </c>
      <c r="U11" s="78">
        <v>6</v>
      </c>
      <c r="V11" s="93">
        <v>2</v>
      </c>
      <c r="W11" s="124">
        <f t="shared" ref="W11:W14" si="0">SUM(C11:V11)</f>
        <v>85</v>
      </c>
      <c r="X11" s="59"/>
      <c r="Y11" s="42"/>
      <c r="Z11" s="42"/>
      <c r="AA11" s="42"/>
      <c r="AB11" s="42"/>
      <c r="AC11" s="42"/>
      <c r="AD11" s="42"/>
    </row>
    <row r="12" spans="1:30" s="41" customFormat="1" ht="17.25" customHeight="1" x14ac:dyDescent="0.2">
      <c r="A12" s="16" t="s">
        <v>7</v>
      </c>
      <c r="B12" s="45" t="s">
        <v>103</v>
      </c>
      <c r="C12" s="93" t="s">
        <v>90</v>
      </c>
      <c r="D12" s="77">
        <v>0.75</v>
      </c>
      <c r="E12" s="78">
        <v>0.75</v>
      </c>
      <c r="F12" s="94">
        <v>0.25</v>
      </c>
      <c r="G12" s="95">
        <v>0.5</v>
      </c>
      <c r="H12" s="94" t="s">
        <v>90</v>
      </c>
      <c r="I12" s="95" t="s">
        <v>90</v>
      </c>
      <c r="J12" s="77">
        <v>6</v>
      </c>
      <c r="K12" s="96">
        <v>45</v>
      </c>
      <c r="L12" s="78" t="s">
        <v>90</v>
      </c>
      <c r="M12" s="96">
        <v>0.25</v>
      </c>
      <c r="N12" s="96">
        <v>15</v>
      </c>
      <c r="O12" s="78" t="s">
        <v>90</v>
      </c>
      <c r="P12" s="96">
        <v>2</v>
      </c>
      <c r="Q12" s="78">
        <v>4</v>
      </c>
      <c r="R12" s="77">
        <v>2</v>
      </c>
      <c r="S12" s="78">
        <v>8</v>
      </c>
      <c r="T12" s="77">
        <v>3</v>
      </c>
      <c r="U12" s="78">
        <v>16</v>
      </c>
      <c r="V12" s="93">
        <v>2</v>
      </c>
      <c r="W12" s="124">
        <f t="shared" si="0"/>
        <v>105.5</v>
      </c>
      <c r="X12" s="59"/>
      <c r="Y12" s="42"/>
      <c r="Z12" s="42"/>
      <c r="AA12" s="42"/>
      <c r="AB12" s="42"/>
      <c r="AC12" s="42"/>
      <c r="AD12" s="42"/>
    </row>
    <row r="13" spans="1:30" s="41" customFormat="1" ht="17.25" customHeight="1" x14ac:dyDescent="0.2">
      <c r="A13" s="16" t="s">
        <v>8</v>
      </c>
      <c r="B13" s="45" t="s">
        <v>52</v>
      </c>
      <c r="C13" s="93" t="s">
        <v>90</v>
      </c>
      <c r="D13" s="77">
        <v>0.75</v>
      </c>
      <c r="E13" s="78">
        <v>0.75</v>
      </c>
      <c r="F13" s="94">
        <v>0.25</v>
      </c>
      <c r="G13" s="95">
        <v>0.5</v>
      </c>
      <c r="H13" s="94" t="s">
        <v>90</v>
      </c>
      <c r="I13" s="95" t="s">
        <v>90</v>
      </c>
      <c r="J13" s="77">
        <v>2</v>
      </c>
      <c r="K13" s="96">
        <v>6</v>
      </c>
      <c r="L13" s="106">
        <v>40</v>
      </c>
      <c r="M13" s="96">
        <v>0.25</v>
      </c>
      <c r="N13" s="96" t="s">
        <v>90</v>
      </c>
      <c r="O13" s="106">
        <v>10</v>
      </c>
      <c r="P13" s="96">
        <v>2</v>
      </c>
      <c r="Q13" s="78">
        <v>4</v>
      </c>
      <c r="R13" s="77">
        <v>0.5</v>
      </c>
      <c r="S13" s="78">
        <v>2</v>
      </c>
      <c r="T13" s="77">
        <v>3</v>
      </c>
      <c r="U13" s="78">
        <v>6</v>
      </c>
      <c r="V13" s="93">
        <v>2</v>
      </c>
      <c r="W13" s="124">
        <f t="shared" si="0"/>
        <v>80</v>
      </c>
      <c r="X13" s="59"/>
      <c r="Y13" s="42"/>
      <c r="Z13" s="42"/>
      <c r="AA13" s="42"/>
      <c r="AB13" s="42"/>
      <c r="AC13" s="42"/>
      <c r="AD13" s="42"/>
    </row>
    <row r="14" spans="1:30" s="41" customFormat="1" ht="17.25" customHeight="1" x14ac:dyDescent="0.2">
      <c r="A14" s="48" t="s">
        <v>9</v>
      </c>
      <c r="B14" s="49" t="s">
        <v>53</v>
      </c>
      <c r="C14" s="97" t="s">
        <v>90</v>
      </c>
      <c r="D14" s="79">
        <v>0.75</v>
      </c>
      <c r="E14" s="80">
        <v>0.75</v>
      </c>
      <c r="F14" s="98">
        <v>0.25</v>
      </c>
      <c r="G14" s="99">
        <v>0.5</v>
      </c>
      <c r="H14" s="98" t="s">
        <v>90</v>
      </c>
      <c r="I14" s="99" t="s">
        <v>90</v>
      </c>
      <c r="J14" s="79">
        <v>2</v>
      </c>
      <c r="K14" s="132">
        <v>6</v>
      </c>
      <c r="L14" s="107">
        <v>40</v>
      </c>
      <c r="M14" s="132">
        <v>0.25</v>
      </c>
      <c r="N14" s="132" t="s">
        <v>90</v>
      </c>
      <c r="O14" s="107">
        <v>10</v>
      </c>
      <c r="P14" s="132">
        <v>2</v>
      </c>
      <c r="Q14" s="80">
        <v>4</v>
      </c>
      <c r="R14" s="79">
        <v>0.5</v>
      </c>
      <c r="S14" s="80">
        <v>2</v>
      </c>
      <c r="T14" s="79">
        <v>3</v>
      </c>
      <c r="U14" s="80">
        <v>6</v>
      </c>
      <c r="V14" s="97">
        <v>2</v>
      </c>
      <c r="W14" s="124">
        <f t="shared" si="0"/>
        <v>80</v>
      </c>
      <c r="X14" s="59"/>
      <c r="Y14" s="42"/>
      <c r="Z14" s="42"/>
      <c r="AA14" s="42"/>
      <c r="AB14" s="42"/>
      <c r="AC14" s="42"/>
      <c r="AD14" s="42"/>
    </row>
    <row r="15" spans="1:30" s="41" customFormat="1" ht="17.25" customHeight="1" x14ac:dyDescent="0.2">
      <c r="A15" s="16" t="s">
        <v>16</v>
      </c>
      <c r="B15" s="45" t="s">
        <v>54</v>
      </c>
      <c r="C15" s="93" t="s">
        <v>90</v>
      </c>
      <c r="D15" s="77">
        <v>0.75</v>
      </c>
      <c r="E15" s="78">
        <v>0.75</v>
      </c>
      <c r="F15" s="94">
        <v>0.25</v>
      </c>
      <c r="G15" s="95">
        <v>0.5</v>
      </c>
      <c r="H15" s="94" t="s">
        <v>90</v>
      </c>
      <c r="I15" s="95" t="s">
        <v>90</v>
      </c>
      <c r="J15" s="77">
        <v>6</v>
      </c>
      <c r="K15" s="105">
        <v>70</v>
      </c>
      <c r="L15" s="78" t="s">
        <v>90</v>
      </c>
      <c r="M15" s="96">
        <v>0.25</v>
      </c>
      <c r="N15" s="105">
        <v>15</v>
      </c>
      <c r="O15" s="78" t="s">
        <v>90</v>
      </c>
      <c r="P15" s="96">
        <v>2</v>
      </c>
      <c r="Q15" s="78">
        <v>4</v>
      </c>
      <c r="R15" s="77">
        <v>0.5</v>
      </c>
      <c r="S15" s="78">
        <v>4</v>
      </c>
      <c r="T15" s="77">
        <v>3</v>
      </c>
      <c r="U15" s="78">
        <v>8</v>
      </c>
      <c r="V15" s="93">
        <v>2</v>
      </c>
      <c r="W15" s="124">
        <f>SUM(C15:V15)</f>
        <v>117</v>
      </c>
      <c r="X15" s="59"/>
      <c r="Y15" s="42"/>
      <c r="Z15" s="42"/>
      <c r="AA15" s="42"/>
      <c r="AB15" s="42"/>
      <c r="AC15" s="42"/>
      <c r="AD15" s="42"/>
    </row>
    <row r="16" spans="1:30" s="41" customFormat="1" ht="17.25" customHeight="1" x14ac:dyDescent="0.2">
      <c r="A16" s="16" t="s">
        <v>10</v>
      </c>
      <c r="B16" s="45">
        <v>2.6720000000000002</v>
      </c>
      <c r="C16" s="93" t="s">
        <v>90</v>
      </c>
      <c r="D16" s="77">
        <v>0.75</v>
      </c>
      <c r="E16" s="78">
        <v>0.75</v>
      </c>
      <c r="F16" s="156">
        <v>1</v>
      </c>
      <c r="G16" s="159">
        <v>2</v>
      </c>
      <c r="H16" s="156" t="s">
        <v>90</v>
      </c>
      <c r="I16" s="159" t="s">
        <v>90</v>
      </c>
      <c r="J16" s="77" t="s">
        <v>90</v>
      </c>
      <c r="K16" s="96" t="s">
        <v>90</v>
      </c>
      <c r="L16" s="78" t="s">
        <v>90</v>
      </c>
      <c r="M16" s="156">
        <v>1</v>
      </c>
      <c r="N16" s="162">
        <v>1</v>
      </c>
      <c r="O16" s="159">
        <v>2</v>
      </c>
      <c r="P16" s="156">
        <v>2</v>
      </c>
      <c r="Q16" s="159">
        <v>4</v>
      </c>
      <c r="R16" s="77">
        <v>0.25</v>
      </c>
      <c r="S16" s="78">
        <v>3</v>
      </c>
      <c r="T16" s="77">
        <v>3</v>
      </c>
      <c r="U16" s="78">
        <v>6</v>
      </c>
      <c r="V16" s="93">
        <v>2</v>
      </c>
      <c r="W16" s="124">
        <f>SUM(C16:E16)+SUM(J16:L16)+SUM($M$16:$O$22)/7+SUM(R16:V16)+SUM($F$16:$I$22)/7+SUM($P$16:$Q$22)/7</f>
        <v>17.607142857142854</v>
      </c>
      <c r="X16" s="59"/>
      <c r="Y16" s="42"/>
      <c r="Z16" s="42"/>
      <c r="AA16" s="42"/>
      <c r="AB16" s="42"/>
      <c r="AC16" s="42"/>
      <c r="AD16" s="42"/>
    </row>
    <row r="17" spans="1:30" s="5" customFormat="1" ht="17.25" customHeight="1" x14ac:dyDescent="0.2">
      <c r="A17" s="16" t="s">
        <v>11</v>
      </c>
      <c r="B17" s="45">
        <v>2.673</v>
      </c>
      <c r="C17" s="93" t="s">
        <v>90</v>
      </c>
      <c r="D17" s="77">
        <v>0.75</v>
      </c>
      <c r="E17" s="78">
        <v>0.75</v>
      </c>
      <c r="F17" s="157"/>
      <c r="G17" s="160"/>
      <c r="H17" s="157"/>
      <c r="I17" s="160"/>
      <c r="J17" s="77">
        <v>2</v>
      </c>
      <c r="K17" s="96">
        <v>40</v>
      </c>
      <c r="L17" s="78" t="s">
        <v>90</v>
      </c>
      <c r="M17" s="157"/>
      <c r="N17" s="163"/>
      <c r="O17" s="160"/>
      <c r="P17" s="157"/>
      <c r="Q17" s="160"/>
      <c r="R17" s="77">
        <v>0.25</v>
      </c>
      <c r="S17" s="78">
        <v>8</v>
      </c>
      <c r="T17" s="77">
        <v>3</v>
      </c>
      <c r="U17" s="78">
        <v>6</v>
      </c>
      <c r="V17" s="93">
        <v>2</v>
      </c>
      <c r="W17" s="124">
        <f t="shared" ref="W17:W22" si="1">SUM(C17:E17)+SUM(J17:L17)+SUM($M$16:$O$22)/7+SUM(R17:V17)+SUM($F$16:$I$22)/7+SUM($P$16:$Q$22)/7</f>
        <v>64.607142857142861</v>
      </c>
      <c r="X17" s="59"/>
      <c r="Y17" s="15"/>
      <c r="Z17" s="15"/>
      <c r="AA17" s="15"/>
      <c r="AB17" s="15"/>
      <c r="AC17" s="15"/>
      <c r="AD17" s="15"/>
    </row>
    <row r="18" spans="1:30" s="5" customFormat="1" ht="17.25" customHeight="1" x14ac:dyDescent="0.2">
      <c r="A18" s="16" t="s">
        <v>12</v>
      </c>
      <c r="B18" s="45">
        <v>2.677</v>
      </c>
      <c r="C18" s="93" t="s">
        <v>90</v>
      </c>
      <c r="D18" s="77">
        <v>0.75</v>
      </c>
      <c r="E18" s="78">
        <v>0.75</v>
      </c>
      <c r="F18" s="157"/>
      <c r="G18" s="160"/>
      <c r="H18" s="157"/>
      <c r="I18" s="160"/>
      <c r="J18" s="77" t="s">
        <v>90</v>
      </c>
      <c r="K18" s="96" t="s">
        <v>90</v>
      </c>
      <c r="L18" s="78" t="s">
        <v>90</v>
      </c>
      <c r="M18" s="157"/>
      <c r="N18" s="163"/>
      <c r="O18" s="160"/>
      <c r="P18" s="157"/>
      <c r="Q18" s="160"/>
      <c r="R18" s="77">
        <v>0.25</v>
      </c>
      <c r="S18" s="78">
        <v>3</v>
      </c>
      <c r="T18" s="77">
        <v>3</v>
      </c>
      <c r="U18" s="78">
        <v>6</v>
      </c>
      <c r="V18" s="93">
        <v>2</v>
      </c>
      <c r="W18" s="124">
        <f t="shared" si="1"/>
        <v>17.607142857142854</v>
      </c>
      <c r="X18" s="59"/>
      <c r="Y18" s="15"/>
      <c r="Z18" s="15"/>
      <c r="AA18" s="15"/>
      <c r="AB18" s="15"/>
      <c r="AC18" s="15"/>
      <c r="AD18" s="15"/>
    </row>
    <row r="19" spans="1:30" s="5" customFormat="1" ht="17.25" customHeight="1" x14ac:dyDescent="0.2">
      <c r="A19" s="16" t="s">
        <v>13</v>
      </c>
      <c r="B19" s="45">
        <v>2.6779999999999999</v>
      </c>
      <c r="C19" s="93" t="s">
        <v>90</v>
      </c>
      <c r="D19" s="77">
        <v>0.75</v>
      </c>
      <c r="E19" s="78">
        <v>0.75</v>
      </c>
      <c r="F19" s="157"/>
      <c r="G19" s="160"/>
      <c r="H19" s="157"/>
      <c r="I19" s="160"/>
      <c r="J19" s="77" t="s">
        <v>90</v>
      </c>
      <c r="K19" s="96" t="s">
        <v>90</v>
      </c>
      <c r="L19" s="78" t="s">
        <v>90</v>
      </c>
      <c r="M19" s="157"/>
      <c r="N19" s="163"/>
      <c r="O19" s="160"/>
      <c r="P19" s="157"/>
      <c r="Q19" s="160"/>
      <c r="R19" s="77">
        <v>0.25</v>
      </c>
      <c r="S19" s="78">
        <v>3</v>
      </c>
      <c r="T19" s="77">
        <v>3</v>
      </c>
      <c r="U19" s="78">
        <v>6</v>
      </c>
      <c r="V19" s="93">
        <v>2</v>
      </c>
      <c r="W19" s="124">
        <f t="shared" si="1"/>
        <v>17.607142857142854</v>
      </c>
      <c r="X19" s="59"/>
      <c r="Y19" s="15"/>
      <c r="Z19" s="15"/>
      <c r="AA19" s="15"/>
      <c r="AB19" s="15"/>
      <c r="AC19" s="15"/>
      <c r="AD19" s="15"/>
    </row>
    <row r="20" spans="1:30" s="5" customFormat="1" ht="17.25" customHeight="1" x14ac:dyDescent="0.2">
      <c r="A20" s="16" t="s">
        <v>14</v>
      </c>
      <c r="B20" s="45">
        <v>2.6789999999999998</v>
      </c>
      <c r="C20" s="93" t="s">
        <v>90</v>
      </c>
      <c r="D20" s="77">
        <v>0.75</v>
      </c>
      <c r="E20" s="78">
        <v>0.75</v>
      </c>
      <c r="F20" s="157"/>
      <c r="G20" s="160"/>
      <c r="H20" s="157"/>
      <c r="I20" s="160"/>
      <c r="J20" s="77" t="s">
        <v>90</v>
      </c>
      <c r="K20" s="96" t="s">
        <v>90</v>
      </c>
      <c r="L20" s="78" t="s">
        <v>90</v>
      </c>
      <c r="M20" s="157"/>
      <c r="N20" s="163"/>
      <c r="O20" s="160"/>
      <c r="P20" s="157"/>
      <c r="Q20" s="160"/>
      <c r="R20" s="77">
        <v>0.25</v>
      </c>
      <c r="S20" s="78">
        <v>3</v>
      </c>
      <c r="T20" s="77">
        <v>3</v>
      </c>
      <c r="U20" s="78">
        <v>6</v>
      </c>
      <c r="V20" s="93">
        <v>2</v>
      </c>
      <c r="W20" s="124">
        <f t="shared" si="1"/>
        <v>17.607142857142854</v>
      </c>
      <c r="X20" s="59"/>
      <c r="Y20" s="15"/>
      <c r="Z20" s="15"/>
      <c r="AA20" s="15"/>
      <c r="AB20" s="15"/>
      <c r="AC20" s="15"/>
      <c r="AD20" s="15"/>
    </row>
    <row r="21" spans="1:30" s="5" customFormat="1" ht="17.25" customHeight="1" x14ac:dyDescent="0.2">
      <c r="A21" s="43" t="s">
        <v>15</v>
      </c>
      <c r="B21" s="44">
        <v>2.681</v>
      </c>
      <c r="C21" s="63" t="s">
        <v>90</v>
      </c>
      <c r="D21" s="70">
        <v>0.75</v>
      </c>
      <c r="E21" s="67">
        <v>0.75</v>
      </c>
      <c r="F21" s="157"/>
      <c r="G21" s="160"/>
      <c r="H21" s="157"/>
      <c r="I21" s="160"/>
      <c r="J21" s="70" t="s">
        <v>90</v>
      </c>
      <c r="K21" s="66" t="s">
        <v>90</v>
      </c>
      <c r="L21" s="67" t="s">
        <v>90</v>
      </c>
      <c r="M21" s="157"/>
      <c r="N21" s="163"/>
      <c r="O21" s="160"/>
      <c r="P21" s="157"/>
      <c r="Q21" s="160"/>
      <c r="R21" s="70">
        <v>0.25</v>
      </c>
      <c r="S21" s="67">
        <v>3</v>
      </c>
      <c r="T21" s="70">
        <v>3</v>
      </c>
      <c r="U21" s="67">
        <v>6</v>
      </c>
      <c r="V21" s="63">
        <v>2</v>
      </c>
      <c r="W21" s="124">
        <f t="shared" si="1"/>
        <v>17.607142857142854</v>
      </c>
      <c r="X21" s="59"/>
      <c r="Y21" s="15"/>
      <c r="Z21" s="15"/>
      <c r="AA21" s="15"/>
      <c r="AB21" s="15"/>
      <c r="AC21" s="15"/>
      <c r="AD21" s="15"/>
    </row>
    <row r="22" spans="1:30" s="5" customFormat="1" ht="17.25" customHeight="1" x14ac:dyDescent="0.2">
      <c r="A22" s="46" t="s">
        <v>17</v>
      </c>
      <c r="B22" s="47">
        <v>2.6819999999999999</v>
      </c>
      <c r="C22" s="100" t="s">
        <v>90</v>
      </c>
      <c r="D22" s="81">
        <v>0.75</v>
      </c>
      <c r="E22" s="82">
        <v>0.75</v>
      </c>
      <c r="F22" s="158"/>
      <c r="G22" s="161"/>
      <c r="H22" s="158"/>
      <c r="I22" s="161"/>
      <c r="J22" s="122" t="s">
        <v>90</v>
      </c>
      <c r="K22" s="125" t="s">
        <v>90</v>
      </c>
      <c r="L22" s="82" t="s">
        <v>90</v>
      </c>
      <c r="M22" s="158"/>
      <c r="N22" s="164"/>
      <c r="O22" s="161"/>
      <c r="P22" s="158"/>
      <c r="Q22" s="161"/>
      <c r="R22" s="81">
        <v>0.25</v>
      </c>
      <c r="S22" s="82">
        <v>3</v>
      </c>
      <c r="T22" s="81">
        <v>3</v>
      </c>
      <c r="U22" s="82">
        <v>6</v>
      </c>
      <c r="V22" s="100">
        <v>2</v>
      </c>
      <c r="W22" s="124">
        <f t="shared" si="1"/>
        <v>17.607142857142854</v>
      </c>
      <c r="X22" s="59"/>
      <c r="Y22" s="15"/>
      <c r="Z22" s="15"/>
      <c r="AA22" s="15"/>
      <c r="AB22" s="15"/>
      <c r="AC22" s="15"/>
      <c r="AD22" s="15"/>
    </row>
    <row r="23" spans="1:30" s="5" customFormat="1" ht="17.25" customHeight="1" x14ac:dyDescent="0.2">
      <c r="A23" s="16" t="s">
        <v>35</v>
      </c>
      <c r="B23" s="13">
        <v>7.3010000000000002</v>
      </c>
      <c r="C23" s="93" t="s">
        <v>90</v>
      </c>
      <c r="D23" s="77" t="s">
        <v>90</v>
      </c>
      <c r="E23" s="78" t="s">
        <v>90</v>
      </c>
      <c r="F23" s="168">
        <v>1</v>
      </c>
      <c r="G23" s="167">
        <v>4</v>
      </c>
      <c r="H23" s="168">
        <v>2</v>
      </c>
      <c r="I23" s="167">
        <v>8</v>
      </c>
      <c r="J23" s="77" t="s">
        <v>90</v>
      </c>
      <c r="K23" s="96" t="s">
        <v>90</v>
      </c>
      <c r="L23" s="78" t="s">
        <v>90</v>
      </c>
      <c r="M23" s="168">
        <v>1</v>
      </c>
      <c r="N23" s="169">
        <v>1</v>
      </c>
      <c r="O23" s="167">
        <v>15</v>
      </c>
      <c r="P23" s="168">
        <v>4</v>
      </c>
      <c r="Q23" s="167">
        <v>12</v>
      </c>
      <c r="R23" s="77" t="s">
        <v>90</v>
      </c>
      <c r="S23" s="78" t="s">
        <v>90</v>
      </c>
      <c r="T23" s="77" t="s">
        <v>90</v>
      </c>
      <c r="U23" s="78" t="s">
        <v>90</v>
      </c>
      <c r="V23" s="93"/>
      <c r="W23" s="124">
        <f t="shared" ref="W23:W37" si="2">SUM(C23:E23)+SUM(J23:L23)+SUM($M$23:$O$37)/15+SUM(R23:V23)+SUM($F$23:$I$37)/15+SUM($P$23:$Q$37)/15</f>
        <v>3.2</v>
      </c>
      <c r="X23" s="59"/>
      <c r="Y23" s="15"/>
      <c r="Z23" s="15"/>
      <c r="AA23" s="15"/>
      <c r="AB23" s="15"/>
      <c r="AC23" s="15"/>
      <c r="AD23" s="15"/>
    </row>
    <row r="24" spans="1:30" s="5" customFormat="1" ht="17.25" customHeight="1" x14ac:dyDescent="0.2">
      <c r="A24" s="16" t="s">
        <v>18</v>
      </c>
      <c r="B24" s="13" t="s">
        <v>55</v>
      </c>
      <c r="C24" s="93" t="s">
        <v>90</v>
      </c>
      <c r="D24" s="77">
        <v>1</v>
      </c>
      <c r="E24" s="78">
        <v>1</v>
      </c>
      <c r="F24" s="157"/>
      <c r="G24" s="160"/>
      <c r="H24" s="157"/>
      <c r="I24" s="160"/>
      <c r="J24" s="77">
        <v>2</v>
      </c>
      <c r="K24" s="96">
        <v>10</v>
      </c>
      <c r="L24" s="78" t="s">
        <v>90</v>
      </c>
      <c r="M24" s="157"/>
      <c r="N24" s="170"/>
      <c r="O24" s="160"/>
      <c r="P24" s="157"/>
      <c r="Q24" s="160"/>
      <c r="R24" s="77">
        <v>1</v>
      </c>
      <c r="S24" s="78">
        <v>6</v>
      </c>
      <c r="T24" s="77">
        <v>6</v>
      </c>
      <c r="U24" s="78">
        <v>8</v>
      </c>
      <c r="V24" s="93">
        <v>2</v>
      </c>
      <c r="W24" s="124">
        <f t="shared" si="2"/>
        <v>40.200000000000003</v>
      </c>
      <c r="X24" s="59"/>
      <c r="Y24" s="15"/>
      <c r="Z24" s="15"/>
      <c r="AA24" s="15"/>
      <c r="AB24" s="15"/>
      <c r="AC24" s="15"/>
      <c r="AD24" s="15"/>
    </row>
    <row r="25" spans="1:30" s="5" customFormat="1" ht="17.25" customHeight="1" x14ac:dyDescent="0.2">
      <c r="A25" s="16" t="s">
        <v>19</v>
      </c>
      <c r="B25" s="13">
        <v>7.3029999999999999</v>
      </c>
      <c r="C25" s="93" t="s">
        <v>90</v>
      </c>
      <c r="D25" s="77">
        <v>1</v>
      </c>
      <c r="E25" s="78">
        <v>1</v>
      </c>
      <c r="F25" s="157"/>
      <c r="G25" s="160"/>
      <c r="H25" s="157"/>
      <c r="I25" s="160"/>
      <c r="J25" s="77">
        <v>2</v>
      </c>
      <c r="K25" s="96">
        <v>2</v>
      </c>
      <c r="L25" s="78">
        <v>35</v>
      </c>
      <c r="M25" s="157"/>
      <c r="N25" s="170"/>
      <c r="O25" s="160"/>
      <c r="P25" s="157"/>
      <c r="Q25" s="160"/>
      <c r="R25" s="77">
        <v>1</v>
      </c>
      <c r="S25" s="78">
        <v>6</v>
      </c>
      <c r="T25" s="77">
        <v>6</v>
      </c>
      <c r="U25" s="78">
        <v>8</v>
      </c>
      <c r="V25" s="93">
        <v>2</v>
      </c>
      <c r="W25" s="124">
        <f t="shared" si="2"/>
        <v>67.199999999999989</v>
      </c>
      <c r="X25" s="59"/>
      <c r="Y25" s="15"/>
      <c r="Z25" s="15"/>
      <c r="AA25" s="15"/>
      <c r="AB25" s="15"/>
      <c r="AC25" s="15"/>
      <c r="AD25" s="15"/>
    </row>
    <row r="26" spans="1:30" s="5" customFormat="1" ht="17.25" customHeight="1" x14ac:dyDescent="0.2">
      <c r="A26" s="16" t="s">
        <v>36</v>
      </c>
      <c r="B26" s="13">
        <v>7.3040000000000003</v>
      </c>
      <c r="C26" s="93" t="s">
        <v>90</v>
      </c>
      <c r="D26" s="77" t="s">
        <v>90</v>
      </c>
      <c r="E26" s="78" t="s">
        <v>90</v>
      </c>
      <c r="F26" s="157"/>
      <c r="G26" s="160"/>
      <c r="H26" s="157"/>
      <c r="I26" s="160"/>
      <c r="J26" s="77" t="s">
        <v>90</v>
      </c>
      <c r="K26" s="96" t="s">
        <v>90</v>
      </c>
      <c r="L26" s="78" t="s">
        <v>90</v>
      </c>
      <c r="M26" s="157"/>
      <c r="N26" s="170"/>
      <c r="O26" s="160"/>
      <c r="P26" s="157"/>
      <c r="Q26" s="160"/>
      <c r="R26" s="77" t="s">
        <v>90</v>
      </c>
      <c r="S26" s="78" t="s">
        <v>90</v>
      </c>
      <c r="T26" s="77" t="s">
        <v>90</v>
      </c>
      <c r="U26" s="78" t="s">
        <v>90</v>
      </c>
      <c r="V26" s="93"/>
      <c r="W26" s="124">
        <f t="shared" si="2"/>
        <v>3.2</v>
      </c>
      <c r="X26" s="59"/>
      <c r="Y26" s="15"/>
      <c r="Z26" s="15"/>
      <c r="AA26" s="15"/>
      <c r="AB26" s="15"/>
      <c r="AC26" s="15"/>
      <c r="AD26" s="15"/>
    </row>
    <row r="27" spans="1:30" s="5" customFormat="1" ht="17.25" customHeight="1" x14ac:dyDescent="0.2">
      <c r="A27" s="16" t="s">
        <v>37</v>
      </c>
      <c r="B27" s="13">
        <v>7.3049999999999997</v>
      </c>
      <c r="C27" s="93" t="s">
        <v>90</v>
      </c>
      <c r="D27" s="77" t="s">
        <v>90</v>
      </c>
      <c r="E27" s="78" t="s">
        <v>90</v>
      </c>
      <c r="F27" s="157"/>
      <c r="G27" s="160"/>
      <c r="H27" s="157"/>
      <c r="I27" s="160"/>
      <c r="J27" s="77" t="s">
        <v>90</v>
      </c>
      <c r="K27" s="96" t="s">
        <v>90</v>
      </c>
      <c r="L27" s="78" t="s">
        <v>90</v>
      </c>
      <c r="M27" s="157"/>
      <c r="N27" s="170"/>
      <c r="O27" s="160"/>
      <c r="P27" s="157"/>
      <c r="Q27" s="160"/>
      <c r="R27" s="77" t="s">
        <v>90</v>
      </c>
      <c r="S27" s="78" t="s">
        <v>90</v>
      </c>
      <c r="T27" s="77" t="s">
        <v>90</v>
      </c>
      <c r="U27" s="78" t="s">
        <v>90</v>
      </c>
      <c r="V27" s="93"/>
      <c r="W27" s="124">
        <f t="shared" si="2"/>
        <v>3.2</v>
      </c>
      <c r="X27" s="59"/>
      <c r="Y27" s="15"/>
      <c r="Z27" s="15"/>
      <c r="AA27" s="15"/>
      <c r="AB27" s="15"/>
      <c r="AC27" s="15"/>
      <c r="AD27" s="15"/>
    </row>
    <row r="28" spans="1:30" s="5" customFormat="1" ht="17.25" customHeight="1" x14ac:dyDescent="0.2">
      <c r="A28" s="16" t="s">
        <v>20</v>
      </c>
      <c r="B28" s="13">
        <v>7.306</v>
      </c>
      <c r="C28" s="93" t="s">
        <v>90</v>
      </c>
      <c r="D28" s="77" t="s">
        <v>90</v>
      </c>
      <c r="E28" s="78" t="s">
        <v>90</v>
      </c>
      <c r="F28" s="157"/>
      <c r="G28" s="160"/>
      <c r="H28" s="157"/>
      <c r="I28" s="160"/>
      <c r="J28" s="77" t="s">
        <v>90</v>
      </c>
      <c r="K28" s="96" t="s">
        <v>90</v>
      </c>
      <c r="L28" s="78" t="s">
        <v>90</v>
      </c>
      <c r="M28" s="157"/>
      <c r="N28" s="170"/>
      <c r="O28" s="160"/>
      <c r="P28" s="157"/>
      <c r="Q28" s="160"/>
      <c r="R28" s="77" t="s">
        <v>90</v>
      </c>
      <c r="S28" s="78" t="s">
        <v>90</v>
      </c>
      <c r="T28" s="77" t="s">
        <v>90</v>
      </c>
      <c r="U28" s="78" t="s">
        <v>90</v>
      </c>
      <c r="V28" s="93"/>
      <c r="W28" s="124">
        <f t="shared" si="2"/>
        <v>3.2</v>
      </c>
      <c r="X28" s="59"/>
      <c r="Y28" s="15"/>
      <c r="Z28" s="15"/>
      <c r="AA28" s="15"/>
      <c r="AB28" s="15"/>
      <c r="AC28" s="15"/>
      <c r="AD28" s="15"/>
    </row>
    <row r="29" spans="1:30" s="5" customFormat="1" ht="17.25" customHeight="1" x14ac:dyDescent="0.2">
      <c r="A29" s="16" t="s">
        <v>21</v>
      </c>
      <c r="B29" s="13">
        <v>7.3070000000000004</v>
      </c>
      <c r="C29" s="93" t="s">
        <v>90</v>
      </c>
      <c r="D29" s="77" t="s">
        <v>90</v>
      </c>
      <c r="E29" s="78" t="s">
        <v>90</v>
      </c>
      <c r="F29" s="157"/>
      <c r="G29" s="160"/>
      <c r="H29" s="157"/>
      <c r="I29" s="160"/>
      <c r="J29" s="77" t="s">
        <v>90</v>
      </c>
      <c r="K29" s="96" t="s">
        <v>90</v>
      </c>
      <c r="L29" s="78" t="s">
        <v>90</v>
      </c>
      <c r="M29" s="157"/>
      <c r="N29" s="170"/>
      <c r="O29" s="160"/>
      <c r="P29" s="157"/>
      <c r="Q29" s="160"/>
      <c r="R29" s="77" t="s">
        <v>90</v>
      </c>
      <c r="S29" s="78" t="s">
        <v>90</v>
      </c>
      <c r="T29" s="77" t="s">
        <v>90</v>
      </c>
      <c r="U29" s="78" t="s">
        <v>90</v>
      </c>
      <c r="V29" s="93"/>
      <c r="W29" s="124">
        <f t="shared" si="2"/>
        <v>3.2</v>
      </c>
      <c r="X29" s="59"/>
      <c r="Y29" s="15"/>
      <c r="Z29" s="15"/>
      <c r="AA29" s="15"/>
      <c r="AB29" s="15"/>
      <c r="AC29" s="15"/>
      <c r="AD29" s="15"/>
    </row>
    <row r="30" spans="1:30" s="5" customFormat="1" ht="17.25" customHeight="1" x14ac:dyDescent="0.2">
      <c r="A30" s="16" t="s">
        <v>38</v>
      </c>
      <c r="B30" s="13" t="s">
        <v>39</v>
      </c>
      <c r="C30" s="93" t="s">
        <v>90</v>
      </c>
      <c r="D30" s="77" t="s">
        <v>90</v>
      </c>
      <c r="E30" s="78" t="s">
        <v>90</v>
      </c>
      <c r="F30" s="157"/>
      <c r="G30" s="160"/>
      <c r="H30" s="157"/>
      <c r="I30" s="160"/>
      <c r="J30" s="77" t="s">
        <v>90</v>
      </c>
      <c r="K30" s="96" t="s">
        <v>90</v>
      </c>
      <c r="L30" s="78" t="s">
        <v>90</v>
      </c>
      <c r="M30" s="157"/>
      <c r="N30" s="170"/>
      <c r="O30" s="160"/>
      <c r="P30" s="157"/>
      <c r="Q30" s="160"/>
      <c r="R30" s="77" t="s">
        <v>90</v>
      </c>
      <c r="S30" s="78" t="s">
        <v>90</v>
      </c>
      <c r="T30" s="77" t="s">
        <v>90</v>
      </c>
      <c r="U30" s="78" t="s">
        <v>90</v>
      </c>
      <c r="V30" s="93"/>
      <c r="W30" s="124">
        <f t="shared" si="2"/>
        <v>3.2</v>
      </c>
      <c r="X30" s="59"/>
      <c r="Y30" s="15"/>
      <c r="Z30" s="15"/>
      <c r="AA30" s="15"/>
      <c r="AB30" s="15"/>
      <c r="AC30" s="15"/>
      <c r="AD30" s="15"/>
    </row>
    <row r="31" spans="1:30" s="5" customFormat="1" ht="17.25" customHeight="1" x14ac:dyDescent="0.2">
      <c r="A31" s="16" t="s">
        <v>40</v>
      </c>
      <c r="B31" s="13" t="s">
        <v>41</v>
      </c>
      <c r="C31" s="93" t="s">
        <v>90</v>
      </c>
      <c r="D31" s="77" t="s">
        <v>90</v>
      </c>
      <c r="E31" s="78" t="s">
        <v>90</v>
      </c>
      <c r="F31" s="157"/>
      <c r="G31" s="160"/>
      <c r="H31" s="157"/>
      <c r="I31" s="160"/>
      <c r="J31" s="77" t="s">
        <v>90</v>
      </c>
      <c r="K31" s="96" t="s">
        <v>90</v>
      </c>
      <c r="L31" s="78" t="s">
        <v>90</v>
      </c>
      <c r="M31" s="157"/>
      <c r="N31" s="170"/>
      <c r="O31" s="160"/>
      <c r="P31" s="157"/>
      <c r="Q31" s="160"/>
      <c r="R31" s="77" t="s">
        <v>90</v>
      </c>
      <c r="S31" s="78" t="s">
        <v>90</v>
      </c>
      <c r="T31" s="77" t="s">
        <v>90</v>
      </c>
      <c r="U31" s="78" t="s">
        <v>90</v>
      </c>
      <c r="V31" s="93"/>
      <c r="W31" s="124">
        <f t="shared" si="2"/>
        <v>3.2</v>
      </c>
      <c r="X31" s="59"/>
      <c r="Y31" s="15"/>
      <c r="Z31" s="15"/>
      <c r="AA31" s="15"/>
      <c r="AB31" s="15"/>
      <c r="AC31" s="15"/>
      <c r="AD31" s="15"/>
    </row>
    <row r="32" spans="1:30" s="5" customFormat="1" ht="17.25" customHeight="1" x14ac:dyDescent="0.2">
      <c r="A32" s="16" t="s">
        <v>42</v>
      </c>
      <c r="B32" s="13" t="s">
        <v>43</v>
      </c>
      <c r="C32" s="93" t="s">
        <v>90</v>
      </c>
      <c r="D32" s="77">
        <v>0.75</v>
      </c>
      <c r="E32" s="78">
        <v>0.75</v>
      </c>
      <c r="F32" s="157"/>
      <c r="G32" s="160"/>
      <c r="H32" s="157"/>
      <c r="I32" s="160"/>
      <c r="J32" s="77" t="s">
        <v>90</v>
      </c>
      <c r="K32" s="96" t="s">
        <v>90</v>
      </c>
      <c r="L32" s="78" t="s">
        <v>90</v>
      </c>
      <c r="M32" s="157"/>
      <c r="N32" s="170"/>
      <c r="O32" s="160"/>
      <c r="P32" s="157"/>
      <c r="Q32" s="160"/>
      <c r="R32" s="77" t="s">
        <v>90</v>
      </c>
      <c r="S32" s="78" t="s">
        <v>90</v>
      </c>
      <c r="T32" s="77" t="s">
        <v>90</v>
      </c>
      <c r="U32" s="78" t="s">
        <v>90</v>
      </c>
      <c r="V32" s="93"/>
      <c r="W32" s="124">
        <f t="shared" si="2"/>
        <v>4.7</v>
      </c>
      <c r="X32" s="59"/>
      <c r="Y32" s="15"/>
      <c r="Z32" s="15"/>
      <c r="AA32" s="15"/>
      <c r="AB32" s="15"/>
      <c r="AC32" s="15"/>
      <c r="AD32" s="15"/>
    </row>
    <row r="33" spans="1:35" s="5" customFormat="1" ht="17.25" customHeight="1" x14ac:dyDescent="0.2">
      <c r="A33" s="16" t="s">
        <v>44</v>
      </c>
      <c r="B33" s="13">
        <v>7.3090000000000002</v>
      </c>
      <c r="C33" s="93" t="s">
        <v>90</v>
      </c>
      <c r="D33" s="77" t="s">
        <v>90</v>
      </c>
      <c r="E33" s="78" t="s">
        <v>90</v>
      </c>
      <c r="F33" s="157"/>
      <c r="G33" s="160"/>
      <c r="H33" s="157"/>
      <c r="I33" s="160"/>
      <c r="J33" s="77" t="s">
        <v>90</v>
      </c>
      <c r="K33" s="96" t="s">
        <v>90</v>
      </c>
      <c r="L33" s="78" t="s">
        <v>90</v>
      </c>
      <c r="M33" s="157"/>
      <c r="N33" s="170"/>
      <c r="O33" s="160"/>
      <c r="P33" s="157"/>
      <c r="Q33" s="160"/>
      <c r="R33" s="77" t="s">
        <v>90</v>
      </c>
      <c r="S33" s="78" t="s">
        <v>90</v>
      </c>
      <c r="T33" s="77" t="s">
        <v>90</v>
      </c>
      <c r="U33" s="78" t="s">
        <v>90</v>
      </c>
      <c r="V33" s="93"/>
      <c r="W33" s="124">
        <f t="shared" si="2"/>
        <v>3.2</v>
      </c>
      <c r="X33" s="59"/>
      <c r="Y33" s="15"/>
      <c r="Z33" s="15"/>
      <c r="AA33" s="15"/>
      <c r="AB33" s="15"/>
      <c r="AC33" s="15"/>
      <c r="AD33" s="15"/>
    </row>
    <row r="34" spans="1:35" s="5" customFormat="1" ht="17.25" customHeight="1" x14ac:dyDescent="0.2">
      <c r="A34" s="16" t="s">
        <v>45</v>
      </c>
      <c r="B34" s="13" t="s">
        <v>91</v>
      </c>
      <c r="C34" s="93" t="s">
        <v>90</v>
      </c>
      <c r="D34" s="77" t="s">
        <v>90</v>
      </c>
      <c r="E34" s="78" t="s">
        <v>90</v>
      </c>
      <c r="F34" s="157"/>
      <c r="G34" s="160"/>
      <c r="H34" s="157"/>
      <c r="I34" s="160"/>
      <c r="J34" s="77" t="s">
        <v>90</v>
      </c>
      <c r="K34" s="96" t="s">
        <v>90</v>
      </c>
      <c r="L34" s="78" t="s">
        <v>90</v>
      </c>
      <c r="M34" s="157"/>
      <c r="N34" s="170"/>
      <c r="O34" s="160"/>
      <c r="P34" s="157"/>
      <c r="Q34" s="160"/>
      <c r="R34" s="77" t="s">
        <v>90</v>
      </c>
      <c r="S34" s="78" t="s">
        <v>90</v>
      </c>
      <c r="T34" s="77" t="s">
        <v>90</v>
      </c>
      <c r="U34" s="78" t="s">
        <v>90</v>
      </c>
      <c r="V34" s="93"/>
      <c r="W34" s="124">
        <f t="shared" si="2"/>
        <v>3.2</v>
      </c>
      <c r="X34" s="59"/>
      <c r="Y34" s="15"/>
      <c r="Z34" s="15"/>
      <c r="AA34" s="15"/>
      <c r="AB34" s="15"/>
      <c r="AC34" s="15"/>
      <c r="AD34" s="15"/>
    </row>
    <row r="35" spans="1:35" s="5" customFormat="1" ht="17.25" customHeight="1" x14ac:dyDescent="0.2">
      <c r="A35" s="16" t="s">
        <v>46</v>
      </c>
      <c r="B35" s="13" t="s">
        <v>47</v>
      </c>
      <c r="C35" s="93" t="s">
        <v>90</v>
      </c>
      <c r="D35" s="77" t="s">
        <v>90</v>
      </c>
      <c r="E35" s="78" t="s">
        <v>90</v>
      </c>
      <c r="F35" s="157"/>
      <c r="G35" s="160"/>
      <c r="H35" s="157"/>
      <c r="I35" s="160"/>
      <c r="J35" s="77" t="s">
        <v>90</v>
      </c>
      <c r="K35" s="96" t="s">
        <v>90</v>
      </c>
      <c r="L35" s="78" t="s">
        <v>90</v>
      </c>
      <c r="M35" s="157"/>
      <c r="N35" s="170"/>
      <c r="O35" s="160"/>
      <c r="P35" s="157"/>
      <c r="Q35" s="160"/>
      <c r="R35" s="77" t="s">
        <v>90</v>
      </c>
      <c r="S35" s="78" t="s">
        <v>90</v>
      </c>
      <c r="T35" s="77" t="s">
        <v>90</v>
      </c>
      <c r="U35" s="78" t="s">
        <v>90</v>
      </c>
      <c r="V35" s="93"/>
      <c r="W35" s="124">
        <f t="shared" si="2"/>
        <v>3.2</v>
      </c>
      <c r="X35" s="59"/>
      <c r="Y35" s="15"/>
      <c r="Z35" s="15"/>
      <c r="AA35" s="15"/>
      <c r="AB35" s="15"/>
      <c r="AC35" s="15"/>
      <c r="AD35" s="15"/>
    </row>
    <row r="36" spans="1:35" s="5" customFormat="1" ht="17.25" customHeight="1" x14ac:dyDescent="0.2">
      <c r="A36" s="43" t="s">
        <v>48</v>
      </c>
      <c r="B36" s="51" t="s">
        <v>47</v>
      </c>
      <c r="C36" s="93" t="s">
        <v>90</v>
      </c>
      <c r="D36" s="77" t="s">
        <v>90</v>
      </c>
      <c r="E36" s="78" t="s">
        <v>90</v>
      </c>
      <c r="F36" s="157"/>
      <c r="G36" s="160"/>
      <c r="H36" s="157"/>
      <c r="I36" s="160"/>
      <c r="J36" s="77" t="s">
        <v>90</v>
      </c>
      <c r="K36" s="96" t="s">
        <v>90</v>
      </c>
      <c r="L36" s="78" t="s">
        <v>90</v>
      </c>
      <c r="M36" s="157"/>
      <c r="N36" s="170"/>
      <c r="O36" s="160"/>
      <c r="P36" s="157"/>
      <c r="Q36" s="160"/>
      <c r="R36" s="77" t="s">
        <v>90</v>
      </c>
      <c r="S36" s="78" t="s">
        <v>90</v>
      </c>
      <c r="T36" s="77" t="s">
        <v>90</v>
      </c>
      <c r="U36" s="78" t="s">
        <v>90</v>
      </c>
      <c r="V36" s="93"/>
      <c r="W36" s="124">
        <f t="shared" si="2"/>
        <v>3.2</v>
      </c>
      <c r="X36" s="59"/>
      <c r="Y36" s="15"/>
      <c r="Z36" s="15"/>
      <c r="AA36" s="15"/>
      <c r="AB36" s="15"/>
      <c r="AC36" s="15"/>
      <c r="AD36" s="15"/>
    </row>
    <row r="37" spans="1:35" s="5" customFormat="1" ht="17.25" customHeight="1" x14ac:dyDescent="0.2">
      <c r="A37" s="46" t="s">
        <v>49</v>
      </c>
      <c r="B37" s="52">
        <v>7.3129999999999997</v>
      </c>
      <c r="C37" s="93" t="s">
        <v>90</v>
      </c>
      <c r="D37" s="77" t="s">
        <v>90</v>
      </c>
      <c r="E37" s="78" t="s">
        <v>90</v>
      </c>
      <c r="F37" s="158"/>
      <c r="G37" s="161"/>
      <c r="H37" s="158"/>
      <c r="I37" s="161"/>
      <c r="J37" s="77" t="s">
        <v>90</v>
      </c>
      <c r="K37" s="96" t="s">
        <v>90</v>
      </c>
      <c r="L37" s="78" t="s">
        <v>90</v>
      </c>
      <c r="M37" s="158"/>
      <c r="N37" s="171"/>
      <c r="O37" s="161"/>
      <c r="P37" s="158"/>
      <c r="Q37" s="161"/>
      <c r="R37" s="77" t="s">
        <v>90</v>
      </c>
      <c r="S37" s="78" t="s">
        <v>90</v>
      </c>
      <c r="T37" s="77" t="s">
        <v>90</v>
      </c>
      <c r="U37" s="78" t="s">
        <v>90</v>
      </c>
      <c r="V37" s="93"/>
      <c r="W37" s="124">
        <f t="shared" si="2"/>
        <v>3.2</v>
      </c>
      <c r="X37" s="59"/>
      <c r="Y37" s="15"/>
      <c r="Z37" s="15"/>
      <c r="AA37" s="15"/>
      <c r="AB37" s="15"/>
      <c r="AC37" s="15"/>
      <c r="AD37" s="15"/>
    </row>
    <row r="38" spans="1:35" s="5" customFormat="1" ht="17.25" customHeight="1" x14ac:dyDescent="0.2">
      <c r="A38" s="53" t="s">
        <v>50</v>
      </c>
      <c r="B38" s="54" t="s">
        <v>97</v>
      </c>
      <c r="C38" s="101" t="s">
        <v>90</v>
      </c>
      <c r="D38" s="83" t="s">
        <v>90</v>
      </c>
      <c r="E38" s="84" t="s">
        <v>90</v>
      </c>
      <c r="F38" s="102">
        <v>1</v>
      </c>
      <c r="G38" s="103">
        <v>4</v>
      </c>
      <c r="H38" s="102">
        <v>2</v>
      </c>
      <c r="I38" s="103">
        <v>6</v>
      </c>
      <c r="J38" s="83" t="s">
        <v>90</v>
      </c>
      <c r="K38" s="104" t="s">
        <v>90</v>
      </c>
      <c r="L38" s="84" t="s">
        <v>90</v>
      </c>
      <c r="M38" s="104" t="s">
        <v>90</v>
      </c>
      <c r="N38" s="104" t="s">
        <v>90</v>
      </c>
      <c r="O38" s="84" t="s">
        <v>90</v>
      </c>
      <c r="P38" s="104">
        <v>2</v>
      </c>
      <c r="Q38" s="84">
        <v>8</v>
      </c>
      <c r="R38" s="83" t="s">
        <v>90</v>
      </c>
      <c r="S38" s="84" t="s">
        <v>90</v>
      </c>
      <c r="T38" s="83">
        <v>30</v>
      </c>
      <c r="U38" s="84" t="s">
        <v>90</v>
      </c>
      <c r="V38" s="101">
        <v>4</v>
      </c>
      <c r="W38" s="124">
        <f>SUM(C38:V38)</f>
        <v>57</v>
      </c>
      <c r="X38" s="59"/>
      <c r="Y38" s="15"/>
      <c r="Z38" s="15"/>
      <c r="AA38" s="15"/>
      <c r="AB38" s="15"/>
      <c r="AC38" s="15"/>
      <c r="AD38" s="15"/>
    </row>
    <row r="39" spans="1:35" s="5" customFormat="1" ht="17.25" customHeight="1" x14ac:dyDescent="0.2">
      <c r="A39" s="119"/>
      <c r="B39" s="117" t="s">
        <v>63</v>
      </c>
      <c r="C39" s="112">
        <f>SUM(C9:C38)</f>
        <v>30</v>
      </c>
      <c r="D39" s="114">
        <f t="shared" ref="D39:V39" si="3">SUM(D9:D38)</f>
        <v>11.75</v>
      </c>
      <c r="E39" s="113">
        <f>SUM(E9:E38)</f>
        <v>11.75</v>
      </c>
      <c r="F39" s="114">
        <f t="shared" si="3"/>
        <v>4.25</v>
      </c>
      <c r="G39" s="113">
        <f t="shared" si="3"/>
        <v>12.5</v>
      </c>
      <c r="H39" s="114">
        <f t="shared" si="3"/>
        <v>4</v>
      </c>
      <c r="I39" s="113">
        <f>SUM(I9:I38)</f>
        <v>14</v>
      </c>
      <c r="J39" s="114">
        <f t="shared" si="3"/>
        <v>24</v>
      </c>
      <c r="K39" s="112">
        <f t="shared" si="3"/>
        <v>185</v>
      </c>
      <c r="L39" s="113">
        <f t="shared" si="3"/>
        <v>155</v>
      </c>
      <c r="M39" s="114">
        <f t="shared" si="3"/>
        <v>3.25</v>
      </c>
      <c r="N39" s="112">
        <f t="shared" si="3"/>
        <v>32</v>
      </c>
      <c r="O39" s="113">
        <f t="shared" si="3"/>
        <v>52</v>
      </c>
      <c r="P39" s="114">
        <f t="shared" si="3"/>
        <v>18</v>
      </c>
      <c r="Q39" s="113">
        <f t="shared" si="3"/>
        <v>44</v>
      </c>
      <c r="R39" s="114">
        <f t="shared" si="3"/>
        <v>7.75</v>
      </c>
      <c r="S39" s="113">
        <f t="shared" si="3"/>
        <v>56</v>
      </c>
      <c r="T39" s="114">
        <f t="shared" ref="T39" si="4">SUM(T9:T38)</f>
        <v>78</v>
      </c>
      <c r="U39" s="113">
        <f t="shared" ref="U39" si="5">SUM(U9:U38)</f>
        <v>100</v>
      </c>
      <c r="V39" s="115">
        <f t="shared" si="3"/>
        <v>32</v>
      </c>
      <c r="W39" s="123">
        <f>SUM(C39:V39)</f>
        <v>875.25</v>
      </c>
      <c r="X39" s="76" t="s">
        <v>92</v>
      </c>
    </row>
    <row r="40" spans="1:35" s="5" customFormat="1" ht="17.25" customHeight="1" x14ac:dyDescent="0.2">
      <c r="A40" s="14"/>
      <c r="B40" s="118"/>
      <c r="C40" s="108"/>
      <c r="D40" s="165">
        <f>SUM(D39:E39)</f>
        <v>23.5</v>
      </c>
      <c r="E40" s="166"/>
      <c r="F40" s="165">
        <f>SUM(F39:G39)</f>
        <v>16.75</v>
      </c>
      <c r="G40" s="166"/>
      <c r="H40" s="165">
        <f>SUM(H39:I39)</f>
        <v>18</v>
      </c>
      <c r="I40" s="166"/>
      <c r="J40" s="165">
        <f>SUM(J39:L39)</f>
        <v>364</v>
      </c>
      <c r="K40" s="176"/>
      <c r="L40" s="166"/>
      <c r="M40" s="165">
        <f>SUM(M39:O39)</f>
        <v>87.25</v>
      </c>
      <c r="N40" s="176"/>
      <c r="O40" s="166"/>
      <c r="P40" s="165">
        <f>SUM(P39:Q39)</f>
        <v>62</v>
      </c>
      <c r="Q40" s="166"/>
      <c r="R40" s="165">
        <f>SUM(R39:S39)</f>
        <v>63.75</v>
      </c>
      <c r="S40" s="166"/>
      <c r="T40" s="165">
        <f>SUM(T39:U39)</f>
        <v>178</v>
      </c>
      <c r="U40" s="166"/>
      <c r="V40" s="116"/>
      <c r="W40" s="76"/>
      <c r="X40" s="76"/>
    </row>
    <row r="41" spans="1:35" s="5" customFormat="1" ht="17.25" customHeight="1" x14ac:dyDescent="0.2">
      <c r="A41" s="14"/>
      <c r="B41" s="9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50"/>
      <c r="T41" s="24"/>
      <c r="U41" s="24"/>
      <c r="V41" s="24"/>
    </row>
    <row r="42" spans="1:35" s="5" customFormat="1" ht="19.5" customHeight="1" x14ac:dyDescent="0.2">
      <c r="A42" s="33"/>
      <c r="B42" s="126" t="s">
        <v>93</v>
      </c>
      <c r="C42" s="108" t="s">
        <v>1</v>
      </c>
      <c r="D42" s="108" t="s">
        <v>1</v>
      </c>
      <c r="E42" s="5" t="s">
        <v>0</v>
      </c>
      <c r="F42" s="5" t="s">
        <v>1</v>
      </c>
      <c r="G42" s="5" t="s">
        <v>0</v>
      </c>
      <c r="H42" s="110" t="s">
        <v>1</v>
      </c>
      <c r="I42" s="110" t="s">
        <v>0</v>
      </c>
      <c r="J42" s="110" t="s">
        <v>1</v>
      </c>
      <c r="K42" s="110" t="s">
        <v>0</v>
      </c>
      <c r="L42" s="5" t="s">
        <v>0</v>
      </c>
      <c r="M42" s="5" t="s">
        <v>1</v>
      </c>
      <c r="N42" s="5" t="s">
        <v>0</v>
      </c>
      <c r="O42" s="5" t="s">
        <v>0</v>
      </c>
      <c r="P42" s="5" t="s">
        <v>1</v>
      </c>
      <c r="Q42" s="5" t="s">
        <v>0</v>
      </c>
      <c r="R42" s="110" t="s">
        <v>1</v>
      </c>
      <c r="S42" s="5" t="s">
        <v>0</v>
      </c>
      <c r="T42" s="110" t="s">
        <v>94</v>
      </c>
      <c r="U42" s="32" t="s">
        <v>94</v>
      </c>
      <c r="V42" s="110" t="s">
        <v>0</v>
      </c>
      <c r="W42" s="24"/>
      <c r="X42" s="24"/>
      <c r="Y42" s="24"/>
      <c r="Z42" s="24"/>
      <c r="AA42" s="24"/>
      <c r="AB42" s="17"/>
      <c r="AC42" s="17"/>
      <c r="AD42" s="24"/>
      <c r="AE42" s="24"/>
      <c r="AF42" s="24"/>
      <c r="AG42" s="24"/>
      <c r="AH42" s="24"/>
      <c r="AI42" s="31"/>
    </row>
    <row r="43" spans="1:35" s="5" customFormat="1" ht="19.5" customHeight="1" x14ac:dyDescent="0.2">
      <c r="A43" s="14"/>
      <c r="B43" s="127" t="s">
        <v>99</v>
      </c>
      <c r="C43" s="2">
        <v>140</v>
      </c>
      <c r="D43" s="2">
        <v>140</v>
      </c>
      <c r="E43" s="2">
        <v>100</v>
      </c>
      <c r="F43" s="2">
        <v>140</v>
      </c>
      <c r="G43" s="2">
        <v>100</v>
      </c>
      <c r="H43" s="2">
        <v>140</v>
      </c>
      <c r="I43" s="2">
        <v>100</v>
      </c>
      <c r="J43" s="2">
        <v>140</v>
      </c>
      <c r="K43" s="2">
        <v>100</v>
      </c>
      <c r="L43" s="2">
        <v>100</v>
      </c>
      <c r="M43" s="2">
        <v>140</v>
      </c>
      <c r="N43" s="2">
        <v>100</v>
      </c>
      <c r="O43" s="2">
        <v>100</v>
      </c>
      <c r="P43" s="2">
        <v>140</v>
      </c>
      <c r="Q43" s="2">
        <v>100</v>
      </c>
      <c r="R43" s="2">
        <v>140</v>
      </c>
      <c r="S43" s="2">
        <v>100</v>
      </c>
      <c r="T43" s="2">
        <v>35</v>
      </c>
      <c r="U43" s="2">
        <v>35</v>
      </c>
      <c r="V43" s="2">
        <v>100</v>
      </c>
      <c r="X43" s="24"/>
      <c r="Y43" s="24"/>
      <c r="Z43" s="24"/>
      <c r="AA43" s="24"/>
      <c r="AB43" s="22"/>
      <c r="AC43" s="22"/>
      <c r="AD43" s="24"/>
      <c r="AE43" s="24"/>
      <c r="AF43" s="24"/>
      <c r="AG43" s="24"/>
      <c r="AH43" s="24"/>
      <c r="AI43" s="31"/>
    </row>
    <row r="44" spans="1:35" s="5" customFormat="1" ht="19.5" customHeight="1" x14ac:dyDescent="0.2">
      <c r="B44" s="127" t="s">
        <v>96</v>
      </c>
      <c r="C44" s="111">
        <f>C43*C39</f>
        <v>4200</v>
      </c>
      <c r="D44" s="111">
        <f t="shared" ref="D44:V44" si="6">D43*D39</f>
        <v>1645</v>
      </c>
      <c r="E44" s="111">
        <f t="shared" si="6"/>
        <v>1175</v>
      </c>
      <c r="F44" s="111">
        <f t="shared" si="6"/>
        <v>595</v>
      </c>
      <c r="G44" s="111">
        <f t="shared" si="6"/>
        <v>1250</v>
      </c>
      <c r="H44" s="111">
        <f t="shared" si="6"/>
        <v>560</v>
      </c>
      <c r="I44" s="111">
        <f t="shared" si="6"/>
        <v>1400</v>
      </c>
      <c r="J44" s="111">
        <f t="shared" si="6"/>
        <v>3360</v>
      </c>
      <c r="K44" s="111">
        <f t="shared" si="6"/>
        <v>18500</v>
      </c>
      <c r="L44" s="111">
        <f t="shared" si="6"/>
        <v>15500</v>
      </c>
      <c r="M44" s="111">
        <f t="shared" si="6"/>
        <v>455</v>
      </c>
      <c r="N44" s="111">
        <f t="shared" si="6"/>
        <v>3200</v>
      </c>
      <c r="O44" s="111">
        <f t="shared" si="6"/>
        <v>5200</v>
      </c>
      <c r="P44" s="111">
        <f t="shared" si="6"/>
        <v>2520</v>
      </c>
      <c r="Q44" s="111">
        <f t="shared" si="6"/>
        <v>4400</v>
      </c>
      <c r="R44" s="111">
        <f t="shared" si="6"/>
        <v>1085</v>
      </c>
      <c r="S44" s="111">
        <f t="shared" si="6"/>
        <v>5600</v>
      </c>
      <c r="T44" s="111">
        <f t="shared" si="6"/>
        <v>2730</v>
      </c>
      <c r="U44" s="111">
        <f t="shared" si="6"/>
        <v>3500</v>
      </c>
      <c r="V44" s="111">
        <f t="shared" si="6"/>
        <v>3200</v>
      </c>
      <c r="W44" s="120">
        <f>SUM(C44:V44)</f>
        <v>80075</v>
      </c>
      <c r="X44" s="128" t="s">
        <v>96</v>
      </c>
      <c r="Y44" s="1"/>
      <c r="Z44" s="1"/>
      <c r="AA44" s="1"/>
      <c r="AB44" s="22"/>
      <c r="AC44" s="22"/>
      <c r="AD44" s="1"/>
      <c r="AE44" s="1"/>
      <c r="AF44" s="1"/>
      <c r="AG44" s="21"/>
      <c r="AH44" s="21"/>
      <c r="AI44" s="21"/>
    </row>
    <row r="45" spans="1:35" s="5" customFormat="1" ht="19.5" customHeight="1" x14ac:dyDescent="0.2">
      <c r="B45" s="17"/>
      <c r="H45" s="21"/>
      <c r="I45" s="21"/>
      <c r="R45" s="21"/>
      <c r="T45" s="21"/>
      <c r="V45" s="129" t="s">
        <v>98</v>
      </c>
      <c r="W45" s="130">
        <f>W44/W39</f>
        <v>91.488146243930302</v>
      </c>
      <c r="X45" s="131" t="s">
        <v>95</v>
      </c>
      <c r="Y45" s="17"/>
      <c r="Z45" s="21"/>
      <c r="AA45" s="21"/>
      <c r="AB45" s="21"/>
      <c r="AC45" s="21"/>
      <c r="AD45" s="21"/>
      <c r="AE45" s="21"/>
      <c r="AF45" s="21"/>
      <c r="AG45" s="21"/>
      <c r="AH45" s="21"/>
      <c r="AI45" s="21"/>
    </row>
    <row r="46" spans="1:35" s="5" customFormat="1" ht="19.5" customHeight="1" x14ac:dyDescent="0.2">
      <c r="B46" s="17"/>
      <c r="H46" s="21"/>
      <c r="I46" s="21"/>
      <c r="R46" s="21"/>
      <c r="T46" s="21"/>
      <c r="V46" s="129"/>
      <c r="W46" s="130"/>
      <c r="X46" s="131"/>
      <c r="Y46" s="17"/>
      <c r="Z46" s="21"/>
      <c r="AA46" s="21"/>
      <c r="AB46" s="21"/>
      <c r="AC46" s="21"/>
      <c r="AD46" s="21"/>
      <c r="AE46" s="21"/>
      <c r="AF46" s="21"/>
      <c r="AG46" s="21"/>
      <c r="AH46" s="21"/>
      <c r="AI46" s="21"/>
    </row>
    <row r="47" spans="1:35" s="5" customFormat="1" ht="19.5" customHeight="1" x14ac:dyDescent="0.2">
      <c r="B47" s="121" t="s">
        <v>104</v>
      </c>
      <c r="C47" s="5">
        <v>135</v>
      </c>
      <c r="D47" s="5">
        <v>135</v>
      </c>
      <c r="E47" s="5">
        <v>109</v>
      </c>
      <c r="F47" s="5">
        <v>135</v>
      </c>
      <c r="G47" s="5">
        <v>109</v>
      </c>
      <c r="H47" s="5">
        <v>135</v>
      </c>
      <c r="I47" s="5">
        <v>109</v>
      </c>
      <c r="J47" s="5">
        <v>159</v>
      </c>
      <c r="K47" s="5">
        <v>109</v>
      </c>
      <c r="L47" s="5">
        <v>109</v>
      </c>
      <c r="M47" s="5">
        <v>135</v>
      </c>
      <c r="N47" s="5">
        <v>109</v>
      </c>
      <c r="O47" s="5">
        <v>109</v>
      </c>
      <c r="P47" s="5">
        <v>135</v>
      </c>
      <c r="Q47" s="5">
        <v>109</v>
      </c>
      <c r="R47" s="5">
        <v>135</v>
      </c>
      <c r="S47" s="5">
        <v>109</v>
      </c>
      <c r="T47" s="5">
        <v>66</v>
      </c>
      <c r="U47" s="5">
        <v>66</v>
      </c>
      <c r="V47" s="129" t="s">
        <v>105</v>
      </c>
      <c r="W47" s="130"/>
      <c r="X47" s="131"/>
      <c r="Y47" s="17"/>
      <c r="Z47" s="21"/>
      <c r="AA47" s="21"/>
      <c r="AB47" s="21"/>
      <c r="AC47" s="21"/>
      <c r="AD47" s="21"/>
      <c r="AE47" s="21"/>
      <c r="AF47" s="21"/>
      <c r="AG47" s="21"/>
      <c r="AH47" s="21"/>
      <c r="AI47" s="21"/>
    </row>
    <row r="48" spans="1:35" s="5" customFormat="1" ht="19.5" customHeight="1" x14ac:dyDescent="0.2">
      <c r="B48" s="127" t="s">
        <v>96</v>
      </c>
      <c r="C48" s="111">
        <f>C47*C39</f>
        <v>4050</v>
      </c>
      <c r="D48" s="111">
        <f t="shared" ref="D48:U48" si="7">D47*D39</f>
        <v>1586.25</v>
      </c>
      <c r="E48" s="111">
        <f t="shared" si="7"/>
        <v>1280.75</v>
      </c>
      <c r="F48" s="111">
        <f t="shared" si="7"/>
        <v>573.75</v>
      </c>
      <c r="G48" s="111">
        <f t="shared" si="7"/>
        <v>1362.5</v>
      </c>
      <c r="H48" s="111">
        <f t="shared" si="7"/>
        <v>540</v>
      </c>
      <c r="I48" s="111">
        <f t="shared" si="7"/>
        <v>1526</v>
      </c>
      <c r="J48" s="111">
        <f t="shared" si="7"/>
        <v>3816</v>
      </c>
      <c r="K48" s="111">
        <f t="shared" si="7"/>
        <v>20165</v>
      </c>
      <c r="L48" s="111">
        <f t="shared" si="7"/>
        <v>16895</v>
      </c>
      <c r="M48" s="111">
        <f t="shared" si="7"/>
        <v>438.75</v>
      </c>
      <c r="N48" s="111">
        <f t="shared" si="7"/>
        <v>3488</v>
      </c>
      <c r="O48" s="111">
        <f t="shared" si="7"/>
        <v>5668</v>
      </c>
      <c r="P48" s="111">
        <f t="shared" si="7"/>
        <v>2430</v>
      </c>
      <c r="Q48" s="111">
        <f t="shared" si="7"/>
        <v>4796</v>
      </c>
      <c r="R48" s="111">
        <f t="shared" si="7"/>
        <v>1046.25</v>
      </c>
      <c r="S48" s="111">
        <f t="shared" si="7"/>
        <v>6104</v>
      </c>
      <c r="T48" s="111">
        <f t="shared" si="7"/>
        <v>5148</v>
      </c>
      <c r="U48" s="111">
        <f t="shared" si="7"/>
        <v>6600</v>
      </c>
      <c r="V48" s="129"/>
      <c r="W48" s="120">
        <f>SUM(C48:U48)</f>
        <v>87514.25</v>
      </c>
      <c r="X48" s="131"/>
      <c r="Y48" s="17"/>
      <c r="Z48" s="21"/>
      <c r="AA48" s="21"/>
      <c r="AB48" s="21"/>
      <c r="AC48" s="21"/>
      <c r="AD48" s="21"/>
      <c r="AE48" s="21"/>
      <c r="AF48" s="21"/>
      <c r="AG48" s="21"/>
      <c r="AH48" s="21"/>
      <c r="AI48" s="21"/>
    </row>
    <row r="49" spans="1:35" s="5" customFormat="1" ht="19.5" customHeight="1" x14ac:dyDescent="0.2">
      <c r="H49" s="21"/>
      <c r="I49" s="21"/>
      <c r="R49" s="21"/>
      <c r="T49" s="21"/>
      <c r="V49" s="129"/>
      <c r="W49" s="130">
        <f>W48/W39</f>
        <v>99.987717794915739</v>
      </c>
      <c r="X49" s="131" t="s">
        <v>95</v>
      </c>
      <c r="Y49" s="17"/>
      <c r="Z49" s="21"/>
      <c r="AA49" s="21"/>
      <c r="AB49" s="21"/>
      <c r="AC49" s="21"/>
      <c r="AD49" s="21"/>
      <c r="AE49" s="21"/>
      <c r="AF49" s="21"/>
      <c r="AG49" s="21"/>
      <c r="AH49" s="21"/>
      <c r="AI49" s="21"/>
    </row>
    <row r="50" spans="1:35" s="5" customFormat="1" ht="19.5" customHeight="1" x14ac:dyDescent="0.2">
      <c r="H50" s="21"/>
      <c r="I50" s="21"/>
      <c r="R50" s="21"/>
      <c r="T50" s="21"/>
      <c r="V50" s="129"/>
      <c r="W50" s="130"/>
      <c r="X50" s="131"/>
      <c r="Y50" s="17"/>
      <c r="Z50" s="21"/>
      <c r="AA50" s="21"/>
      <c r="AB50" s="21"/>
      <c r="AC50" s="21"/>
      <c r="AD50" s="21"/>
      <c r="AE50" s="21"/>
      <c r="AF50" s="21"/>
      <c r="AG50" s="21"/>
      <c r="AH50" s="21"/>
      <c r="AI50" s="21"/>
    </row>
    <row r="51" spans="1:35" s="5" customFormat="1" ht="19.5" customHeight="1" x14ac:dyDescent="0.2">
      <c r="B51" s="17"/>
      <c r="H51" s="21"/>
      <c r="I51" s="21"/>
      <c r="R51" s="21"/>
      <c r="T51" s="21"/>
      <c r="V51" s="129"/>
      <c r="W51" s="130"/>
      <c r="X51" s="131"/>
      <c r="Y51" s="17"/>
      <c r="Z51" s="21"/>
      <c r="AA51" s="21"/>
      <c r="AB51" s="21"/>
      <c r="AC51" s="21"/>
      <c r="AD51" s="21"/>
      <c r="AE51" s="21"/>
      <c r="AF51" s="21"/>
      <c r="AG51" s="21"/>
      <c r="AH51" s="21"/>
      <c r="AI51" s="21"/>
    </row>
    <row r="52" spans="1:35" s="5" customFormat="1" ht="19.5" customHeight="1" x14ac:dyDescent="0.2">
      <c r="B52" s="17"/>
      <c r="C52" s="5" t="s">
        <v>3</v>
      </c>
      <c r="D52" s="5" t="s">
        <v>32</v>
      </c>
      <c r="E52" s="5" t="s">
        <v>88</v>
      </c>
      <c r="F52" s="5" t="s">
        <v>33</v>
      </c>
      <c r="G52" s="109" t="s">
        <v>34</v>
      </c>
      <c r="H52" s="21"/>
      <c r="I52" s="21"/>
      <c r="J52" s="22"/>
      <c r="K52" s="22"/>
      <c r="L52" s="22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35" ht="19.5" customHeight="1" x14ac:dyDescent="0.2">
      <c r="B53" s="121" t="s">
        <v>101</v>
      </c>
      <c r="C53" s="108">
        <f>SUMIF($C$8:$V$8,C52,$C$39:$V$39)</f>
        <v>79</v>
      </c>
      <c r="D53" s="108">
        <f>SUMIF($C$8:$V$8,D52,$C$39:$V$39)</f>
        <v>377.25</v>
      </c>
      <c r="E53" s="108">
        <f>SUMIF($C$8:$V$8,E52,$C$39:$V$39)</f>
        <v>24</v>
      </c>
      <c r="F53" s="108">
        <f>SUMIF($C$8:$V$8,F52,$C$39:$V$39)</f>
        <v>217</v>
      </c>
      <c r="G53" s="108">
        <f>SUMIF($C$8:$V$8,G52,$C$39:$V$39)</f>
        <v>178</v>
      </c>
      <c r="H53" s="2"/>
      <c r="I53" s="2"/>
      <c r="J53" s="22"/>
      <c r="K53" s="22"/>
      <c r="L53" s="22"/>
      <c r="M53" s="2"/>
      <c r="N53" s="2"/>
      <c r="O53" s="2"/>
      <c r="P53" s="2"/>
      <c r="Q53" s="2"/>
      <c r="R53" s="2"/>
      <c r="S53" s="23"/>
      <c r="T53" s="2"/>
      <c r="U53" s="2"/>
      <c r="V53" s="2"/>
    </row>
    <row r="54" spans="1:35" ht="19.5" customHeight="1" x14ac:dyDescent="0.2">
      <c r="A54" s="10"/>
      <c r="B54" s="10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35" ht="19.5" customHeight="1" x14ac:dyDescent="0.2">
      <c r="A55" s="10"/>
      <c r="B55" s="10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35" ht="19.5" customHeight="1" x14ac:dyDescent="0.2">
      <c r="A56" s="10"/>
      <c r="B56" s="10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35" x14ac:dyDescent="0.2">
      <c r="A57" s="10"/>
      <c r="B57" s="10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35" x14ac:dyDescent="0.2">
      <c r="A58" s="10"/>
      <c r="B58" s="10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35" x14ac:dyDescent="0.2">
      <c r="A59" s="10"/>
      <c r="B59" s="10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35" x14ac:dyDescent="0.2">
      <c r="A60" s="10"/>
      <c r="B60" s="1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</sheetData>
  <mergeCells count="35">
    <mergeCell ref="P6:Q6"/>
    <mergeCell ref="T6:U6"/>
    <mergeCell ref="R6:S6"/>
    <mergeCell ref="D40:E40"/>
    <mergeCell ref="F40:G40"/>
    <mergeCell ref="H40:I40"/>
    <mergeCell ref="J40:L40"/>
    <mergeCell ref="M40:O40"/>
    <mergeCell ref="P40:Q40"/>
    <mergeCell ref="D6:E6"/>
    <mergeCell ref="D7:E7"/>
    <mergeCell ref="F6:G6"/>
    <mergeCell ref="H6:I6"/>
    <mergeCell ref="J6:L6"/>
    <mergeCell ref="M6:O6"/>
    <mergeCell ref="M23:M37"/>
    <mergeCell ref="T40:U40"/>
    <mergeCell ref="I23:I37"/>
    <mergeCell ref="H23:H37"/>
    <mergeCell ref="F23:F37"/>
    <mergeCell ref="G23:G37"/>
    <mergeCell ref="P23:P37"/>
    <mergeCell ref="Q23:Q37"/>
    <mergeCell ref="N23:N37"/>
    <mergeCell ref="O23:O37"/>
    <mergeCell ref="Q16:Q22"/>
    <mergeCell ref="N16:N22"/>
    <mergeCell ref="O16:O22"/>
    <mergeCell ref="M16:M22"/>
    <mergeCell ref="R40:S40"/>
    <mergeCell ref="F16:F22"/>
    <mergeCell ref="G16:G22"/>
    <mergeCell ref="H16:H22"/>
    <mergeCell ref="I16:I22"/>
    <mergeCell ref="P16:P22"/>
  </mergeCells>
  <phoneticPr fontId="0" type="noConversion"/>
  <printOptions horizontalCentered="1"/>
  <pageMargins left="0.19685039370078741" right="0.19685039370078741" top="0.39" bottom="0.39370078740157483" header="0.24" footer="0.19685039370078741"/>
  <pageSetup paperSize="9" scale="63" orientation="landscape" r:id="rId1"/>
  <headerFooter alignWithMargins="0">
    <oddHeader>&amp;R&amp;7&amp;G</oddHeader>
    <oddFooter>&amp;L&amp;8&amp;F/L. Falzone&amp;R&amp;8Seite &amp;P / &amp;N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workbookViewId="0">
      <selection activeCell="E14" sqref="E14"/>
    </sheetView>
  </sheetViews>
  <sheetFormatPr baseColWidth="10" defaultRowHeight="12.75" x14ac:dyDescent="0.2"/>
  <cols>
    <col min="3" max="3" width="29.7109375" bestFit="1" customWidth="1"/>
    <col min="4" max="8" width="12.5703125" customWidth="1"/>
  </cols>
  <sheetData>
    <row r="1" spans="1:9" x14ac:dyDescent="0.2">
      <c r="E1" s="139" t="s">
        <v>113</v>
      </c>
    </row>
    <row r="2" spans="1:9" x14ac:dyDescent="0.2">
      <c r="A2" s="134">
        <v>9246.2999999999993</v>
      </c>
      <c r="C2" s="135" t="s">
        <v>108</v>
      </c>
      <c r="D2" s="135" t="s">
        <v>106</v>
      </c>
      <c r="E2" s="136">
        <v>23962</v>
      </c>
    </row>
    <row r="3" spans="1:9" x14ac:dyDescent="0.2">
      <c r="D3" s="135" t="s">
        <v>107</v>
      </c>
      <c r="E3" s="136">
        <v>16226</v>
      </c>
    </row>
    <row r="4" spans="1:9" x14ac:dyDescent="0.2">
      <c r="D4" s="135"/>
      <c r="E4" s="136"/>
    </row>
    <row r="5" spans="1:9" x14ac:dyDescent="0.2">
      <c r="D5" s="135"/>
      <c r="E5" s="139" t="s">
        <v>112</v>
      </c>
      <c r="F5" s="180" t="s">
        <v>114</v>
      </c>
      <c r="G5" s="181"/>
      <c r="H5" s="182"/>
      <c r="I5" s="135" t="s">
        <v>63</v>
      </c>
    </row>
    <row r="6" spans="1:9" x14ac:dyDescent="0.2">
      <c r="C6" s="148" t="s">
        <v>109</v>
      </c>
      <c r="F6" s="140" t="s">
        <v>95</v>
      </c>
      <c r="G6" s="141" t="s">
        <v>111</v>
      </c>
      <c r="H6" s="142"/>
    </row>
    <row r="7" spans="1:9" x14ac:dyDescent="0.2">
      <c r="D7" s="143" t="s">
        <v>106</v>
      </c>
      <c r="E7" s="149">
        <f>'Restaufwand ab 1.12.2013'!W48</f>
        <v>87514.25</v>
      </c>
      <c r="F7" s="144">
        <v>157.5</v>
      </c>
      <c r="G7" s="145">
        <v>80</v>
      </c>
      <c r="H7" s="150">
        <f>F7*G7</f>
        <v>12600</v>
      </c>
      <c r="I7" s="153">
        <f>H7+E7</f>
        <v>100114.25</v>
      </c>
    </row>
    <row r="8" spans="1:9" x14ac:dyDescent="0.2">
      <c r="D8" s="143" t="s">
        <v>107</v>
      </c>
      <c r="E8" s="149">
        <f>'Restaufwand ab 1.12.2013'!W44</f>
        <v>80075</v>
      </c>
      <c r="F8" s="146">
        <v>120</v>
      </c>
      <c r="G8" s="147">
        <v>80</v>
      </c>
      <c r="H8" s="151">
        <f>F8*G8</f>
        <v>9600</v>
      </c>
      <c r="I8" s="153">
        <f>H8+E8</f>
        <v>89675</v>
      </c>
    </row>
    <row r="9" spans="1:9" x14ac:dyDescent="0.2">
      <c r="D9" s="135"/>
      <c r="E9" s="136"/>
    </row>
    <row r="10" spans="1:9" x14ac:dyDescent="0.2">
      <c r="D10" s="135"/>
      <c r="E10" s="136"/>
    </row>
    <row r="11" spans="1:9" x14ac:dyDescent="0.2">
      <c r="E11" s="136"/>
    </row>
    <row r="12" spans="1:9" x14ac:dyDescent="0.2">
      <c r="E12" s="139" t="s">
        <v>112</v>
      </c>
      <c r="F12" s="154" t="s">
        <v>114</v>
      </c>
      <c r="G12" s="135" t="s">
        <v>115</v>
      </c>
    </row>
    <row r="13" spans="1:9" x14ac:dyDescent="0.2">
      <c r="C13" s="137" t="s">
        <v>110</v>
      </c>
      <c r="D13" s="135" t="s">
        <v>106</v>
      </c>
      <c r="E13" s="136">
        <f>E7</f>
        <v>87514.25</v>
      </c>
      <c r="F13" s="152">
        <f>H7</f>
        <v>12600</v>
      </c>
      <c r="G13" s="138">
        <f>MROUND(E13+F13,100)</f>
        <v>100100</v>
      </c>
    </row>
    <row r="14" spans="1:9" x14ac:dyDescent="0.2">
      <c r="D14" s="135" t="s">
        <v>107</v>
      </c>
      <c r="E14" s="136">
        <f>0.3*E8</f>
        <v>24022.5</v>
      </c>
      <c r="F14" s="152">
        <f>0.5*H8</f>
        <v>4800</v>
      </c>
      <c r="G14" s="155">
        <f>MROUND(E14+F14,100)</f>
        <v>28800</v>
      </c>
      <c r="H14" s="183">
        <f>SUM(G14:G15)</f>
        <v>45026</v>
      </c>
    </row>
    <row r="15" spans="1:9" x14ac:dyDescent="0.2">
      <c r="E15" s="136"/>
      <c r="G15" s="155">
        <v>16226</v>
      </c>
      <c r="H15" s="184"/>
    </row>
    <row r="16" spans="1:9" x14ac:dyDescent="0.2">
      <c r="E16" s="136"/>
    </row>
    <row r="21" spans="6:6" x14ac:dyDescent="0.2">
      <c r="F21" s="135"/>
    </row>
  </sheetData>
  <mergeCells count="2">
    <mergeCell ref="F5:H5"/>
    <mergeCell ref="H14:H15"/>
  </mergeCells>
  <pageMargins left="0.35433070866141736" right="0.27559055118110237" top="0.78740157480314965" bottom="0.78740157480314965" header="0.31496062992125984" footer="0.31496062992125984"/>
  <pageSetup paperSize="9" scale="59" orientation="landscape" r:id="rId1"/>
  <headerFooter>
    <oddHeader>&amp;LEP SIEP / FL</oddHeader>
    <oddFooter>&amp;L&amp;Z&amp;F&amp;R&amp;P/&amp;N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9" sqref="A9"/>
    </sheetView>
  </sheetViews>
  <sheetFormatPr baseColWidth="10" defaultRowHeight="12.75" x14ac:dyDescent="0.2"/>
  <cols>
    <col min="1" max="1" width="63.7109375" bestFit="1" customWidth="1"/>
  </cols>
  <sheetData>
    <row r="1" spans="1:11" x14ac:dyDescent="0.2">
      <c r="A1" s="32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">
      <c r="A2" s="17" t="s">
        <v>65</v>
      </c>
      <c r="B2" s="24"/>
      <c r="C2" s="24"/>
      <c r="D2" s="24"/>
      <c r="E2" s="24"/>
      <c r="F2" s="24"/>
      <c r="H2" s="22"/>
      <c r="I2" s="24"/>
      <c r="J2" s="24"/>
      <c r="K2" s="24"/>
    </row>
    <row r="3" spans="1:11" x14ac:dyDescent="0.2">
      <c r="A3" s="17"/>
      <c r="B3" s="24"/>
      <c r="C3" s="24"/>
      <c r="D3" s="24"/>
      <c r="E3" s="24"/>
      <c r="F3" s="24"/>
      <c r="H3" s="22"/>
      <c r="I3" s="24"/>
      <c r="J3" s="24"/>
      <c r="K3" s="24"/>
    </row>
    <row r="4" spans="1:11" x14ac:dyDescent="0.2">
      <c r="A4" s="17" t="s">
        <v>67</v>
      </c>
      <c r="B4" s="24"/>
      <c r="C4" s="24"/>
      <c r="D4" s="24"/>
      <c r="E4" s="24"/>
      <c r="F4" s="24"/>
      <c r="H4" s="22"/>
      <c r="I4" s="24"/>
      <c r="J4" s="24"/>
      <c r="K4" s="24"/>
    </row>
    <row r="5" spans="1:11" x14ac:dyDescent="0.2">
      <c r="A5" s="14" t="s">
        <v>69</v>
      </c>
      <c r="B5" s="24"/>
      <c r="C5" s="24"/>
      <c r="D5" s="24"/>
      <c r="E5" s="24"/>
      <c r="F5" s="24"/>
      <c r="H5" s="22"/>
      <c r="I5" s="24"/>
      <c r="J5" s="24"/>
      <c r="K5" s="24"/>
    </row>
    <row r="6" spans="1:11" x14ac:dyDescent="0.2">
      <c r="A6" s="14"/>
      <c r="B6" s="24"/>
      <c r="C6" s="24"/>
      <c r="D6" s="24"/>
      <c r="E6" s="24"/>
      <c r="F6" s="24"/>
      <c r="H6" s="22"/>
      <c r="I6" s="24"/>
      <c r="J6" s="24"/>
      <c r="K6" s="24"/>
    </row>
    <row r="7" spans="1:11" x14ac:dyDescent="0.2">
      <c r="A7" s="14" t="s">
        <v>71</v>
      </c>
      <c r="B7" s="24"/>
      <c r="C7" s="24"/>
      <c r="D7" s="24"/>
      <c r="E7" s="24"/>
      <c r="F7" s="24"/>
      <c r="H7" s="22"/>
      <c r="I7" s="24"/>
      <c r="J7" s="24"/>
      <c r="K7" s="24"/>
    </row>
    <row r="8" spans="1:11" x14ac:dyDescent="0.2">
      <c r="A8" s="14" t="s">
        <v>73</v>
      </c>
      <c r="B8" s="24"/>
      <c r="C8" s="24"/>
      <c r="D8" s="24"/>
      <c r="E8" s="24"/>
      <c r="F8" s="24"/>
      <c r="H8" s="22"/>
      <c r="I8" s="24"/>
      <c r="J8" s="24"/>
      <c r="K8" s="24"/>
    </row>
    <row r="9" spans="1:11" x14ac:dyDescent="0.2">
      <c r="A9" s="14" t="s">
        <v>75</v>
      </c>
      <c r="B9" s="24"/>
      <c r="C9" s="24"/>
      <c r="D9" s="24"/>
      <c r="E9" s="24"/>
      <c r="F9" s="24"/>
      <c r="H9" s="22"/>
      <c r="I9" s="24"/>
      <c r="J9" s="24"/>
      <c r="K9" s="24"/>
    </row>
    <row r="10" spans="1:11" x14ac:dyDescent="0.2">
      <c r="A10" s="14" t="s">
        <v>77</v>
      </c>
      <c r="B10" s="24"/>
      <c r="C10" s="24"/>
      <c r="D10" s="24"/>
      <c r="E10" s="24"/>
      <c r="F10" s="24"/>
      <c r="H10" s="24"/>
      <c r="I10" s="24"/>
      <c r="J10" s="24"/>
      <c r="K10" s="24"/>
    </row>
    <row r="11" spans="1:11" x14ac:dyDescent="0.2">
      <c r="A11" s="14" t="s">
        <v>78</v>
      </c>
      <c r="B11" s="24"/>
      <c r="C11" s="24"/>
      <c r="D11" s="24"/>
      <c r="E11" s="24"/>
      <c r="F11" s="24"/>
      <c r="H11" s="17"/>
      <c r="I11" s="24"/>
      <c r="J11" s="24"/>
      <c r="K11" s="24"/>
    </row>
    <row r="12" spans="1:11" x14ac:dyDescent="0.2">
      <c r="A12" s="14" t="s">
        <v>80</v>
      </c>
      <c r="B12" s="24"/>
      <c r="C12" s="24"/>
      <c r="D12" s="24"/>
      <c r="E12" s="24"/>
      <c r="F12" s="24"/>
      <c r="H12" s="22"/>
      <c r="I12" s="24"/>
      <c r="J12" s="24"/>
      <c r="K12" s="24"/>
    </row>
    <row r="13" spans="1:11" x14ac:dyDescent="0.2">
      <c r="A13" s="14" t="s">
        <v>82</v>
      </c>
      <c r="B13" s="24"/>
      <c r="C13" s="24"/>
      <c r="D13" s="24"/>
      <c r="E13" s="24"/>
      <c r="F13" s="24"/>
      <c r="H13" s="22"/>
      <c r="I13" s="24"/>
      <c r="J13" s="24"/>
      <c r="K13" s="24"/>
    </row>
    <row r="14" spans="1:11" x14ac:dyDescent="0.2">
      <c r="A14" s="14"/>
      <c r="B14" s="24"/>
      <c r="C14" s="24"/>
      <c r="D14" s="24"/>
      <c r="E14" s="24"/>
      <c r="F14" s="24"/>
      <c r="H14" s="22"/>
      <c r="I14" s="24"/>
      <c r="J14" s="24"/>
      <c r="K14" s="24"/>
    </row>
    <row r="15" spans="1:11" x14ac:dyDescent="0.2">
      <c r="A15" s="17" t="s">
        <v>5</v>
      </c>
      <c r="B15" s="24"/>
      <c r="C15" s="24"/>
      <c r="D15" s="24"/>
      <c r="E15" s="24"/>
      <c r="F15" s="24"/>
      <c r="H15" s="22"/>
      <c r="I15" s="24"/>
      <c r="J15" s="24"/>
      <c r="K15" s="24"/>
    </row>
    <row r="16" spans="1:11" x14ac:dyDescent="0.2">
      <c r="A16" s="22" t="s">
        <v>66</v>
      </c>
      <c r="B16" s="24"/>
      <c r="C16" s="24"/>
      <c r="D16" s="24"/>
      <c r="E16" s="24"/>
      <c r="F16" s="24"/>
      <c r="H16" s="22"/>
      <c r="I16" s="24"/>
      <c r="J16" s="24"/>
      <c r="K16" s="24"/>
    </row>
    <row r="17" spans="1:11" x14ac:dyDescent="0.2">
      <c r="A17" s="22" t="s">
        <v>68</v>
      </c>
      <c r="B17" s="24"/>
      <c r="C17" s="24"/>
      <c r="D17" s="24"/>
      <c r="E17" s="24"/>
      <c r="F17" s="24"/>
      <c r="H17" s="22"/>
      <c r="I17" s="24"/>
      <c r="J17" s="24"/>
      <c r="K17" s="24"/>
    </row>
    <row r="18" spans="1:11" x14ac:dyDescent="0.2">
      <c r="A18" s="22" t="s">
        <v>70</v>
      </c>
      <c r="B18" s="24"/>
      <c r="C18" s="24"/>
      <c r="D18" s="24"/>
      <c r="E18" s="24"/>
      <c r="F18" s="24"/>
      <c r="H18" s="22"/>
      <c r="I18" s="24"/>
      <c r="J18" s="24"/>
      <c r="K18" s="24"/>
    </row>
    <row r="19" spans="1:11" x14ac:dyDescent="0.2">
      <c r="A19" s="22" t="s">
        <v>72</v>
      </c>
      <c r="B19" s="1"/>
      <c r="C19" s="1"/>
      <c r="D19" s="1"/>
      <c r="E19" s="1"/>
      <c r="F19" s="1"/>
      <c r="H19" s="22"/>
      <c r="I19" s="1"/>
      <c r="J19" s="1"/>
      <c r="K19" s="1"/>
    </row>
    <row r="20" spans="1:11" x14ac:dyDescent="0.2">
      <c r="A20" s="22" t="s">
        <v>74</v>
      </c>
      <c r="B20" s="17"/>
      <c r="C20" s="17"/>
      <c r="D20" s="17"/>
      <c r="E20" s="21"/>
      <c r="F20" s="21"/>
      <c r="G20" s="21"/>
      <c r="H20" s="21"/>
      <c r="I20" s="21"/>
      <c r="J20" s="21"/>
      <c r="K20" s="21"/>
    </row>
    <row r="21" spans="1:11" x14ac:dyDescent="0.2">
      <c r="A21" s="22" t="s">
        <v>76</v>
      </c>
    </row>
    <row r="22" spans="1:11" x14ac:dyDescent="0.2">
      <c r="A22" s="24"/>
    </row>
    <row r="23" spans="1:11" x14ac:dyDescent="0.2">
      <c r="A23" s="17" t="s">
        <v>79</v>
      </c>
    </row>
    <row r="24" spans="1:11" x14ac:dyDescent="0.2">
      <c r="A24" s="22" t="s">
        <v>81</v>
      </c>
    </row>
    <row r="25" spans="1:11" x14ac:dyDescent="0.2">
      <c r="A25" s="22" t="s">
        <v>83</v>
      </c>
    </row>
    <row r="26" spans="1:11" x14ac:dyDescent="0.2">
      <c r="A26" s="22" t="s">
        <v>84</v>
      </c>
    </row>
    <row r="27" spans="1:11" x14ac:dyDescent="0.2">
      <c r="A27" s="22" t="s">
        <v>85</v>
      </c>
    </row>
    <row r="28" spans="1:11" x14ac:dyDescent="0.2">
      <c r="A28" s="22" t="s">
        <v>86</v>
      </c>
    </row>
    <row r="29" spans="1:11" x14ac:dyDescent="0.2">
      <c r="A29" s="22" t="s">
        <v>27</v>
      </c>
    </row>
    <row r="30" spans="1:11" x14ac:dyDescent="0.2">
      <c r="A30" s="22" t="s">
        <v>28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Restaufwand ab 1.12.2013</vt:lpstr>
      <vt:lpstr>Bewertung Sokrates per 31.12.13</vt:lpstr>
      <vt:lpstr>Leistungen MK</vt:lpstr>
      <vt:lpstr>'Restaufwand ab 1.12.2013'!Druckbereich</vt:lpstr>
      <vt:lpstr>'Restaufwand ab 1.12.2013'!Drucktitel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Mustervorlage AeBo</dc:title>
  <dc:subject>Formatierung Fusszeile</dc:subject>
  <dc:creator>Zenners Guy</dc:creator>
  <cp:lastModifiedBy>Falzone Lorenzo</cp:lastModifiedBy>
  <cp:lastPrinted>2014-01-17T13:01:53Z</cp:lastPrinted>
  <dcterms:created xsi:type="dcterms:W3CDTF">1998-07-10T06:18:39Z</dcterms:created>
  <dcterms:modified xsi:type="dcterms:W3CDTF">2014-05-16T13:43:33Z</dcterms:modified>
</cp:coreProperties>
</file>