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45" yWindow="0" windowWidth="11985" windowHeight="12495" tabRatio="645"/>
  </bookViews>
  <sheets>
    <sheet name="H-Schätzung MP" sheetId="13" r:id="rId1"/>
  </sheets>
  <definedNames>
    <definedName name="_C" localSheetId="0">'H-Schätzung MP'!#REF!</definedName>
    <definedName name="_C">#REF!</definedName>
    <definedName name="A" localSheetId="0">'H-Schätzung MP'!#REF!</definedName>
    <definedName name="A">#REF!</definedName>
    <definedName name="B" localSheetId="0">'H-Schätzung MP'!#REF!</definedName>
    <definedName name="B">#REF!</definedName>
    <definedName name="D" localSheetId="0">'H-Schätzung MP'!#REF!</definedName>
    <definedName name="D">#REF!</definedName>
    <definedName name="_xlnm.Print_Area" localSheetId="0">'H-Schätzung MP'!$A$1:$V$44</definedName>
    <definedName name="_xlnm.Print_Titles" localSheetId="0">'H-Schätzung MP'!$1:$1</definedName>
    <definedName name="E" localSheetId="0">'H-Schätzung MP'!#REF!</definedName>
    <definedName name="E">#REF!</definedName>
    <definedName name="F" localSheetId="0">'H-Schätzung MP'!#REF!</definedName>
    <definedName name="F">#REF!</definedName>
    <definedName name="G" localSheetId="0">'H-Schätzung MP'!#REF!</definedName>
    <definedName name="G">#REF!</definedName>
  </definedNames>
  <calcPr calcId="145621"/>
</workbook>
</file>

<file path=xl/calcChain.xml><?xml version="1.0" encoding="utf-8"?>
<calcChain xmlns="http://schemas.openxmlformats.org/spreadsheetml/2006/main">
  <c r="H41" i="13" l="1"/>
  <c r="H39" i="13"/>
  <c r="H38" i="13"/>
  <c r="E23" i="13" l="1"/>
  <c r="C23" i="13"/>
  <c r="Q23" i="13" l="1"/>
  <c r="D31" i="13" l="1"/>
  <c r="V15" i="13" l="1"/>
  <c r="V16" i="13"/>
  <c r="V17" i="13"/>
  <c r="V18" i="13"/>
  <c r="V12" i="13"/>
  <c r="V13" i="13"/>
  <c r="V14" i="13"/>
  <c r="V11" i="13"/>
  <c r="V24" i="13" l="1"/>
  <c r="S23" i="13" l="1"/>
  <c r="U23" i="13"/>
  <c r="G23" i="13" l="1"/>
  <c r="F23" i="13" l="1"/>
  <c r="R23" i="13" l="1"/>
  <c r="T23" i="13"/>
  <c r="P23" i="13"/>
  <c r="I23" i="13" l="1"/>
  <c r="J23" i="13"/>
  <c r="L23" i="13"/>
  <c r="O23" i="13"/>
  <c r="M23" i="13"/>
  <c r="H23" i="13"/>
  <c r="N23" i="13"/>
  <c r="K23" i="13"/>
  <c r="B28" i="13" l="1"/>
  <c r="H28" i="13" s="1"/>
  <c r="B31" i="13"/>
  <c r="H31" i="13" s="1"/>
  <c r="B29" i="13"/>
  <c r="H29" i="13" s="1"/>
  <c r="B27" i="13"/>
  <c r="H27" i="13" s="1"/>
  <c r="B26" i="13"/>
  <c r="H26" i="13" s="1"/>
  <c r="B30" i="13"/>
  <c r="H30" i="13" s="1"/>
  <c r="B25" i="13"/>
  <c r="H25" i="13" s="1"/>
  <c r="H32" i="13" l="1"/>
  <c r="E29" i="13"/>
  <c r="E30" i="13"/>
  <c r="E27" i="13"/>
  <c r="E31" i="13"/>
  <c r="E26" i="13"/>
  <c r="E28" i="13"/>
  <c r="E25" i="13"/>
  <c r="B32" i="13"/>
  <c r="C28" i="13" l="1"/>
  <c r="G37" i="13"/>
  <c r="E32" i="13"/>
  <c r="C30" i="13"/>
  <c r="C31" i="13"/>
  <c r="C25" i="13"/>
  <c r="C32" i="13"/>
  <c r="C26" i="13"/>
  <c r="C27" i="13"/>
  <c r="C29" i="13"/>
  <c r="H37" i="13" l="1"/>
  <c r="H40" i="13" s="1"/>
  <c r="H42" i="13" s="1"/>
  <c r="G40" i="13"/>
  <c r="G42" i="13" s="1"/>
  <c r="F32" i="13"/>
  <c r="H43" i="13" l="1"/>
</calcChain>
</file>

<file path=xl/comments1.xml><?xml version="1.0" encoding="utf-8"?>
<comments xmlns="http://schemas.openxmlformats.org/spreadsheetml/2006/main">
  <authors>
    <author>Falzone Lorenzo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5547)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1999 durch AeBo / 5546)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 (Instandsetzung 1995 durch AeBo / 5278)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(Instands.1991 Gruner, evtl. CAD nachfragen) 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Falzone Lorenzo:</t>
        </r>
        <r>
          <rPr>
            <sz val="9"/>
            <color indexed="81"/>
            <rFont val="Tahoma"/>
            <family val="2"/>
          </rPr>
          <t xml:space="preserve">
 (Lärmschutz Tenniken 1996 AeBo / 5286)</t>
        </r>
      </text>
    </comment>
  </commentList>
</comments>
</file>

<file path=xl/sharedStrings.xml><?xml version="1.0" encoding="utf-8"?>
<sst xmlns="http://schemas.openxmlformats.org/spreadsheetml/2006/main" count="123" uniqueCount="81">
  <si>
    <t>Pläne</t>
  </si>
  <si>
    <t>Auftrag Projektteam</t>
  </si>
  <si>
    <t>FL</t>
  </si>
  <si>
    <t>NV</t>
  </si>
  <si>
    <t>PB</t>
  </si>
  <si>
    <t>K3.1</t>
  </si>
  <si>
    <t>K3.2</t>
  </si>
  <si>
    <t>K6</t>
  </si>
  <si>
    <t>K4, K7</t>
  </si>
  <si>
    <t>K8.1, K8.2, K8.5</t>
  </si>
  <si>
    <t>Allg. Dok
Dossier</t>
  </si>
  <si>
    <t>KV</t>
  </si>
  <si>
    <t>Grundlage: Leistungsliste INGE EPSI</t>
  </si>
  <si>
    <t>SJe</t>
  </si>
  <si>
    <t>BiE</t>
  </si>
  <si>
    <t>Lehrl.</t>
  </si>
  <si>
    <t>1.670</t>
  </si>
  <si>
    <t>1.674</t>
  </si>
  <si>
    <t>1.680</t>
  </si>
  <si>
    <t xml:space="preserve">1.683.1+2 </t>
  </si>
  <si>
    <t>7.302</t>
  </si>
  <si>
    <t>ÜF Steinler Zunzgen</t>
  </si>
  <si>
    <t>ÜF Sperrmatt Zunzgen</t>
  </si>
  <si>
    <t>ÜF Bisnachtweg Tenniken</t>
  </si>
  <si>
    <t>ÜF Holi Gass Diegten</t>
  </si>
  <si>
    <t>DL Mühlenmatt Nord</t>
  </si>
  <si>
    <t>DL Mühlenmatt Süd</t>
  </si>
  <si>
    <t>K2</t>
  </si>
  <si>
    <t>Staische Überprüfung</t>
  </si>
  <si>
    <t>K9.8</t>
  </si>
  <si>
    <t>K0, K1, K8.1</t>
  </si>
  <si>
    <t>-</t>
  </si>
  <si>
    <t>Bauprogramm</t>
  </si>
  <si>
    <t>K5</t>
  </si>
  <si>
    <t>Anhänge</t>
  </si>
  <si>
    <t>K9</t>
  </si>
  <si>
    <t>Summe</t>
  </si>
  <si>
    <t>TB</t>
  </si>
  <si>
    <t>Total</t>
  </si>
  <si>
    <t>Restliche UNF</t>
  </si>
  <si>
    <t>UNF AS Diegten</t>
  </si>
  <si>
    <t>UNF Wasenhaus</t>
  </si>
  <si>
    <t>Restliche DL</t>
  </si>
  <si>
    <t>ELT</t>
  </si>
  <si>
    <t>Überprüfungs-bericht</t>
  </si>
  <si>
    <t>9246 / ASTRA, N02, EP SIEP</t>
  </si>
  <si>
    <t>Grundleistungen
Sitzungen, etc.</t>
  </si>
  <si>
    <t>B</t>
  </si>
  <si>
    <t>D</t>
  </si>
  <si>
    <t>Geplante Massnahmen MK</t>
  </si>
  <si>
    <t>Gesamtinstandsetzung</t>
  </si>
  <si>
    <t>Betonins. + OS Widerlagerwände
Signalisation Lastbeschr.</t>
  </si>
  <si>
    <t>Betonins. + OS Widerlagerwände
Kanal. WL</t>
  </si>
  <si>
    <t>C</t>
  </si>
  <si>
    <t>E</t>
  </si>
  <si>
    <t>F</t>
  </si>
  <si>
    <t>G</t>
  </si>
  <si>
    <t>3/4G</t>
  </si>
  <si>
    <t>Betonins. + OS Widerlagerwände
Erdbebenertücht.</t>
  </si>
  <si>
    <t>Belag A2, FBÜs, 
Lager, FRZS</t>
  </si>
  <si>
    <t xml:space="preserve">Instandsetzung/
Verstärkung 
UK Decke,
Dilafugen, </t>
  </si>
  <si>
    <t>dito 7.302</t>
  </si>
  <si>
    <t>Ansatz EPSI</t>
  </si>
  <si>
    <t>MSA [Fr./h]</t>
  </si>
  <si>
    <t>Phase Massnahmenprojekt (MP)</t>
  </si>
  <si>
    <t>K mit Massnahmen gemäss MK</t>
  </si>
  <si>
    <t>H-Schätzung MP [Std.]</t>
  </si>
  <si>
    <t>Baukosten
gem. KV MK</t>
  </si>
  <si>
    <t>Zeichn.</t>
  </si>
  <si>
    <t>REVIDIERT: 6.5.2015/FL</t>
  </si>
  <si>
    <t>AeBo Intern 2015</t>
  </si>
  <si>
    <t>Budget intern</t>
  </si>
  <si>
    <t>Budget extern</t>
  </si>
  <si>
    <t>Differenz</t>
  </si>
  <si>
    <t>übrige K</t>
  </si>
  <si>
    <t>Anteil</t>
  </si>
  <si>
    <t>DP WQ (für 1 Dossier (K) betreffend Unterführung und 1 Dossier /T-U) für Zuleitstrukturen und Ausdolung Talbächli)</t>
  </si>
  <si>
    <t xml:space="preserve">beide Dossiers MP LSW (T/U) und MP LSW (K). Betreffend Dossiers LSW </t>
  </si>
  <si>
    <t>Ansatz Fr./h</t>
  </si>
  <si>
    <t>(= +15% infolge Diff. ext./int)</t>
  </si>
  <si>
    <t>Betrag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</si>
</sst>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#,##0_ ;\-#,##0\ "/>
  </numFmts>
  <fonts count="1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3" fontId="10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1" applyFont="1" applyBorder="1" applyAlignment="1">
      <alignment horizontal="center" vertical="center"/>
    </xf>
    <xf numFmtId="49" fontId="4" fillId="0" borderId="0" xfId="1" quotePrefix="1" applyNumberFormat="1" applyFont="1" applyFill="1" applyBorder="1" applyAlignment="1">
      <alignment horizontal="left" vertical="center"/>
    </xf>
    <xf numFmtId="0" fontId="3" fillId="0" borderId="0" xfId="1" applyFont="1" applyBorder="1"/>
    <xf numFmtId="0" fontId="3" fillId="0" borderId="0" xfId="1" applyFont="1" applyBorder="1" applyAlignment="1">
      <alignment vertical="center"/>
    </xf>
    <xf numFmtId="0" fontId="3" fillId="0" borderId="0" xfId="1" applyFont="1"/>
    <xf numFmtId="0" fontId="1" fillId="0" borderId="0" xfId="1" applyFont="1" applyAlignment="1">
      <alignment horizontal="center"/>
    </xf>
    <xf numFmtId="49" fontId="4" fillId="0" borderId="0" xfId="1" applyNumberFormat="1" applyFont="1" applyFill="1" applyBorder="1" applyAlignment="1">
      <alignment horizontal="right" vertical="center"/>
    </xf>
    <xf numFmtId="49" fontId="7" fillId="0" borderId="0" xfId="1" applyNumberFormat="1" applyFont="1" applyFill="1" applyBorder="1" applyAlignment="1" applyProtection="1">
      <alignment vertical="center"/>
      <protection locked="0"/>
    </xf>
    <xf numFmtId="49" fontId="7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12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vertical="center"/>
      <protection locked="0"/>
    </xf>
    <xf numFmtId="1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  <xf numFmtId="2" fontId="8" fillId="0" borderId="0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Continuous"/>
    </xf>
    <xf numFmtId="43" fontId="8" fillId="0" borderId="0" xfId="2" applyFont="1" applyBorder="1" applyAlignment="1">
      <alignment horizontal="center" vertical="center"/>
    </xf>
    <xf numFmtId="43" fontId="3" fillId="0" borderId="0" xfId="1" applyNumberFormat="1" applyFont="1" applyBorder="1" applyAlignment="1">
      <alignment vertical="center"/>
    </xf>
    <xf numFmtId="0" fontId="3" fillId="0" borderId="0" xfId="1" applyFont="1" applyBorder="1" applyAlignment="1">
      <alignment horizontal="left" vertical="center"/>
    </xf>
    <xf numFmtId="0" fontId="3" fillId="0" borderId="0" xfId="1" applyFont="1" applyBorder="1" applyAlignment="1">
      <alignment horizontal="centerContinuous"/>
    </xf>
    <xf numFmtId="1" fontId="3" fillId="0" borderId="21" xfId="1" applyNumberFormat="1" applyFont="1" applyFill="1" applyBorder="1" applyAlignment="1" applyProtection="1">
      <alignment horizontal="center" vertical="center"/>
      <protection locked="0"/>
    </xf>
    <xf numFmtId="1" fontId="3" fillId="0" borderId="24" xfId="1" applyNumberFormat="1" applyFont="1" applyFill="1" applyBorder="1" applyAlignment="1" applyProtection="1">
      <alignment horizontal="center" vertical="center"/>
      <protection locked="0"/>
    </xf>
    <xf numFmtId="1" fontId="3" fillId="0" borderId="16" xfId="1" applyNumberFormat="1" applyFont="1" applyFill="1" applyBorder="1" applyAlignment="1" applyProtection="1">
      <alignment horizontal="center" vertical="center"/>
      <protection locked="0"/>
    </xf>
    <xf numFmtId="1" fontId="3" fillId="0" borderId="30" xfId="1" applyNumberFormat="1" applyFont="1" applyFill="1" applyBorder="1" applyAlignment="1" applyProtection="1">
      <alignment horizontal="center" vertical="center"/>
      <protection locked="0"/>
    </xf>
    <xf numFmtId="1" fontId="3" fillId="0" borderId="0" xfId="1" applyNumberFormat="1" applyFont="1" applyFill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49" fontId="3" fillId="0" borderId="31" xfId="1" applyNumberFormat="1" applyFont="1" applyFill="1" applyBorder="1" applyAlignment="1" applyProtection="1">
      <alignment horizontal="left" vertical="center"/>
      <protection locked="0"/>
    </xf>
    <xf numFmtId="49" fontId="3" fillId="0" borderId="30" xfId="1" applyNumberFormat="1" applyFont="1" applyFill="1" applyBorder="1" applyAlignment="1" applyProtection="1">
      <alignment horizontal="left" vertical="center"/>
      <protection locked="0"/>
    </xf>
    <xf numFmtId="49" fontId="3" fillId="0" borderId="29" xfId="1" applyNumberFormat="1" applyFont="1" applyFill="1" applyBorder="1" applyAlignment="1" applyProtection="1">
      <alignment horizontal="left" vertical="center"/>
      <protection locked="0"/>
    </xf>
    <xf numFmtId="1" fontId="3" fillId="0" borderId="25" xfId="1" applyNumberFormat="1" applyFont="1" applyFill="1" applyBorder="1" applyAlignment="1" applyProtection="1">
      <alignment horizontal="center" vertical="center"/>
      <protection locked="0"/>
    </xf>
    <xf numFmtId="1" fontId="3" fillId="0" borderId="22" xfId="1" applyNumberFormat="1" applyFont="1" applyFill="1" applyBorder="1" applyAlignment="1" applyProtection="1">
      <alignment horizontal="center" vertical="center"/>
      <protection locked="0"/>
    </xf>
    <xf numFmtId="1" fontId="3" fillId="0" borderId="23" xfId="1" applyNumberFormat="1" applyFont="1" applyFill="1" applyBorder="1" applyAlignment="1" applyProtection="1">
      <alignment horizontal="center" vertical="center"/>
      <protection locked="0"/>
    </xf>
    <xf numFmtId="1" fontId="3" fillId="0" borderId="26" xfId="1" applyNumberFormat="1" applyFont="1" applyFill="1" applyBorder="1" applyAlignment="1" applyProtection="1">
      <alignment horizontal="center" vertical="center"/>
      <protection locked="0"/>
    </xf>
    <xf numFmtId="1" fontId="3" fillId="0" borderId="29" xfId="1" applyNumberFormat="1" applyFont="1" applyFill="1" applyBorder="1" applyAlignment="1" applyProtection="1">
      <alignment horizontal="center" vertical="center"/>
      <protection locked="0"/>
    </xf>
    <xf numFmtId="1" fontId="8" fillId="0" borderId="32" xfId="1" applyNumberFormat="1" applyFont="1" applyBorder="1" applyAlignment="1">
      <alignment horizontal="center" vertical="center"/>
    </xf>
    <xf numFmtId="1" fontId="8" fillId="0" borderId="33" xfId="1" applyNumberFormat="1" applyFont="1" applyBorder="1" applyAlignment="1">
      <alignment horizontal="center" vertical="center"/>
    </xf>
    <xf numFmtId="1" fontId="8" fillId="0" borderId="34" xfId="1" applyNumberFormat="1" applyFont="1" applyBorder="1" applyAlignment="1">
      <alignment horizontal="center" vertical="center"/>
    </xf>
    <xf numFmtId="49" fontId="3" fillId="0" borderId="27" xfId="1" applyNumberFormat="1" applyFont="1" applyFill="1" applyBorder="1" applyAlignment="1" applyProtection="1">
      <alignment horizontal="left" vertical="center"/>
      <protection locked="0"/>
    </xf>
    <xf numFmtId="1" fontId="3" fillId="0" borderId="32" xfId="1" applyNumberFormat="1" applyFont="1" applyFill="1" applyBorder="1" applyAlignment="1" applyProtection="1">
      <alignment horizontal="center" vertical="center"/>
      <protection locked="0"/>
    </xf>
    <xf numFmtId="1" fontId="11" fillId="0" borderId="32" xfId="1" applyNumberFormat="1" applyFont="1" applyFill="1" applyBorder="1" applyAlignment="1" applyProtection="1">
      <alignment horizontal="center" vertical="center"/>
      <protection locked="0"/>
    </xf>
    <xf numFmtId="1" fontId="3" fillId="0" borderId="34" xfId="1" applyNumberFormat="1" applyFont="1" applyFill="1" applyBorder="1" applyAlignment="1" applyProtection="1">
      <alignment horizontal="center" vertical="center"/>
      <protection locked="0"/>
    </xf>
    <xf numFmtId="1" fontId="3" fillId="0" borderId="33" xfId="1" applyNumberFormat="1" applyFont="1" applyFill="1" applyBorder="1" applyAlignment="1" applyProtection="1">
      <alignment horizontal="center" vertical="center"/>
      <protection locked="0"/>
    </xf>
    <xf numFmtId="1" fontId="3" fillId="0" borderId="35" xfId="1" applyNumberFormat="1" applyFont="1" applyFill="1" applyBorder="1" applyAlignment="1" applyProtection="1">
      <alignment horizontal="center" vertical="center"/>
      <protection locked="0"/>
    </xf>
    <xf numFmtId="1" fontId="3" fillId="0" borderId="7" xfId="1" applyNumberFormat="1" applyFont="1" applyFill="1" applyBorder="1" applyAlignment="1" applyProtection="1">
      <alignment horizontal="center" vertical="center"/>
      <protection locked="0"/>
    </xf>
    <xf numFmtId="0" fontId="3" fillId="0" borderId="28" xfId="1" quotePrefix="1" applyFont="1" applyBorder="1" applyAlignment="1">
      <alignment horizontal="center" vertical="center" wrapText="1"/>
    </xf>
    <xf numFmtId="0" fontId="8" fillId="0" borderId="0" xfId="1" applyFont="1" applyBorder="1" applyAlignment="1">
      <alignment vertical="center"/>
    </xf>
    <xf numFmtId="0" fontId="3" fillId="0" borderId="25" xfId="1" quotePrefix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/>
    </xf>
    <xf numFmtId="0" fontId="12" fillId="0" borderId="37" xfId="1" applyFont="1" applyBorder="1" applyAlignment="1">
      <alignment horizontal="center" vertical="center"/>
    </xf>
    <xf numFmtId="0" fontId="2" fillId="0" borderId="0" xfId="1" applyFont="1" applyFill="1" applyBorder="1"/>
    <xf numFmtId="1" fontId="3" fillId="0" borderId="5" xfId="1" applyNumberFormat="1" applyFont="1" applyFill="1" applyBorder="1" applyAlignment="1" applyProtection="1">
      <alignment horizontal="center" vertical="center"/>
      <protection locked="0"/>
    </xf>
    <xf numFmtId="1" fontId="3" fillId="0" borderId="37" xfId="1" applyNumberFormat="1" applyFont="1" applyFill="1" applyBorder="1" applyAlignment="1" applyProtection="1">
      <alignment horizontal="center" vertical="center"/>
      <protection locked="0"/>
    </xf>
    <xf numFmtId="1" fontId="3" fillId="0" borderId="32" xfId="1" applyNumberFormat="1" applyFont="1" applyBorder="1" applyAlignment="1">
      <alignment horizontal="center" vertical="center"/>
    </xf>
    <xf numFmtId="164" fontId="8" fillId="0" borderId="3" xfId="2" applyNumberFormat="1" applyFont="1" applyBorder="1" applyAlignment="1">
      <alignment horizontal="center" vertical="center"/>
    </xf>
    <xf numFmtId="1" fontId="3" fillId="0" borderId="3" xfId="1" applyNumberFormat="1" applyFont="1" applyFill="1" applyBorder="1" applyAlignment="1" applyProtection="1">
      <alignment horizontal="center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center"/>
      <protection locked="0"/>
    </xf>
    <xf numFmtId="0" fontId="11" fillId="0" borderId="0" xfId="1" applyFont="1" applyBorder="1" applyAlignment="1">
      <alignment vertical="center"/>
    </xf>
    <xf numFmtId="166" fontId="3" fillId="0" borderId="12" xfId="2" applyNumberFormat="1" applyFont="1" applyFill="1" applyBorder="1" applyAlignment="1" applyProtection="1">
      <alignment horizontal="left" vertical="center"/>
      <protection locked="0"/>
    </xf>
    <xf numFmtId="166" fontId="3" fillId="0" borderId="27" xfId="2" applyNumberFormat="1" applyFont="1" applyFill="1" applyBorder="1" applyAlignment="1" applyProtection="1">
      <alignment horizontal="left" vertical="center"/>
      <protection locked="0"/>
    </xf>
    <xf numFmtId="166" fontId="3" fillId="0" borderId="30" xfId="2" applyNumberFormat="1" applyFont="1" applyFill="1" applyBorder="1" applyAlignment="1" applyProtection="1">
      <alignment horizontal="center" vertical="center"/>
      <protection locked="0"/>
    </xf>
    <xf numFmtId="166" fontId="3" fillId="0" borderId="29" xfId="2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Alignment="1">
      <alignment horizontal="left" vertical="center"/>
    </xf>
    <xf numFmtId="0" fontId="3" fillId="0" borderId="3" xfId="1" quotePrefix="1" applyFont="1" applyFill="1" applyBorder="1" applyAlignment="1">
      <alignment horizontal="center" vertical="center" wrapText="1"/>
    </xf>
    <xf numFmtId="0" fontId="3" fillId="0" borderId="13" xfId="1" quotePrefix="1" applyFont="1" applyFill="1" applyBorder="1" applyAlignment="1">
      <alignment horizontal="center" vertical="center" wrapText="1"/>
    </xf>
    <xf numFmtId="0" fontId="3" fillId="0" borderId="19" xfId="1" quotePrefix="1" applyFont="1" applyFill="1" applyBorder="1" applyAlignment="1">
      <alignment horizontal="center" vertical="center" wrapText="1"/>
    </xf>
    <xf numFmtId="0" fontId="3" fillId="0" borderId="15" xfId="1" quotePrefix="1" applyFont="1" applyFill="1" applyBorder="1" applyAlignment="1">
      <alignment horizontal="center" vertical="center" wrapText="1"/>
    </xf>
    <xf numFmtId="0" fontId="3" fillId="0" borderId="10" xfId="1" quotePrefix="1" applyFont="1" applyFill="1" applyBorder="1" applyAlignment="1">
      <alignment horizontal="center" vertical="center" wrapText="1"/>
    </xf>
    <xf numFmtId="0" fontId="3" fillId="0" borderId="5" xfId="1" quotePrefix="1" applyFont="1" applyFill="1" applyBorder="1" applyAlignment="1">
      <alignment horizontal="center" vertical="center" wrapText="1"/>
    </xf>
    <xf numFmtId="166" fontId="3" fillId="0" borderId="12" xfId="2" applyNumberFormat="1" applyFont="1" applyFill="1" applyBorder="1" applyAlignment="1" applyProtection="1">
      <alignment horizontal="left" vertical="center" wrapText="1"/>
      <protection locked="0"/>
    </xf>
    <xf numFmtId="0" fontId="8" fillId="0" borderId="5" xfId="1" quotePrefix="1" applyFont="1" applyFill="1" applyBorder="1" applyAlignment="1">
      <alignment horizontal="center" vertical="center" wrapText="1"/>
    </xf>
    <xf numFmtId="9" fontId="8" fillId="0" borderId="14" xfId="3" quotePrefix="1" applyFont="1" applyFill="1" applyBorder="1" applyAlignment="1">
      <alignment horizontal="center" vertical="center" wrapText="1"/>
    </xf>
    <xf numFmtId="9" fontId="8" fillId="0" borderId="20" xfId="3" quotePrefix="1" applyFont="1" applyFill="1" applyBorder="1" applyAlignment="1">
      <alignment horizontal="center" vertical="center" wrapText="1"/>
    </xf>
    <xf numFmtId="9" fontId="8" fillId="0" borderId="8" xfId="3" quotePrefix="1" applyFont="1" applyFill="1" applyBorder="1" applyAlignment="1">
      <alignment horizontal="center" vertical="center" wrapText="1"/>
    </xf>
    <xf numFmtId="9" fontId="8" fillId="0" borderId="2" xfId="3" quotePrefix="1" applyFont="1" applyFill="1" applyBorder="1" applyAlignment="1">
      <alignment horizontal="center" vertical="center" wrapText="1"/>
    </xf>
    <xf numFmtId="166" fontId="3" fillId="0" borderId="37" xfId="2" applyNumberFormat="1" applyFont="1" applyFill="1" applyBorder="1" applyAlignment="1" applyProtection="1">
      <alignment horizontal="center" vertical="center"/>
      <protection locked="0"/>
    </xf>
    <xf numFmtId="166" fontId="3" fillId="0" borderId="25" xfId="2" applyNumberFormat="1" applyFont="1" applyFill="1" applyBorder="1" applyAlignment="1" applyProtection="1">
      <alignment horizontal="center" vertical="center"/>
      <protection locked="0"/>
    </xf>
    <xf numFmtId="166" fontId="3" fillId="0" borderId="27" xfId="2" applyNumberFormat="1" applyFont="1" applyFill="1" applyBorder="1" applyAlignment="1" applyProtection="1">
      <alignment horizontal="left" vertical="center" wrapText="1"/>
      <protection locked="0"/>
    </xf>
    <xf numFmtId="0" fontId="12" fillId="0" borderId="38" xfId="1" applyFont="1" applyBorder="1" applyAlignment="1">
      <alignment horizontal="center" vertical="center" wrapText="1"/>
    </xf>
    <xf numFmtId="0" fontId="12" fillId="0" borderId="32" xfId="1" applyFont="1" applyBorder="1" applyAlignment="1">
      <alignment horizontal="center" vertical="center" wrapText="1"/>
    </xf>
    <xf numFmtId="49" fontId="3" fillId="0" borderId="41" xfId="1" applyNumberFormat="1" applyFont="1" applyFill="1" applyBorder="1" applyAlignment="1" applyProtection="1">
      <alignment horizontal="left" vertical="center" indent="1"/>
      <protection locked="0"/>
    </xf>
    <xf numFmtId="49" fontId="3" fillId="0" borderId="40" xfId="1" applyNumberFormat="1" applyFont="1" applyFill="1" applyBorder="1" applyAlignment="1" applyProtection="1">
      <alignment horizontal="left" vertical="center" indent="1"/>
      <protection locked="0"/>
    </xf>
    <xf numFmtId="49" fontId="3" fillId="0" borderId="28" xfId="1" applyNumberFormat="1" applyFont="1" applyFill="1" applyBorder="1" applyAlignment="1" applyProtection="1">
      <alignment horizontal="left" vertical="center" indent="1"/>
      <protection locked="0"/>
    </xf>
    <xf numFmtId="49" fontId="3" fillId="0" borderId="11" xfId="1" applyNumberFormat="1" applyFont="1" applyFill="1" applyBorder="1" applyAlignment="1" applyProtection="1">
      <alignment horizontal="left" vertical="center" indent="1"/>
      <protection locked="0"/>
    </xf>
    <xf numFmtId="0" fontId="12" fillId="0" borderId="3" xfId="1" applyFont="1" applyFill="1" applyBorder="1" applyAlignment="1">
      <alignment vertical="top" wrapText="1"/>
    </xf>
    <xf numFmtId="49" fontId="11" fillId="0" borderId="36" xfId="1" applyNumberFormat="1" applyFont="1" applyFill="1" applyBorder="1" applyAlignment="1" applyProtection="1">
      <alignment horizontal="left" vertical="center" indent="1"/>
      <protection locked="0"/>
    </xf>
    <xf numFmtId="49" fontId="11" fillId="0" borderId="10" xfId="1" applyNumberFormat="1" applyFont="1" applyFill="1" applyBorder="1" applyAlignment="1" applyProtection="1">
      <alignment horizontal="left" vertical="center"/>
      <protection locked="0"/>
    </xf>
    <xf numFmtId="49" fontId="11" fillId="0" borderId="7" xfId="1" applyNumberFormat="1" applyFont="1" applyFill="1" applyBorder="1" applyAlignment="1" applyProtection="1">
      <alignment horizontal="left" vertical="center"/>
      <protection locked="0"/>
    </xf>
    <xf numFmtId="49" fontId="11" fillId="0" borderId="6" xfId="1" applyNumberFormat="1" applyFont="1" applyFill="1" applyBorder="1" applyAlignment="1" applyProtection="1">
      <alignment horizontal="left" vertical="center"/>
      <protection locked="0"/>
    </xf>
    <xf numFmtId="0" fontId="11" fillId="0" borderId="10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3" fillId="0" borderId="6" xfId="1" applyFont="1" applyFill="1" applyBorder="1" applyAlignment="1">
      <alignment vertical="center"/>
    </xf>
    <xf numFmtId="43" fontId="3" fillId="0" borderId="0" xfId="2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center" vertical="center"/>
    </xf>
    <xf numFmtId="43" fontId="3" fillId="0" borderId="6" xfId="1" applyNumberFormat="1" applyFont="1" applyBorder="1" applyAlignment="1">
      <alignment vertical="center"/>
    </xf>
    <xf numFmtId="43" fontId="3" fillId="0" borderId="0" xfId="2" applyNumberFormat="1" applyFont="1" applyFill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49" fontId="16" fillId="0" borderId="39" xfId="1" applyNumberFormat="1" applyFont="1" applyFill="1" applyBorder="1" applyAlignment="1">
      <alignment horizontal="left" vertical="center"/>
    </xf>
    <xf numFmtId="0" fontId="9" fillId="0" borderId="0" xfId="1" applyFont="1" applyBorder="1"/>
    <xf numFmtId="9" fontId="3" fillId="0" borderId="0" xfId="3" applyFont="1" applyBorder="1" applyAlignment="1">
      <alignment vertical="center"/>
    </xf>
    <xf numFmtId="9" fontId="3" fillId="0" borderId="6" xfId="3" applyFont="1" applyBorder="1" applyAlignment="1">
      <alignment vertical="center"/>
    </xf>
    <xf numFmtId="43" fontId="3" fillId="0" borderId="0" xfId="2" applyFont="1" applyBorder="1" applyAlignment="1">
      <alignment horizontal="center" vertical="center"/>
    </xf>
    <xf numFmtId="1" fontId="8" fillId="0" borderId="7" xfId="1" applyNumberFormat="1" applyFont="1" applyBorder="1" applyAlignment="1">
      <alignment horizontal="center" vertical="center"/>
    </xf>
    <xf numFmtId="0" fontId="8" fillId="0" borderId="2" xfId="1" quotePrefix="1" applyFont="1" applyFill="1" applyBorder="1" applyAlignment="1">
      <alignment horizontal="center" vertical="center" wrapText="1"/>
    </xf>
    <xf numFmtId="1" fontId="3" fillId="0" borderId="7" xfId="1" applyNumberFormat="1" applyFont="1" applyBorder="1" applyAlignment="1">
      <alignment horizontal="center" vertical="center"/>
    </xf>
    <xf numFmtId="0" fontId="3" fillId="0" borderId="42" xfId="1" quotePrefix="1" applyFont="1" applyFill="1" applyBorder="1" applyAlignment="1">
      <alignment horizontal="center" vertical="center" wrapText="1"/>
    </xf>
    <xf numFmtId="9" fontId="8" fillId="0" borderId="43" xfId="3" quotePrefix="1" applyFont="1" applyFill="1" applyBorder="1" applyAlignment="1">
      <alignment horizontal="center" vertical="center" wrapText="1"/>
    </xf>
    <xf numFmtId="1" fontId="3" fillId="0" borderId="44" xfId="1" applyNumberFormat="1" applyFont="1" applyFill="1" applyBorder="1" applyAlignment="1" applyProtection="1">
      <alignment horizontal="center" vertical="center"/>
      <protection locked="0"/>
    </xf>
    <xf numFmtId="1" fontId="3" fillId="0" borderId="45" xfId="1" applyNumberFormat="1" applyFont="1" applyFill="1" applyBorder="1" applyAlignment="1" applyProtection="1">
      <alignment horizontal="center" vertical="center"/>
      <protection locked="0"/>
    </xf>
    <xf numFmtId="1" fontId="3" fillId="0" borderId="46" xfId="1" applyNumberFormat="1" applyFont="1" applyFill="1" applyBorder="1" applyAlignment="1" applyProtection="1">
      <alignment horizontal="center" vertical="center"/>
      <protection locked="0"/>
    </xf>
    <xf numFmtId="166" fontId="11" fillId="0" borderId="0" xfId="1" applyNumberFormat="1" applyFont="1" applyBorder="1" applyAlignment="1">
      <alignment vertical="center"/>
    </xf>
    <xf numFmtId="49" fontId="17" fillId="0" borderId="0" xfId="1" applyNumberFormat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horizontal="center" vertical="center"/>
    </xf>
    <xf numFmtId="43" fontId="8" fillId="2" borderId="0" xfId="2" applyFont="1" applyFill="1" applyBorder="1" applyAlignment="1">
      <alignment horizontal="center" vertical="center"/>
    </xf>
    <xf numFmtId="2" fontId="3" fillId="2" borderId="0" xfId="1" applyNumberFormat="1" applyFont="1" applyFill="1" applyBorder="1" applyAlignment="1" applyProtection="1">
      <alignment horizontal="center" vertical="center"/>
      <protection locked="0"/>
    </xf>
    <xf numFmtId="43" fontId="3" fillId="2" borderId="0" xfId="2" applyFont="1" applyFill="1" applyBorder="1" applyAlignment="1">
      <alignment vertical="center"/>
    </xf>
    <xf numFmtId="0" fontId="1" fillId="2" borderId="0" xfId="1" applyFont="1" applyFill="1" applyAlignment="1">
      <alignment horizontal="center"/>
    </xf>
    <xf numFmtId="43" fontId="8" fillId="2" borderId="0" xfId="2" applyFont="1" applyFill="1" applyBorder="1" applyAlignment="1">
      <alignment vertical="center"/>
    </xf>
    <xf numFmtId="0" fontId="9" fillId="0" borderId="36" xfId="1" applyFont="1" applyBorder="1" applyAlignment="1">
      <alignment horizontal="center" vertical="top"/>
    </xf>
    <xf numFmtId="0" fontId="9" fillId="0" borderId="1" xfId="1" applyFont="1" applyBorder="1" applyAlignment="1">
      <alignment horizontal="center" vertical="top"/>
    </xf>
    <xf numFmtId="0" fontId="9" fillId="0" borderId="10" xfId="1" applyFont="1" applyBorder="1" applyAlignment="1">
      <alignment horizontal="center" vertical="top"/>
    </xf>
    <xf numFmtId="0" fontId="12" fillId="0" borderId="9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3" fillId="0" borderId="28" xfId="1" quotePrefix="1" applyFont="1" applyBorder="1" applyAlignment="1">
      <alignment horizontal="center" vertical="center" wrapText="1"/>
    </xf>
    <xf numFmtId="0" fontId="3" fillId="0" borderId="29" xfId="1" quotePrefix="1" applyFont="1" applyBorder="1" applyAlignment="1">
      <alignment horizontal="center" vertical="center" wrapText="1"/>
    </xf>
    <xf numFmtId="0" fontId="12" fillId="0" borderId="38" xfId="1" applyFont="1" applyBorder="1" applyAlignment="1">
      <alignment horizontal="center" vertical="center"/>
    </xf>
    <xf numFmtId="0" fontId="12" fillId="0" borderId="32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 wrapText="1"/>
    </xf>
    <xf numFmtId="0" fontId="3" fillId="0" borderId="27" xfId="1" quotePrefix="1" applyFont="1" applyBorder="1" applyAlignment="1">
      <alignment horizontal="center" vertical="center" wrapText="1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abSelected="1" view="pageBreakPreview" topLeftCell="A24" zoomScale="85" zoomScaleNormal="145" zoomScaleSheetLayoutView="85" workbookViewId="0">
      <selection activeCell="D43" sqref="D43"/>
    </sheetView>
  </sheetViews>
  <sheetFormatPr baseColWidth="10" defaultColWidth="10.28515625" defaultRowHeight="12.75" x14ac:dyDescent="0.2"/>
  <cols>
    <col min="1" max="1" width="26.85546875" style="6" customWidth="1"/>
    <col min="2" max="2" width="10.28515625" style="6" bestFit="1" customWidth="1"/>
    <col min="3" max="3" width="13.42578125" style="6" bestFit="1" customWidth="1"/>
    <col min="4" max="4" width="22" style="6" customWidth="1"/>
    <col min="5" max="7" width="14.140625" style="6" customWidth="1"/>
    <col min="8" max="8" width="15" style="6" customWidth="1"/>
    <col min="9" max="22" width="9.140625" style="6" customWidth="1"/>
    <col min="23" max="16384" width="10.28515625" style="5"/>
  </cols>
  <sheetData>
    <row r="1" spans="1:22" s="3" customFormat="1" ht="32.1" customHeight="1" x14ac:dyDescent="0.35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s="3" customFormat="1" ht="4.5" customHeight="1" x14ac:dyDescent="0.3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s="3" customFormat="1" ht="32.1" customHeight="1" x14ac:dyDescent="0.2">
      <c r="A3" s="19" t="s">
        <v>12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s="3" customFormat="1" ht="3.75" customHeight="1" x14ac:dyDescent="0.2">
      <c r="A4" s="8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s="3" customFormat="1" ht="18.75" customHeight="1" x14ac:dyDescent="0.2">
      <c r="A5" s="8" t="s">
        <v>45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s="3" customFormat="1" ht="21.75" customHeight="1" x14ac:dyDescent="0.2">
      <c r="A6" s="9" t="s">
        <v>64</v>
      </c>
      <c r="E6" s="127" t="s">
        <v>66</v>
      </c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9"/>
    </row>
    <row r="7" spans="1:22" s="3" customFormat="1" ht="36.75" customHeight="1" x14ac:dyDescent="0.2">
      <c r="A7" s="115" t="s">
        <v>69</v>
      </c>
      <c r="B7" s="52"/>
      <c r="C7" s="52"/>
      <c r="D7" s="52"/>
      <c r="E7" s="80" t="s">
        <v>46</v>
      </c>
      <c r="F7" s="49" t="s">
        <v>10</v>
      </c>
      <c r="G7" s="48" t="s">
        <v>44</v>
      </c>
      <c r="H7" s="130" t="s">
        <v>3</v>
      </c>
      <c r="I7" s="131"/>
      <c r="J7" s="130" t="s">
        <v>28</v>
      </c>
      <c r="K7" s="136"/>
      <c r="L7" s="131"/>
      <c r="M7" s="130" t="s">
        <v>4</v>
      </c>
      <c r="N7" s="131"/>
      <c r="O7" s="130" t="s">
        <v>37</v>
      </c>
      <c r="P7" s="131"/>
      <c r="Q7" s="130" t="s">
        <v>0</v>
      </c>
      <c r="R7" s="131"/>
      <c r="S7" s="48" t="s">
        <v>32</v>
      </c>
      <c r="T7" s="50" t="s">
        <v>11</v>
      </c>
      <c r="U7" s="51" t="s">
        <v>34</v>
      </c>
      <c r="V7" s="134" t="s">
        <v>38</v>
      </c>
    </row>
    <row r="8" spans="1:22" s="3" customFormat="1" ht="35.25" customHeight="1" x14ac:dyDescent="0.25">
      <c r="A8" s="102" t="s">
        <v>65</v>
      </c>
      <c r="E8" s="81"/>
      <c r="F8" s="45" t="s">
        <v>30</v>
      </c>
      <c r="G8" s="45" t="s">
        <v>27</v>
      </c>
      <c r="H8" s="132" t="s">
        <v>5</v>
      </c>
      <c r="I8" s="133"/>
      <c r="J8" s="132" t="s">
        <v>29</v>
      </c>
      <c r="K8" s="137"/>
      <c r="L8" s="133"/>
      <c r="M8" s="132" t="s">
        <v>6</v>
      </c>
      <c r="N8" s="133"/>
      <c r="O8" s="132" t="s">
        <v>8</v>
      </c>
      <c r="P8" s="133"/>
      <c r="Q8" s="132" t="s">
        <v>9</v>
      </c>
      <c r="R8" s="133"/>
      <c r="S8" s="45" t="s">
        <v>33</v>
      </c>
      <c r="T8" s="45" t="s">
        <v>7</v>
      </c>
      <c r="U8" s="47" t="s">
        <v>35</v>
      </c>
      <c r="V8" s="135"/>
    </row>
    <row r="9" spans="1:22" s="3" customFormat="1" ht="40.5" customHeight="1" x14ac:dyDescent="0.2">
      <c r="A9" s="64"/>
      <c r="B9" s="52"/>
      <c r="E9" s="65" t="s">
        <v>2</v>
      </c>
      <c r="F9" s="65" t="s">
        <v>13</v>
      </c>
      <c r="G9" s="65" t="s">
        <v>13</v>
      </c>
      <c r="H9" s="66" t="s">
        <v>2</v>
      </c>
      <c r="I9" s="67" t="s">
        <v>13</v>
      </c>
      <c r="J9" s="68" t="s">
        <v>2</v>
      </c>
      <c r="K9" s="68" t="s">
        <v>14</v>
      </c>
      <c r="L9" s="69" t="s">
        <v>13</v>
      </c>
      <c r="M9" s="68" t="s">
        <v>2</v>
      </c>
      <c r="N9" s="69" t="s">
        <v>13</v>
      </c>
      <c r="O9" s="68" t="s">
        <v>2</v>
      </c>
      <c r="P9" s="69" t="s">
        <v>13</v>
      </c>
      <c r="Q9" s="109" t="s">
        <v>68</v>
      </c>
      <c r="R9" s="69" t="s">
        <v>15</v>
      </c>
      <c r="S9" s="65" t="s">
        <v>2</v>
      </c>
      <c r="T9" s="65" t="s">
        <v>13</v>
      </c>
      <c r="U9" s="65" t="s">
        <v>13</v>
      </c>
      <c r="V9" s="65"/>
    </row>
    <row r="10" spans="1:22" s="3" customFormat="1" ht="29.25" customHeight="1" x14ac:dyDescent="0.2">
      <c r="A10" s="101"/>
      <c r="B10" s="52"/>
      <c r="C10" s="86" t="s">
        <v>67</v>
      </c>
      <c r="D10" s="86" t="s">
        <v>49</v>
      </c>
      <c r="E10" s="72" t="s">
        <v>47</v>
      </c>
      <c r="F10" s="72" t="s">
        <v>48</v>
      </c>
      <c r="G10" s="72" t="s">
        <v>48</v>
      </c>
      <c r="H10" s="73" t="s">
        <v>47</v>
      </c>
      <c r="I10" s="74" t="s">
        <v>48</v>
      </c>
      <c r="J10" s="75" t="s">
        <v>47</v>
      </c>
      <c r="K10" s="75" t="s">
        <v>48</v>
      </c>
      <c r="L10" s="76" t="s">
        <v>48</v>
      </c>
      <c r="M10" s="75" t="s">
        <v>47</v>
      </c>
      <c r="N10" s="76" t="s">
        <v>48</v>
      </c>
      <c r="O10" s="75" t="s">
        <v>47</v>
      </c>
      <c r="P10" s="76" t="s">
        <v>48</v>
      </c>
      <c r="Q10" s="110" t="s">
        <v>55</v>
      </c>
      <c r="R10" s="107" t="s">
        <v>57</v>
      </c>
      <c r="S10" s="72" t="s">
        <v>47</v>
      </c>
      <c r="T10" s="72" t="s">
        <v>48</v>
      </c>
      <c r="U10" s="72" t="s">
        <v>48</v>
      </c>
      <c r="V10" s="70"/>
    </row>
    <row r="11" spans="1:22" s="26" customFormat="1" ht="55.5" customHeight="1" x14ac:dyDescent="0.2">
      <c r="A11" s="82" t="s">
        <v>21</v>
      </c>
      <c r="B11" s="27" t="s">
        <v>16</v>
      </c>
      <c r="C11" s="62">
        <v>43000</v>
      </c>
      <c r="D11" s="71" t="s">
        <v>51</v>
      </c>
      <c r="E11" s="22">
        <v>10</v>
      </c>
      <c r="F11" s="21">
        <v>4</v>
      </c>
      <c r="G11" s="21">
        <v>2</v>
      </c>
      <c r="H11" s="12">
        <v>0</v>
      </c>
      <c r="I11" s="21">
        <v>1</v>
      </c>
      <c r="J11" s="12" t="s">
        <v>31</v>
      </c>
      <c r="K11" s="23" t="s">
        <v>31</v>
      </c>
      <c r="L11" s="24">
        <v>1</v>
      </c>
      <c r="M11" s="12">
        <v>1</v>
      </c>
      <c r="N11" s="24">
        <v>1</v>
      </c>
      <c r="O11" s="12">
        <v>10</v>
      </c>
      <c r="P11" s="21">
        <v>5</v>
      </c>
      <c r="Q11" s="111">
        <v>25</v>
      </c>
      <c r="R11" s="24">
        <v>0</v>
      </c>
      <c r="S11" s="22">
        <v>2</v>
      </c>
      <c r="T11" s="22">
        <v>8</v>
      </c>
      <c r="U11" s="22">
        <v>3</v>
      </c>
      <c r="V11" s="22">
        <f>SUM(E11:U11)</f>
        <v>73</v>
      </c>
    </row>
    <row r="12" spans="1:22" s="26" customFormat="1" ht="45" customHeight="1" x14ac:dyDescent="0.2">
      <c r="A12" s="83" t="s">
        <v>22</v>
      </c>
      <c r="B12" s="28">
        <v>1.671</v>
      </c>
      <c r="C12" s="62">
        <v>505000</v>
      </c>
      <c r="D12" s="60" t="s">
        <v>50</v>
      </c>
      <c r="E12" s="22">
        <v>10</v>
      </c>
      <c r="F12" s="21">
        <v>4</v>
      </c>
      <c r="G12" s="21">
        <v>4</v>
      </c>
      <c r="H12" s="12">
        <v>0</v>
      </c>
      <c r="I12" s="21">
        <v>2</v>
      </c>
      <c r="J12" s="23" t="s">
        <v>31</v>
      </c>
      <c r="K12" s="23" t="s">
        <v>31</v>
      </c>
      <c r="L12" s="24">
        <v>1</v>
      </c>
      <c r="M12" s="23"/>
      <c r="N12" s="24">
        <v>1</v>
      </c>
      <c r="O12" s="23">
        <v>25</v>
      </c>
      <c r="P12" s="24">
        <v>8</v>
      </c>
      <c r="Q12" s="111">
        <v>90</v>
      </c>
      <c r="R12" s="24"/>
      <c r="S12" s="22">
        <v>6</v>
      </c>
      <c r="T12" s="22">
        <v>10</v>
      </c>
      <c r="U12" s="22">
        <v>3</v>
      </c>
      <c r="V12" s="22">
        <f t="shared" ref="V12:V18" si="0">SUM(E12:U12)</f>
        <v>164</v>
      </c>
    </row>
    <row r="13" spans="1:22" s="26" customFormat="1" ht="45" customHeight="1" x14ac:dyDescent="0.2">
      <c r="A13" s="83" t="s">
        <v>23</v>
      </c>
      <c r="B13" s="28" t="s">
        <v>17</v>
      </c>
      <c r="C13" s="62">
        <v>76000</v>
      </c>
      <c r="D13" s="71" t="s">
        <v>52</v>
      </c>
      <c r="E13" s="22">
        <v>10</v>
      </c>
      <c r="F13" s="21">
        <v>4</v>
      </c>
      <c r="G13" s="21">
        <v>2</v>
      </c>
      <c r="H13" s="12">
        <v>0</v>
      </c>
      <c r="I13" s="21">
        <v>1</v>
      </c>
      <c r="J13" s="23" t="s">
        <v>31</v>
      </c>
      <c r="K13" s="23" t="s">
        <v>31</v>
      </c>
      <c r="L13" s="24">
        <v>1</v>
      </c>
      <c r="M13" s="23">
        <v>1</v>
      </c>
      <c r="N13" s="24">
        <v>1</v>
      </c>
      <c r="O13" s="23">
        <v>15</v>
      </c>
      <c r="P13" s="24">
        <v>5</v>
      </c>
      <c r="Q13" s="111">
        <v>30</v>
      </c>
      <c r="R13" s="24">
        <v>0</v>
      </c>
      <c r="S13" s="22">
        <v>2</v>
      </c>
      <c r="T13" s="22">
        <v>8</v>
      </c>
      <c r="U13" s="22">
        <v>3</v>
      </c>
      <c r="V13" s="22">
        <f t="shared" si="0"/>
        <v>83</v>
      </c>
    </row>
    <row r="14" spans="1:22" s="26" customFormat="1" ht="41.25" customHeight="1" x14ac:dyDescent="0.2">
      <c r="A14" s="84" t="s">
        <v>24</v>
      </c>
      <c r="B14" s="29" t="s">
        <v>18</v>
      </c>
      <c r="C14" s="63">
        <v>50000</v>
      </c>
      <c r="D14" s="79" t="s">
        <v>58</v>
      </c>
      <c r="E14" s="30">
        <v>10</v>
      </c>
      <c r="F14" s="32">
        <v>4</v>
      </c>
      <c r="G14" s="32">
        <v>2</v>
      </c>
      <c r="H14" s="31"/>
      <c r="I14" s="32">
        <v>1</v>
      </c>
      <c r="J14" s="33"/>
      <c r="K14" s="33" t="s">
        <v>31</v>
      </c>
      <c r="L14" s="34">
        <v>30</v>
      </c>
      <c r="M14" s="33"/>
      <c r="N14" s="34">
        <v>1</v>
      </c>
      <c r="O14" s="33">
        <v>20</v>
      </c>
      <c r="P14" s="34">
        <v>8</v>
      </c>
      <c r="Q14" s="112">
        <v>35</v>
      </c>
      <c r="R14" s="34">
        <v>0</v>
      </c>
      <c r="S14" s="30">
        <v>2</v>
      </c>
      <c r="T14" s="30">
        <v>8</v>
      </c>
      <c r="U14" s="30">
        <v>3</v>
      </c>
      <c r="V14" s="53">
        <f t="shared" si="0"/>
        <v>124</v>
      </c>
    </row>
    <row r="15" spans="1:22" s="26" customFormat="1" ht="36" customHeight="1" x14ac:dyDescent="0.2">
      <c r="A15" s="83" t="s">
        <v>40</v>
      </c>
      <c r="B15" s="28" t="s">
        <v>19</v>
      </c>
      <c r="C15" s="62">
        <v>630000</v>
      </c>
      <c r="D15" s="71" t="s">
        <v>59</v>
      </c>
      <c r="E15" s="22">
        <v>10</v>
      </c>
      <c r="F15" s="21">
        <v>4</v>
      </c>
      <c r="G15" s="21">
        <v>2</v>
      </c>
      <c r="H15" s="12">
        <v>0</v>
      </c>
      <c r="I15" s="21">
        <v>2</v>
      </c>
      <c r="J15" s="23">
        <v>5</v>
      </c>
      <c r="K15" s="23">
        <v>50</v>
      </c>
      <c r="L15" s="24" t="s">
        <v>31</v>
      </c>
      <c r="M15" s="23">
        <v>2</v>
      </c>
      <c r="N15" s="24">
        <v>5</v>
      </c>
      <c r="O15" s="23">
        <v>20</v>
      </c>
      <c r="P15" s="24">
        <v>5</v>
      </c>
      <c r="Q15" s="111">
        <v>50</v>
      </c>
      <c r="R15" s="24">
        <v>66</v>
      </c>
      <c r="S15" s="22">
        <v>2</v>
      </c>
      <c r="T15" s="22">
        <v>10</v>
      </c>
      <c r="U15" s="22">
        <v>3</v>
      </c>
      <c r="V15" s="54">
        <f t="shared" si="0"/>
        <v>236</v>
      </c>
    </row>
    <row r="16" spans="1:22" s="4" customFormat="1" ht="17.25" customHeight="1" x14ac:dyDescent="0.2">
      <c r="A16" s="84" t="s">
        <v>41</v>
      </c>
      <c r="B16" s="29">
        <v>2.673</v>
      </c>
      <c r="C16" s="63">
        <v>300000</v>
      </c>
      <c r="D16" s="61" t="s">
        <v>50</v>
      </c>
      <c r="E16" s="30">
        <v>10</v>
      </c>
      <c r="F16" s="32">
        <v>4</v>
      </c>
      <c r="G16" s="32">
        <v>2</v>
      </c>
      <c r="H16" s="31">
        <v>0</v>
      </c>
      <c r="I16" s="32">
        <v>2</v>
      </c>
      <c r="J16" s="33" t="s">
        <v>31</v>
      </c>
      <c r="K16" s="33" t="s">
        <v>31</v>
      </c>
      <c r="L16" s="34">
        <v>1</v>
      </c>
      <c r="M16" s="33"/>
      <c r="N16" s="34">
        <v>1</v>
      </c>
      <c r="O16" s="33">
        <v>20</v>
      </c>
      <c r="P16" s="34">
        <v>5</v>
      </c>
      <c r="Q16" s="112">
        <v>50</v>
      </c>
      <c r="R16" s="34">
        <v>60</v>
      </c>
      <c r="S16" s="30">
        <v>2</v>
      </c>
      <c r="T16" s="30">
        <v>10</v>
      </c>
      <c r="U16" s="30">
        <v>3</v>
      </c>
      <c r="V16" s="53">
        <f t="shared" si="0"/>
        <v>170</v>
      </c>
    </row>
    <row r="17" spans="1:22" s="4" customFormat="1" ht="51.75" customHeight="1" x14ac:dyDescent="0.2">
      <c r="A17" s="83" t="s">
        <v>25</v>
      </c>
      <c r="B17" s="10" t="s">
        <v>20</v>
      </c>
      <c r="C17" s="77">
        <v>318000</v>
      </c>
      <c r="D17" s="71" t="s">
        <v>60</v>
      </c>
      <c r="E17" s="22">
        <v>10</v>
      </c>
      <c r="F17" s="21">
        <v>4</v>
      </c>
      <c r="G17" s="21">
        <v>2</v>
      </c>
      <c r="H17" s="12">
        <v>0</v>
      </c>
      <c r="I17" s="21">
        <v>2</v>
      </c>
      <c r="J17" s="23">
        <v>5</v>
      </c>
      <c r="K17" s="23">
        <v>20</v>
      </c>
      <c r="L17" s="24" t="s">
        <v>31</v>
      </c>
      <c r="M17" s="23">
        <v>2</v>
      </c>
      <c r="N17" s="24">
        <v>2</v>
      </c>
      <c r="O17" s="23">
        <v>15</v>
      </c>
      <c r="P17" s="24">
        <v>8</v>
      </c>
      <c r="Q17" s="111">
        <v>40</v>
      </c>
      <c r="R17" s="24"/>
      <c r="S17" s="22">
        <v>2</v>
      </c>
      <c r="T17" s="22">
        <v>10</v>
      </c>
      <c r="U17" s="22">
        <v>3</v>
      </c>
      <c r="V17" s="54">
        <f t="shared" si="0"/>
        <v>125</v>
      </c>
    </row>
    <row r="18" spans="1:22" s="4" customFormat="1" ht="17.25" customHeight="1" x14ac:dyDescent="0.2">
      <c r="A18" s="84" t="s">
        <v>26</v>
      </c>
      <c r="B18" s="38">
        <v>7.3029999999999999</v>
      </c>
      <c r="C18" s="78">
        <v>370000</v>
      </c>
      <c r="D18" s="61" t="s">
        <v>61</v>
      </c>
      <c r="E18" s="30">
        <v>10</v>
      </c>
      <c r="F18" s="32">
        <v>4</v>
      </c>
      <c r="G18" s="32">
        <v>2</v>
      </c>
      <c r="H18" s="31">
        <v>0</v>
      </c>
      <c r="I18" s="32">
        <v>2</v>
      </c>
      <c r="J18" s="33">
        <v>5</v>
      </c>
      <c r="K18" s="33">
        <v>20</v>
      </c>
      <c r="L18" s="34" t="s">
        <v>31</v>
      </c>
      <c r="M18" s="33">
        <v>2</v>
      </c>
      <c r="N18" s="34">
        <v>2</v>
      </c>
      <c r="O18" s="33">
        <v>15</v>
      </c>
      <c r="P18" s="34">
        <v>8</v>
      </c>
      <c r="Q18" s="112">
        <v>40</v>
      </c>
      <c r="R18" s="34"/>
      <c r="S18" s="30">
        <v>2</v>
      </c>
      <c r="T18" s="30">
        <v>10</v>
      </c>
      <c r="U18" s="30">
        <v>3</v>
      </c>
      <c r="V18" s="30">
        <f t="shared" si="0"/>
        <v>125</v>
      </c>
    </row>
    <row r="19" spans="1:22" s="4" customFormat="1" ht="17.25" customHeight="1" x14ac:dyDescent="0.2">
      <c r="A19" s="85"/>
      <c r="B19" s="58"/>
      <c r="C19" s="58"/>
      <c r="D19" s="58"/>
      <c r="E19" s="39"/>
      <c r="F19" s="44"/>
      <c r="G19" s="41"/>
      <c r="H19" s="42"/>
      <c r="I19" s="41"/>
      <c r="J19" s="43"/>
      <c r="K19" s="43"/>
      <c r="L19" s="44"/>
      <c r="M19" s="43"/>
      <c r="N19" s="44"/>
      <c r="O19" s="43"/>
      <c r="P19" s="44"/>
      <c r="Q19" s="113"/>
      <c r="R19" s="44"/>
      <c r="S19" s="39"/>
      <c r="T19" s="39"/>
      <c r="U19" s="39"/>
      <c r="V19" s="53"/>
    </row>
    <row r="20" spans="1:22" s="4" customFormat="1" ht="17.25" customHeight="1" x14ac:dyDescent="0.2">
      <c r="A20" s="87" t="s">
        <v>39</v>
      </c>
      <c r="B20" s="88"/>
      <c r="C20" s="89"/>
      <c r="D20" s="90"/>
      <c r="E20" s="39"/>
      <c r="F20" s="40"/>
      <c r="G20" s="41"/>
      <c r="H20" s="42"/>
      <c r="I20" s="41"/>
      <c r="J20" s="43"/>
      <c r="K20" s="43"/>
      <c r="L20" s="44"/>
      <c r="M20" s="43"/>
      <c r="N20" s="44"/>
      <c r="O20" s="43"/>
      <c r="P20" s="44"/>
      <c r="Q20" s="113"/>
      <c r="R20" s="44"/>
      <c r="S20" s="39"/>
      <c r="T20" s="39"/>
      <c r="U20" s="39"/>
      <c r="V20" s="57"/>
    </row>
    <row r="21" spans="1:22" s="4" customFormat="1" ht="17.25" customHeight="1" x14ac:dyDescent="0.2">
      <c r="A21" s="87" t="s">
        <v>42</v>
      </c>
      <c r="B21" s="88"/>
      <c r="C21" s="89"/>
      <c r="D21" s="90"/>
      <c r="E21" s="39"/>
      <c r="F21" s="40"/>
      <c r="G21" s="41"/>
      <c r="H21" s="42"/>
      <c r="I21" s="41"/>
      <c r="J21" s="43"/>
      <c r="K21" s="43"/>
      <c r="L21" s="44"/>
      <c r="M21" s="43"/>
      <c r="N21" s="44"/>
      <c r="O21" s="43"/>
      <c r="P21" s="44"/>
      <c r="Q21" s="113"/>
      <c r="R21" s="44"/>
      <c r="S21" s="39"/>
      <c r="T21" s="39"/>
      <c r="U21" s="39"/>
      <c r="V21" s="39"/>
    </row>
    <row r="22" spans="1:22" s="4" customFormat="1" ht="17.25" customHeight="1" x14ac:dyDescent="0.2">
      <c r="A22" s="87" t="s">
        <v>43</v>
      </c>
      <c r="B22" s="91"/>
      <c r="C22" s="92"/>
      <c r="D22" s="93"/>
      <c r="E22" s="55"/>
      <c r="F22" s="55"/>
      <c r="G22" s="55"/>
      <c r="H22" s="42"/>
      <c r="I22" s="41"/>
      <c r="J22" s="43"/>
      <c r="K22" s="43"/>
      <c r="L22" s="44"/>
      <c r="M22" s="43"/>
      <c r="N22" s="44"/>
      <c r="O22" s="43"/>
      <c r="P22" s="44"/>
      <c r="Q22" s="113"/>
      <c r="R22" s="108"/>
      <c r="S22" s="55"/>
      <c r="T22" s="55"/>
      <c r="U22" s="55"/>
      <c r="V22" s="55"/>
    </row>
    <row r="23" spans="1:22" s="4" customFormat="1" ht="17.25" customHeight="1" x14ac:dyDescent="0.2">
      <c r="A23" s="59"/>
      <c r="B23" s="59"/>
      <c r="C23" s="114">
        <f>SUM(C11:C22)</f>
        <v>2292000</v>
      </c>
      <c r="D23" s="59"/>
      <c r="E23" s="35">
        <f>SUM(E11:E20)</f>
        <v>80</v>
      </c>
      <c r="F23" s="35">
        <f t="shared" ref="F23:U23" si="1">SUM(F11:F18)</f>
        <v>32</v>
      </c>
      <c r="G23" s="37">
        <f t="shared" si="1"/>
        <v>18</v>
      </c>
      <c r="H23" s="36">
        <f t="shared" si="1"/>
        <v>0</v>
      </c>
      <c r="I23" s="37">
        <f t="shared" si="1"/>
        <v>13</v>
      </c>
      <c r="J23" s="36">
        <f t="shared" si="1"/>
        <v>15</v>
      </c>
      <c r="K23" s="36">
        <f t="shared" si="1"/>
        <v>90</v>
      </c>
      <c r="L23" s="37">
        <f t="shared" si="1"/>
        <v>34</v>
      </c>
      <c r="M23" s="36">
        <f t="shared" si="1"/>
        <v>8</v>
      </c>
      <c r="N23" s="37">
        <f t="shared" si="1"/>
        <v>14</v>
      </c>
      <c r="O23" s="36">
        <f t="shared" si="1"/>
        <v>140</v>
      </c>
      <c r="P23" s="37">
        <f t="shared" si="1"/>
        <v>52</v>
      </c>
      <c r="Q23" s="106">
        <f t="shared" si="1"/>
        <v>360</v>
      </c>
      <c r="R23" s="106">
        <f t="shared" si="1"/>
        <v>126</v>
      </c>
      <c r="S23" s="35">
        <f t="shared" si="1"/>
        <v>20</v>
      </c>
      <c r="T23" s="35">
        <f t="shared" si="1"/>
        <v>74</v>
      </c>
      <c r="U23" s="35">
        <f t="shared" si="1"/>
        <v>24</v>
      </c>
      <c r="V23" s="35"/>
    </row>
    <row r="24" spans="1:22" s="4" customFormat="1" ht="17.25" customHeight="1" x14ac:dyDescent="0.2">
      <c r="D24" s="1" t="s">
        <v>62</v>
      </c>
      <c r="F24" s="25"/>
      <c r="G24" s="1" t="s">
        <v>70</v>
      </c>
      <c r="H24" s="14"/>
      <c r="I24" s="14"/>
      <c r="U24" s="46" t="s">
        <v>36</v>
      </c>
      <c r="V24" s="56">
        <f>SUM(V11:V18)</f>
        <v>1100</v>
      </c>
    </row>
    <row r="25" spans="1:22" s="4" customFormat="1" ht="17.25" customHeight="1" x14ac:dyDescent="0.2">
      <c r="A25" s="94" t="s">
        <v>47</v>
      </c>
      <c r="B25" s="26">
        <f ca="1">SUMIF(E10:U23,$A$25,E23:U23)</f>
        <v>263</v>
      </c>
      <c r="C25" s="103">
        <f t="shared" ref="C25:C32" ca="1" si="2">B25/$B$32</f>
        <v>0.2390909090909091</v>
      </c>
      <c r="D25" s="105">
        <v>140</v>
      </c>
      <c r="E25" s="18">
        <f t="shared" ref="E25:E31" ca="1" si="3">B25*D25</f>
        <v>36820</v>
      </c>
      <c r="G25" s="105">
        <v>162</v>
      </c>
      <c r="H25" s="18">
        <f ca="1">B25*G25</f>
        <v>42606</v>
      </c>
    </row>
    <row r="26" spans="1:22" s="4" customFormat="1" ht="17.25" customHeight="1" x14ac:dyDescent="0.2">
      <c r="A26" s="94" t="s">
        <v>53</v>
      </c>
      <c r="B26" s="26">
        <f ca="1">SUMIF(E10:U23,$A$26,E23:U23)</f>
        <v>0</v>
      </c>
      <c r="C26" s="103">
        <f t="shared" ca="1" si="2"/>
        <v>0</v>
      </c>
      <c r="D26" s="105">
        <v>118</v>
      </c>
      <c r="E26" s="18">
        <f t="shared" ca="1" si="3"/>
        <v>0</v>
      </c>
      <c r="G26" s="105">
        <v>135</v>
      </c>
      <c r="H26" s="18">
        <f t="shared" ref="H26:H31" ca="1" si="4">B26*G26</f>
        <v>0</v>
      </c>
    </row>
    <row r="27" spans="1:22" s="4" customFormat="1" ht="17.25" customHeight="1" x14ac:dyDescent="0.2">
      <c r="A27" s="94" t="s">
        <v>48</v>
      </c>
      <c r="B27" s="26">
        <f ca="1">SUMIF(E10:U23,$A$27,E23:U23)</f>
        <v>351</v>
      </c>
      <c r="C27" s="103">
        <f t="shared" ca="1" si="2"/>
        <v>0.31909090909090909</v>
      </c>
      <c r="D27" s="105">
        <v>100</v>
      </c>
      <c r="E27" s="18">
        <f t="shared" ca="1" si="3"/>
        <v>35100</v>
      </c>
      <c r="F27" s="14"/>
      <c r="G27" s="105">
        <v>112</v>
      </c>
      <c r="H27" s="18">
        <f t="shared" ca="1" si="4"/>
        <v>39312</v>
      </c>
    </row>
    <row r="28" spans="1:22" s="4" customFormat="1" ht="17.25" customHeight="1" x14ac:dyDescent="0.2">
      <c r="A28" s="94" t="s">
        <v>54</v>
      </c>
      <c r="B28" s="26">
        <f ca="1">SUMIF(E10:U23,$A$28,E23:U23)</f>
        <v>0</v>
      </c>
      <c r="C28" s="103">
        <f t="shared" ca="1" si="2"/>
        <v>0</v>
      </c>
      <c r="D28" s="105">
        <v>75</v>
      </c>
      <c r="E28" s="18">
        <f t="shared" ca="1" si="3"/>
        <v>0</v>
      </c>
      <c r="F28" s="14"/>
      <c r="G28" s="105">
        <v>93</v>
      </c>
      <c r="H28" s="18">
        <f t="shared" ca="1" si="4"/>
        <v>0</v>
      </c>
    </row>
    <row r="29" spans="1:22" s="4" customFormat="1" ht="17.25" customHeight="1" x14ac:dyDescent="0.2">
      <c r="A29" s="94" t="s">
        <v>55</v>
      </c>
      <c r="B29" s="26">
        <f ca="1">SUMIF(E10:U23,$A$29,E23:U23)</f>
        <v>360</v>
      </c>
      <c r="C29" s="103">
        <f t="shared" ca="1" si="2"/>
        <v>0.32727272727272727</v>
      </c>
      <c r="D29" s="105">
        <v>60</v>
      </c>
      <c r="E29" s="18">
        <f t="shared" ca="1" si="3"/>
        <v>21600</v>
      </c>
      <c r="G29" s="105">
        <v>73</v>
      </c>
      <c r="H29" s="18">
        <f t="shared" ca="1" si="4"/>
        <v>26280</v>
      </c>
      <c r="K29" s="17"/>
      <c r="L29" s="17"/>
      <c r="M29" s="17"/>
      <c r="N29" s="17"/>
      <c r="O29" s="17"/>
      <c r="S29" s="17"/>
      <c r="T29" s="17"/>
    </row>
    <row r="30" spans="1:22" s="4" customFormat="1" ht="17.25" customHeight="1" x14ac:dyDescent="0.2">
      <c r="A30" s="94" t="s">
        <v>56</v>
      </c>
      <c r="B30" s="26">
        <f ca="1">SUMIF(E10:U23,$A$30,E23:U23)</f>
        <v>0</v>
      </c>
      <c r="C30" s="103">
        <f t="shared" ca="1" si="2"/>
        <v>0</v>
      </c>
      <c r="D30" s="105">
        <v>35</v>
      </c>
      <c r="E30" s="18">
        <f t="shared" ca="1" si="3"/>
        <v>0</v>
      </c>
      <c r="G30" s="105">
        <v>66</v>
      </c>
      <c r="H30" s="18">
        <f t="shared" ca="1" si="4"/>
        <v>0</v>
      </c>
      <c r="K30" s="17"/>
      <c r="L30" s="17"/>
      <c r="M30" s="17"/>
      <c r="N30" s="17"/>
      <c r="O30" s="17"/>
      <c r="S30" s="17"/>
      <c r="T30" s="17"/>
    </row>
    <row r="31" spans="1:22" s="4" customFormat="1" ht="17.25" customHeight="1" x14ac:dyDescent="0.2">
      <c r="A31" s="94" t="s">
        <v>57</v>
      </c>
      <c r="B31" s="95">
        <f ca="1">SUMIF(E10:U23,$A$31,E23:U23)</f>
        <v>126</v>
      </c>
      <c r="C31" s="104">
        <f t="shared" ca="1" si="2"/>
        <v>0.11454545454545455</v>
      </c>
      <c r="D31" s="105">
        <f>D30*0.75</f>
        <v>26.25</v>
      </c>
      <c r="E31" s="98">
        <f t="shared" ca="1" si="3"/>
        <v>3307.5</v>
      </c>
      <c r="F31" s="1" t="s">
        <v>63</v>
      </c>
      <c r="G31" s="105">
        <v>15</v>
      </c>
      <c r="H31" s="98">
        <f t="shared" ca="1" si="4"/>
        <v>1890</v>
      </c>
      <c r="K31" s="17"/>
      <c r="L31" s="17"/>
      <c r="M31" s="17"/>
      <c r="N31" s="17"/>
      <c r="O31" s="17"/>
      <c r="S31" s="17"/>
      <c r="T31" s="17"/>
    </row>
    <row r="32" spans="1:22" s="4" customFormat="1" ht="17.25" customHeight="1" x14ac:dyDescent="0.2">
      <c r="A32" s="96"/>
      <c r="B32" s="97">
        <f ca="1">SUM(B25:B31)</f>
        <v>1100</v>
      </c>
      <c r="C32" s="103">
        <f t="shared" ca="1" si="2"/>
        <v>1</v>
      </c>
      <c r="D32" s="97"/>
      <c r="E32" s="99">
        <f t="shared" ref="E32" ca="1" si="5">SUM(E25:E31)</f>
        <v>96827.5</v>
      </c>
      <c r="F32" s="100">
        <f ca="1">E32/B32</f>
        <v>88.025000000000006</v>
      </c>
      <c r="H32" s="18">
        <f ca="1">SUM(H25:H31)</f>
        <v>110088</v>
      </c>
      <c r="K32" s="17"/>
      <c r="L32" s="17"/>
      <c r="M32" s="17"/>
      <c r="N32" s="17"/>
      <c r="O32" s="17"/>
      <c r="S32" s="17"/>
      <c r="T32" s="17"/>
    </row>
    <row r="33" spans="1:22" s="4" customFormat="1" ht="17.25" customHeight="1" x14ac:dyDescent="0.2">
      <c r="K33" s="17"/>
      <c r="L33" s="17"/>
      <c r="M33" s="17"/>
      <c r="N33" s="17"/>
      <c r="O33" s="17"/>
      <c r="S33" s="17"/>
      <c r="T33" s="17"/>
      <c r="U33" s="17"/>
      <c r="V33" s="17"/>
    </row>
    <row r="34" spans="1:22" s="4" customFormat="1" ht="17.25" customHeight="1" x14ac:dyDescent="0.2"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s="4" customFormat="1" ht="15" customHeight="1" x14ac:dyDescent="0.2"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s="4" customFormat="1" ht="15" customHeight="1" x14ac:dyDescent="0.2">
      <c r="A36" s="120" t="s">
        <v>75</v>
      </c>
      <c r="B36" s="116"/>
      <c r="C36" s="116"/>
      <c r="D36" s="116"/>
      <c r="E36" s="116"/>
      <c r="F36" s="116"/>
      <c r="G36" s="116" t="s">
        <v>72</v>
      </c>
      <c r="H36" s="116" t="s">
        <v>71</v>
      </c>
      <c r="I36" s="116"/>
      <c r="J36" s="116"/>
      <c r="K36" s="122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s="4" customFormat="1" ht="15" customHeight="1" x14ac:dyDescent="0.2">
      <c r="A37" s="116" t="s">
        <v>74</v>
      </c>
      <c r="B37" s="116"/>
      <c r="C37" s="116"/>
      <c r="D37" s="116"/>
      <c r="E37" s="116"/>
      <c r="F37" s="116"/>
      <c r="G37" s="119">
        <f ca="1">B32</f>
        <v>1100</v>
      </c>
      <c r="H37" s="119">
        <f ca="1">G37</f>
        <v>1100</v>
      </c>
      <c r="I37" s="116"/>
      <c r="J37" s="116"/>
      <c r="K37" s="122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s="4" customFormat="1" ht="15" customHeight="1" x14ac:dyDescent="0.2">
      <c r="A38" s="116" t="s">
        <v>77</v>
      </c>
      <c r="B38" s="116"/>
      <c r="C38" s="116"/>
      <c r="D38" s="116"/>
      <c r="E38" s="116"/>
      <c r="F38" s="116"/>
      <c r="G38" s="119">
        <v>650</v>
      </c>
      <c r="H38" s="119">
        <f>G38</f>
        <v>650</v>
      </c>
      <c r="I38" s="116"/>
      <c r="J38" s="116"/>
      <c r="K38" s="12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s="4" customFormat="1" ht="15" customHeight="1" x14ac:dyDescent="0.2">
      <c r="A39" s="116" t="s">
        <v>76</v>
      </c>
      <c r="B39" s="116"/>
      <c r="C39" s="116"/>
      <c r="D39" s="116"/>
      <c r="E39" s="116"/>
      <c r="F39" s="116"/>
      <c r="G39" s="121">
        <v>1400</v>
      </c>
      <c r="H39" s="121">
        <f>G39</f>
        <v>1400</v>
      </c>
      <c r="I39" s="116"/>
      <c r="J39" s="116"/>
      <c r="K39" s="12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s="4" customFormat="1" ht="15" customHeight="1" x14ac:dyDescent="0.2">
      <c r="A40" s="116"/>
      <c r="B40" s="116"/>
      <c r="C40" s="116"/>
      <c r="D40" s="116"/>
      <c r="E40" s="116"/>
      <c r="F40" s="116" t="s">
        <v>38</v>
      </c>
      <c r="G40" s="118">
        <f ca="1">SUM(G37:G39)</f>
        <v>3150</v>
      </c>
      <c r="H40" s="118">
        <f ca="1">SUM(H37:H39)</f>
        <v>3150</v>
      </c>
      <c r="I40" s="116"/>
      <c r="J40" s="116"/>
      <c r="K40" s="116"/>
    </row>
    <row r="41" spans="1:22" s="4" customFormat="1" ht="15" customHeight="1" x14ac:dyDescent="0.2">
      <c r="B41" s="11"/>
      <c r="C41" s="11"/>
      <c r="D41" s="11"/>
      <c r="E41" s="11"/>
      <c r="F41" s="116" t="s">
        <v>78</v>
      </c>
      <c r="G41" s="124">
        <v>88</v>
      </c>
      <c r="H41" s="117">
        <f>G41*1.15</f>
        <v>101.19999999999999</v>
      </c>
      <c r="I41" s="116" t="s">
        <v>79</v>
      </c>
      <c r="J41" s="116"/>
      <c r="K41" s="116"/>
    </row>
    <row r="42" spans="1:22" x14ac:dyDescent="0.2">
      <c r="F42" s="120" t="s">
        <v>80</v>
      </c>
      <c r="G42" s="126">
        <f ca="1">G41*G40</f>
        <v>277200</v>
      </c>
      <c r="H42" s="126">
        <f ca="1">H41*H40</f>
        <v>318779.99999999994</v>
      </c>
      <c r="I42" s="125"/>
      <c r="J42" s="125"/>
      <c r="K42" s="125"/>
    </row>
    <row r="43" spans="1:22" x14ac:dyDescent="0.2">
      <c r="F43" s="116" t="s">
        <v>73</v>
      </c>
      <c r="H43" s="124">
        <f ca="1">G42-H42</f>
        <v>-41579.999999999942</v>
      </c>
    </row>
  </sheetData>
  <mergeCells count="12">
    <mergeCell ref="E6:V6"/>
    <mergeCell ref="H7:I7"/>
    <mergeCell ref="H8:I8"/>
    <mergeCell ref="V7:V8"/>
    <mergeCell ref="J7:L7"/>
    <mergeCell ref="J8:L8"/>
    <mergeCell ref="M7:N7"/>
    <mergeCell ref="M8:N8"/>
    <mergeCell ref="O7:P7"/>
    <mergeCell ref="O8:P8"/>
    <mergeCell ref="Q7:R7"/>
    <mergeCell ref="Q8:R8"/>
  </mergeCells>
  <phoneticPr fontId="0" type="noConversion"/>
  <pageMargins left="0.31" right="0.19685039370078741" top="0.39370078740157483" bottom="0.39370078740157483" header="0.23622047244094491" footer="0.19685039370078741"/>
  <pageSetup paperSize="8" scale="80" fitToHeight="2" orientation="landscape" r:id="rId1"/>
  <headerFooter alignWithMargins="0">
    <oddHeader>&amp;R&amp;7&amp;G</oddHeader>
    <oddFooter>&amp;L&amp;8&amp;F/L. Falzone&amp;R&amp;8Seite &amp;P / &amp;N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H-Schätzung MP</vt:lpstr>
      <vt:lpstr>'H-Schätzung MP'!Druckbereich</vt:lpstr>
      <vt:lpstr>'H-Schätzung MP'!Drucktitel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Zenners Guy</dc:creator>
  <cp:lastModifiedBy>Falzone Lorenzo</cp:lastModifiedBy>
  <cp:lastPrinted>2015-05-19T07:39:07Z</cp:lastPrinted>
  <dcterms:created xsi:type="dcterms:W3CDTF">1998-07-10T06:18:39Z</dcterms:created>
  <dcterms:modified xsi:type="dcterms:W3CDTF">2015-05-19T07:39:10Z</dcterms:modified>
</cp:coreProperties>
</file>