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F63" i="1" l="1"/>
  <c r="F64" i="1"/>
  <c r="G49" i="1"/>
  <c r="K47" i="1" l="1"/>
  <c r="K45" i="1"/>
  <c r="L45" i="1" s="1"/>
  <c r="G45" i="1"/>
  <c r="G46" i="1"/>
  <c r="G47" i="1"/>
  <c r="L47" i="1" s="1"/>
  <c r="H47" i="1"/>
  <c r="C47" i="1"/>
  <c r="K46" i="1"/>
  <c r="L46" i="1" l="1"/>
  <c r="K22" i="1"/>
  <c r="L22" i="1" s="1"/>
  <c r="D73" i="1"/>
  <c r="E73" i="1"/>
  <c r="F73" i="1"/>
  <c r="G73" i="1"/>
  <c r="H73" i="1"/>
  <c r="I73" i="1"/>
  <c r="J73" i="1"/>
  <c r="K73" i="1"/>
  <c r="L73" i="1"/>
  <c r="C73" i="1"/>
  <c r="J52" i="1"/>
  <c r="I52" i="1"/>
  <c r="H52" i="1"/>
  <c r="F52" i="1"/>
  <c r="C52" i="1"/>
  <c r="K51" i="1"/>
  <c r="G51" i="1"/>
  <c r="K50" i="1"/>
  <c r="G50" i="1"/>
  <c r="K49" i="1"/>
  <c r="K23" i="1"/>
  <c r="G23" i="1"/>
  <c r="K20" i="1"/>
  <c r="K19" i="1"/>
  <c r="G20" i="1"/>
  <c r="G19" i="1"/>
  <c r="H17" i="1"/>
  <c r="H25" i="1" s="1"/>
  <c r="K11" i="1"/>
  <c r="K12" i="1"/>
  <c r="K13" i="1"/>
  <c r="K14" i="1"/>
  <c r="K15" i="1"/>
  <c r="K16" i="1"/>
  <c r="L16" i="1" s="1"/>
  <c r="K10" i="1"/>
  <c r="K8" i="1"/>
  <c r="J17" i="1"/>
  <c r="J25" i="1" s="1"/>
  <c r="I17" i="1"/>
  <c r="I25" i="1" s="1"/>
  <c r="G11" i="1"/>
  <c r="G12" i="1"/>
  <c r="G13" i="1"/>
  <c r="G14" i="1"/>
  <c r="G15" i="1"/>
  <c r="G8" i="1"/>
  <c r="L8" i="1" s="1"/>
  <c r="G10" i="1"/>
  <c r="D17" i="1"/>
  <c r="D25" i="1" s="1"/>
  <c r="E17" i="1"/>
  <c r="E25" i="1" s="1"/>
  <c r="F17" i="1"/>
  <c r="F25" i="1" s="1"/>
  <c r="C17" i="1"/>
  <c r="C25" i="1" s="1"/>
  <c r="L19" i="1" l="1"/>
  <c r="L23" i="1"/>
  <c r="L20" i="1"/>
  <c r="L15" i="1"/>
  <c r="L11" i="1"/>
  <c r="L10" i="1"/>
  <c r="L13" i="1"/>
  <c r="L50" i="1"/>
  <c r="L12" i="1"/>
  <c r="L14" i="1"/>
  <c r="K52" i="1"/>
  <c r="L49" i="1"/>
  <c r="L51" i="1"/>
  <c r="G52" i="1"/>
  <c r="K17" i="1"/>
  <c r="K25" i="1" s="1"/>
  <c r="G17" i="1"/>
  <c r="G25" i="1" s="1"/>
  <c r="L52" i="1" l="1"/>
  <c r="L17" i="1"/>
  <c r="L25" i="1" s="1"/>
</calcChain>
</file>

<file path=xl/sharedStrings.xml><?xml version="1.0" encoding="utf-8"?>
<sst xmlns="http://schemas.openxmlformats.org/spreadsheetml/2006/main" count="82" uniqueCount="52">
  <si>
    <t>N02, EP SiEp</t>
  </si>
  <si>
    <t>Index</t>
  </si>
  <si>
    <t>Was</t>
  </si>
  <si>
    <t>Honorar</t>
  </si>
  <si>
    <t>verrechnet</t>
  </si>
  <si>
    <t>Abgrenzung</t>
  </si>
  <si>
    <t>Rest</t>
  </si>
  <si>
    <t>Budget</t>
  </si>
  <si>
    <t>bisher</t>
  </si>
  <si>
    <t>Tot. 2+3+4</t>
  </si>
  <si>
    <t>Tot. 7+8</t>
  </si>
  <si>
    <t>T-U</t>
  </si>
  <si>
    <t>K</t>
  </si>
  <si>
    <t>T-G</t>
  </si>
  <si>
    <t>HI</t>
  </si>
  <si>
    <t>Verm</t>
  </si>
  <si>
    <t>Akustik</t>
  </si>
  <si>
    <t>Ak. n. Aufw.</t>
  </si>
  <si>
    <t xml:space="preserve">Total </t>
  </si>
  <si>
    <t>FK</t>
  </si>
  <si>
    <t>H+FK+NK</t>
  </si>
  <si>
    <t>PL MK</t>
  </si>
  <si>
    <t>Prognose</t>
  </si>
  <si>
    <t>5-9</t>
  </si>
  <si>
    <t>Aufwand</t>
  </si>
  <si>
    <t>PL MP  *1</t>
  </si>
  <si>
    <t>*1:</t>
  </si>
  <si>
    <t>Leistungen ab 1.1.2016</t>
  </si>
  <si>
    <t>Zusammenstellung alle Phasen</t>
  </si>
  <si>
    <t>MK/AP</t>
  </si>
  <si>
    <t>MP/DP</t>
  </si>
  <si>
    <t>Total</t>
  </si>
  <si>
    <t>NK, n.vrb *2</t>
  </si>
  <si>
    <t>NK, vrb.  *2</t>
  </si>
  <si>
    <t>*2:</t>
  </si>
  <si>
    <t>gesamthaft für alle Phasen</t>
  </si>
  <si>
    <t>Bewertung per 31.08.2016, Phase AP/MK</t>
  </si>
  <si>
    <t>Bewertung per 31.08.2016, Phase MP/DP</t>
  </si>
  <si>
    <t xml:space="preserve">*2: </t>
  </si>
  <si>
    <t>Leistungen bis 31.12.2015 (von Tab. MK/AP übernommen)</t>
  </si>
  <si>
    <t xml:space="preserve">Total PL </t>
  </si>
  <si>
    <t>bis 31.12.2015</t>
  </si>
  <si>
    <t>verrechnet: bis inkl April 2016, exkl PL</t>
  </si>
  <si>
    <t>Fert.grad</t>
  </si>
  <si>
    <t>Bewertung über Fertigungsgrad (per 31.8.2016)</t>
  </si>
  <si>
    <t>%</t>
  </si>
  <si>
    <t>CHF</t>
  </si>
  <si>
    <t>Zu Verfügung</t>
  </si>
  <si>
    <t>bei K exkl WTK</t>
  </si>
  <si>
    <t>Noch zu erbringen
exkl 15% für Bereinigung</t>
  </si>
  <si>
    <t>verrechnet bis inkl April 2017</t>
  </si>
  <si>
    <t>inkl Anteil PL aus nur Phase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</si>
</sst>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0" applyNumberFormat="1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5" fontId="2" fillId="0" borderId="0" xfId="1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/>
    <xf numFmtId="165" fontId="2" fillId="4" borderId="1" xfId="1" applyNumberFormat="1" applyFont="1" applyFill="1" applyBorder="1"/>
    <xf numFmtId="0" fontId="0" fillId="4" borderId="0" xfId="0" applyFill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abSelected="1" workbookViewId="0">
      <selection activeCell="K19" sqref="K19"/>
    </sheetView>
  </sheetViews>
  <sheetFormatPr baseColWidth="10" defaultRowHeight="12.75" x14ac:dyDescent="0.2"/>
  <cols>
    <col min="1" max="1" width="5.42578125" customWidth="1"/>
  </cols>
  <sheetData>
    <row r="1" spans="1:12" ht="15.75" x14ac:dyDescent="0.25">
      <c r="A1" s="1" t="s">
        <v>0</v>
      </c>
    </row>
    <row r="2" spans="1:12" ht="18" x14ac:dyDescent="0.25">
      <c r="A2" s="2" t="s">
        <v>36</v>
      </c>
    </row>
    <row r="4" spans="1:12" x14ac:dyDescent="0.2">
      <c r="A4" s="6" t="s">
        <v>1</v>
      </c>
      <c r="B4" s="6" t="s">
        <v>2</v>
      </c>
      <c r="C4" s="20" t="s">
        <v>3</v>
      </c>
      <c r="D4" s="20"/>
      <c r="E4" s="20"/>
      <c r="F4" s="20"/>
      <c r="G4" s="20"/>
      <c r="H4" s="20" t="s">
        <v>24</v>
      </c>
      <c r="I4" s="20"/>
      <c r="J4" s="20"/>
      <c r="K4" s="20"/>
      <c r="L4" s="6" t="s">
        <v>22</v>
      </c>
    </row>
    <row r="5" spans="1:12" x14ac:dyDescent="0.2">
      <c r="A5" s="5"/>
      <c r="B5" s="5"/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</row>
    <row r="6" spans="1:12" x14ac:dyDescent="0.2">
      <c r="A6" s="5"/>
      <c r="B6" s="5"/>
      <c r="C6" s="6" t="s">
        <v>7</v>
      </c>
      <c r="D6" s="21" t="s">
        <v>4</v>
      </c>
      <c r="E6" s="6" t="s">
        <v>5</v>
      </c>
      <c r="F6" s="6" t="s">
        <v>6</v>
      </c>
      <c r="G6" s="6" t="s">
        <v>9</v>
      </c>
      <c r="H6" s="6" t="s">
        <v>7</v>
      </c>
      <c r="I6" s="6" t="s">
        <v>8</v>
      </c>
      <c r="J6" s="6" t="s">
        <v>6</v>
      </c>
      <c r="K6" s="6" t="s">
        <v>10</v>
      </c>
      <c r="L6" s="7" t="s">
        <v>23</v>
      </c>
    </row>
    <row r="7" spans="1:12" ht="7.5" customHeight="1" x14ac:dyDescent="0.2"/>
    <row r="8" spans="1:12" x14ac:dyDescent="0.2">
      <c r="A8" s="8">
        <v>0.1</v>
      </c>
      <c r="B8" s="23" t="s">
        <v>21</v>
      </c>
      <c r="C8" s="10">
        <v>47200</v>
      </c>
      <c r="D8" s="10">
        <v>47200</v>
      </c>
      <c r="E8" s="10"/>
      <c r="F8" s="10">
        <v>0</v>
      </c>
      <c r="G8" s="10">
        <f>SUM(D8:F8)</f>
        <v>47200</v>
      </c>
      <c r="H8" s="10">
        <v>75500</v>
      </c>
      <c r="I8" s="10">
        <v>75500</v>
      </c>
      <c r="J8" s="10">
        <v>0</v>
      </c>
      <c r="K8" s="10">
        <f>SUM(I8:J8)</f>
        <v>75500</v>
      </c>
      <c r="L8" s="11">
        <f>G8-K8</f>
        <v>-28300</v>
      </c>
    </row>
    <row r="9" spans="1:12" x14ac:dyDescent="0.2">
      <c r="A9" s="3"/>
      <c r="C9" s="4"/>
      <c r="D9" s="4"/>
      <c r="E9" s="4"/>
      <c r="F9" s="4"/>
      <c r="G9" s="4"/>
      <c r="H9" s="4"/>
      <c r="I9" s="4"/>
      <c r="J9" s="4"/>
      <c r="K9" s="4"/>
    </row>
    <row r="10" spans="1:12" x14ac:dyDescent="0.2">
      <c r="A10" s="8">
        <v>0.2</v>
      </c>
      <c r="B10" s="9" t="s">
        <v>11</v>
      </c>
      <c r="C10" s="10">
        <v>75100</v>
      </c>
      <c r="D10" s="10">
        <v>73600</v>
      </c>
      <c r="E10" s="10">
        <v>1500</v>
      </c>
      <c r="F10" s="10">
        <v>0</v>
      </c>
      <c r="G10" s="10">
        <f>SUM(D10:F10)</f>
        <v>75100</v>
      </c>
      <c r="H10" s="10">
        <v>82200</v>
      </c>
      <c r="I10" s="10">
        <v>92200</v>
      </c>
      <c r="J10" s="10">
        <v>0</v>
      </c>
      <c r="K10" s="10">
        <f>SUM(I10:J10)</f>
        <v>92200</v>
      </c>
      <c r="L10" s="11">
        <f>G10-K10</f>
        <v>-17100</v>
      </c>
    </row>
    <row r="11" spans="1:12" x14ac:dyDescent="0.2">
      <c r="A11" s="8">
        <v>0.3</v>
      </c>
      <c r="B11" s="9" t="s">
        <v>12</v>
      </c>
      <c r="C11" s="10">
        <v>443000</v>
      </c>
      <c r="D11" s="10">
        <v>441700</v>
      </c>
      <c r="E11" s="10">
        <v>1300</v>
      </c>
      <c r="F11" s="10">
        <v>0</v>
      </c>
      <c r="G11" s="10">
        <f t="shared" ref="G11:G15" si="0">SUM(D11:F11)</f>
        <v>443000</v>
      </c>
      <c r="H11" s="10">
        <v>504000</v>
      </c>
      <c r="I11" s="10">
        <v>504000</v>
      </c>
      <c r="J11" s="10">
        <v>0</v>
      </c>
      <c r="K11" s="10">
        <f t="shared" ref="K11:K16" si="1">SUM(I11:J11)</f>
        <v>504000</v>
      </c>
      <c r="L11" s="11">
        <f t="shared" ref="L11:L16" si="2">G11-K11</f>
        <v>-61000</v>
      </c>
    </row>
    <row r="12" spans="1:12" x14ac:dyDescent="0.2">
      <c r="A12" s="8">
        <v>0.4</v>
      </c>
      <c r="B12" s="9" t="s">
        <v>13</v>
      </c>
      <c r="C12" s="10">
        <v>251100</v>
      </c>
      <c r="D12" s="10">
        <v>251100</v>
      </c>
      <c r="E12" s="10"/>
      <c r="F12" s="10">
        <v>0</v>
      </c>
      <c r="G12" s="10">
        <f t="shared" si="0"/>
        <v>251100</v>
      </c>
      <c r="H12" s="10">
        <v>337000</v>
      </c>
      <c r="I12" s="10">
        <v>337000</v>
      </c>
      <c r="J12" s="10">
        <v>0</v>
      </c>
      <c r="K12" s="10">
        <f t="shared" si="1"/>
        <v>337000</v>
      </c>
      <c r="L12" s="11">
        <f t="shared" si="2"/>
        <v>-85900</v>
      </c>
    </row>
    <row r="13" spans="1:12" x14ac:dyDescent="0.2">
      <c r="A13" s="8">
        <v>0.51</v>
      </c>
      <c r="B13" s="9" t="s">
        <v>14</v>
      </c>
      <c r="C13" s="10">
        <v>25300</v>
      </c>
      <c r="D13" s="10">
        <v>25300</v>
      </c>
      <c r="E13" s="10">
        <v>0</v>
      </c>
      <c r="F13" s="10">
        <v>0</v>
      </c>
      <c r="G13" s="10">
        <f t="shared" si="0"/>
        <v>25300</v>
      </c>
      <c r="H13" s="10">
        <v>23600</v>
      </c>
      <c r="I13" s="10">
        <v>23600</v>
      </c>
      <c r="J13" s="10">
        <v>0</v>
      </c>
      <c r="K13" s="10">
        <f t="shared" si="1"/>
        <v>23600</v>
      </c>
      <c r="L13" s="11">
        <f t="shared" si="2"/>
        <v>1700</v>
      </c>
    </row>
    <row r="14" spans="1:12" x14ac:dyDescent="0.2">
      <c r="A14" s="8">
        <v>0.51100000000000001</v>
      </c>
      <c r="B14" s="9" t="s">
        <v>15</v>
      </c>
      <c r="C14" s="10">
        <v>4500</v>
      </c>
      <c r="D14" s="10">
        <v>4500</v>
      </c>
      <c r="E14" s="10">
        <v>0</v>
      </c>
      <c r="F14" s="10">
        <v>0</v>
      </c>
      <c r="G14" s="10">
        <f t="shared" si="0"/>
        <v>4500</v>
      </c>
      <c r="H14" s="10">
        <v>4400</v>
      </c>
      <c r="I14" s="10">
        <v>4400</v>
      </c>
      <c r="J14" s="10">
        <v>0</v>
      </c>
      <c r="K14" s="10">
        <f t="shared" si="1"/>
        <v>4400</v>
      </c>
      <c r="L14" s="11">
        <f t="shared" si="2"/>
        <v>100</v>
      </c>
    </row>
    <row r="15" spans="1:12" x14ac:dyDescent="0.2">
      <c r="A15" s="8">
        <v>0.51200000000000001</v>
      </c>
      <c r="B15" s="9" t="s">
        <v>16</v>
      </c>
      <c r="C15" s="10">
        <v>146600</v>
      </c>
      <c r="D15" s="10">
        <v>146600</v>
      </c>
      <c r="E15" s="10">
        <v>0</v>
      </c>
      <c r="F15" s="10">
        <v>0</v>
      </c>
      <c r="G15" s="10">
        <f t="shared" si="0"/>
        <v>146600</v>
      </c>
      <c r="H15" s="10">
        <v>138800</v>
      </c>
      <c r="I15" s="10">
        <v>138800</v>
      </c>
      <c r="J15" s="10">
        <v>0</v>
      </c>
      <c r="K15" s="10">
        <f t="shared" si="1"/>
        <v>138800</v>
      </c>
      <c r="L15" s="11">
        <f t="shared" si="2"/>
        <v>7800</v>
      </c>
    </row>
    <row r="16" spans="1:12" x14ac:dyDescent="0.2">
      <c r="A16" s="8">
        <v>0.51300000000000001</v>
      </c>
      <c r="B16" s="9" t="s">
        <v>17</v>
      </c>
      <c r="C16" s="10">
        <v>0</v>
      </c>
      <c r="D16" s="10">
        <v>0</v>
      </c>
      <c r="E16" s="10"/>
      <c r="F16" s="10">
        <v>0</v>
      </c>
      <c r="G16" s="10"/>
      <c r="H16" s="10">
        <v>0</v>
      </c>
      <c r="I16" s="10">
        <v>0</v>
      </c>
      <c r="J16" s="10">
        <v>0</v>
      </c>
      <c r="K16" s="10">
        <f t="shared" si="1"/>
        <v>0</v>
      </c>
      <c r="L16" s="11">
        <f t="shared" si="2"/>
        <v>0</v>
      </c>
    </row>
    <row r="17" spans="1:12" x14ac:dyDescent="0.2">
      <c r="A17" s="12" t="s">
        <v>18</v>
      </c>
      <c r="B17" s="13" t="s">
        <v>3</v>
      </c>
      <c r="C17" s="14">
        <f>SUM(C8:C16)</f>
        <v>992800</v>
      </c>
      <c r="D17" s="14">
        <f t="shared" ref="D17:G17" si="3">SUM(D8:D16)</f>
        <v>990000</v>
      </c>
      <c r="E17" s="14">
        <f t="shared" si="3"/>
        <v>2800</v>
      </c>
      <c r="F17" s="14">
        <f t="shared" si="3"/>
        <v>0</v>
      </c>
      <c r="G17" s="14">
        <f t="shared" si="3"/>
        <v>992800</v>
      </c>
      <c r="H17" s="14">
        <f>SUM(H8:H16)</f>
        <v>1165500</v>
      </c>
      <c r="I17" s="14">
        <f>SUM(I8:I16)</f>
        <v>1175500</v>
      </c>
      <c r="J17" s="14">
        <f t="shared" ref="J17:L17" si="4">SUM(J8:J16)</f>
        <v>0</v>
      </c>
      <c r="K17" s="14">
        <f t="shared" si="4"/>
        <v>1175500</v>
      </c>
      <c r="L17" s="14">
        <f t="shared" si="4"/>
        <v>-182700</v>
      </c>
    </row>
    <row r="18" spans="1:12" ht="7.5" customHeight="1" x14ac:dyDescent="0.2">
      <c r="A18" s="3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8">
        <v>0.2</v>
      </c>
      <c r="B19" s="9" t="s">
        <v>19</v>
      </c>
      <c r="C19" s="10"/>
      <c r="D19" s="10">
        <v>0</v>
      </c>
      <c r="E19" s="10">
        <v>0</v>
      </c>
      <c r="F19" s="10">
        <v>0</v>
      </c>
      <c r="G19" s="10">
        <f>SUM(D19:F19)</f>
        <v>0</v>
      </c>
      <c r="H19" s="10"/>
      <c r="I19" s="10"/>
      <c r="J19" s="10">
        <v>0</v>
      </c>
      <c r="K19" s="10">
        <f>SUM(I19:J19)</f>
        <v>0</v>
      </c>
      <c r="L19" s="10">
        <f>G19-K19</f>
        <v>0</v>
      </c>
    </row>
    <row r="20" spans="1:12" x14ac:dyDescent="0.2">
      <c r="A20" s="8">
        <v>0.51200000000000001</v>
      </c>
      <c r="B20" s="9" t="s">
        <v>19</v>
      </c>
      <c r="C20" s="10"/>
      <c r="D20" s="10">
        <v>0</v>
      </c>
      <c r="E20" s="10">
        <v>0</v>
      </c>
      <c r="F20" s="10">
        <v>0</v>
      </c>
      <c r="G20" s="10">
        <f>SUM(D20:F20)</f>
        <v>0</v>
      </c>
      <c r="H20" s="10"/>
      <c r="I20" s="10"/>
      <c r="J20" s="10">
        <v>0</v>
      </c>
      <c r="K20" s="10">
        <f>SUM(I20:J20)</f>
        <v>0</v>
      </c>
      <c r="L20" s="10">
        <f>G20-K20</f>
        <v>0</v>
      </c>
    </row>
    <row r="21" spans="1:12" ht="8.25" customHeight="1" x14ac:dyDescent="0.2">
      <c r="A21" s="3"/>
      <c r="C21" s="4"/>
      <c r="D21" s="4"/>
      <c r="E21" s="4"/>
      <c r="F21" s="4"/>
      <c r="G21" s="4"/>
      <c r="H21" s="4"/>
      <c r="I21" s="4"/>
      <c r="J21" s="4"/>
      <c r="K21" s="4"/>
    </row>
    <row r="22" spans="1:12" x14ac:dyDescent="0.2">
      <c r="A22" s="8">
        <v>0.9</v>
      </c>
      <c r="B22" s="9" t="s">
        <v>32</v>
      </c>
      <c r="C22" s="10">
        <v>0</v>
      </c>
      <c r="D22" s="10"/>
      <c r="E22" s="10"/>
      <c r="F22" s="10"/>
      <c r="G22" s="10">
        <v>0</v>
      </c>
      <c r="H22" s="10">
        <v>18000</v>
      </c>
      <c r="I22" s="10">
        <v>13200</v>
      </c>
      <c r="J22" s="10">
        <v>4800</v>
      </c>
      <c r="K22" s="10">
        <f>SUM(I22:J22)</f>
        <v>18000</v>
      </c>
      <c r="L22" s="11">
        <f>G22-K22</f>
        <v>-18000</v>
      </c>
    </row>
    <row r="23" spans="1:12" x14ac:dyDescent="0.2">
      <c r="A23" s="8">
        <v>0.99099999999999999</v>
      </c>
      <c r="B23" s="9" t="s">
        <v>33</v>
      </c>
      <c r="C23" s="10">
        <v>21000</v>
      </c>
      <c r="D23" s="10">
        <v>5900</v>
      </c>
      <c r="E23" s="10"/>
      <c r="F23" s="10">
        <v>15100</v>
      </c>
      <c r="G23" s="10">
        <f>SUM(D23:F23)</f>
        <v>21000</v>
      </c>
      <c r="H23" s="10">
        <v>10700</v>
      </c>
      <c r="I23" s="10">
        <v>16500</v>
      </c>
      <c r="J23" s="10">
        <v>4500</v>
      </c>
      <c r="K23" s="10">
        <f>SUM(I23:J23)</f>
        <v>21000</v>
      </c>
      <c r="L23" s="11">
        <f>G23-K23</f>
        <v>0</v>
      </c>
    </row>
    <row r="24" spans="1:12" ht="8.25" customHeight="1" x14ac:dyDescent="0.2">
      <c r="C24" s="4"/>
      <c r="D24" s="4"/>
      <c r="E24" s="4"/>
      <c r="F24" s="4"/>
      <c r="G24" s="4"/>
      <c r="H24" s="4"/>
      <c r="I24" s="4"/>
      <c r="J24" s="4"/>
      <c r="K24" s="4"/>
    </row>
    <row r="25" spans="1:12" x14ac:dyDescent="0.2">
      <c r="A25" s="13" t="s">
        <v>18</v>
      </c>
      <c r="B25" s="13" t="s">
        <v>20</v>
      </c>
      <c r="C25" s="14">
        <f>C23+C22+C20+C19+C17</f>
        <v>1013800</v>
      </c>
      <c r="D25" s="14">
        <f t="shared" ref="D25:L25" si="5">D23+D22+D20+D19+D17</f>
        <v>995900</v>
      </c>
      <c r="E25" s="14">
        <f t="shared" si="5"/>
        <v>2800</v>
      </c>
      <c r="F25" s="14">
        <f t="shared" si="5"/>
        <v>15100</v>
      </c>
      <c r="G25" s="14">
        <f t="shared" si="5"/>
        <v>1013800</v>
      </c>
      <c r="H25" s="14">
        <f t="shared" si="5"/>
        <v>1194200</v>
      </c>
      <c r="I25" s="14">
        <f t="shared" si="5"/>
        <v>1205200</v>
      </c>
      <c r="J25" s="14">
        <f t="shared" si="5"/>
        <v>9300</v>
      </c>
      <c r="K25" s="14">
        <f t="shared" si="5"/>
        <v>1214500</v>
      </c>
      <c r="L25" s="14">
        <f t="shared" si="5"/>
        <v>-200700</v>
      </c>
    </row>
    <row r="27" spans="1:12" x14ac:dyDescent="0.2">
      <c r="A27" s="22" t="s">
        <v>42</v>
      </c>
      <c r="B27" s="22"/>
      <c r="C27" s="22"/>
      <c r="D27" s="22"/>
    </row>
    <row r="28" spans="1:12" x14ac:dyDescent="0.2">
      <c r="A28" s="24" t="s">
        <v>41</v>
      </c>
      <c r="B28" s="24"/>
      <c r="C28" s="24"/>
    </row>
    <row r="29" spans="1:12" x14ac:dyDescent="0.2">
      <c r="A29" t="s">
        <v>34</v>
      </c>
      <c r="B29" t="s">
        <v>35</v>
      </c>
    </row>
    <row r="37" spans="1:12" ht="37.5" customHeight="1" x14ac:dyDescent="0.2"/>
    <row r="39" spans="1:12" ht="18" x14ac:dyDescent="0.25">
      <c r="A39" s="2" t="s">
        <v>37</v>
      </c>
    </row>
    <row r="41" spans="1:12" x14ac:dyDescent="0.2">
      <c r="A41" s="6" t="s">
        <v>1</v>
      </c>
      <c r="B41" s="6" t="s">
        <v>2</v>
      </c>
      <c r="C41" s="20" t="s">
        <v>3</v>
      </c>
      <c r="D41" s="20"/>
      <c r="E41" s="20"/>
      <c r="F41" s="20"/>
      <c r="G41" s="20"/>
      <c r="H41" s="20" t="s">
        <v>24</v>
      </c>
      <c r="I41" s="20"/>
      <c r="J41" s="20"/>
      <c r="K41" s="20"/>
      <c r="L41" s="6" t="s">
        <v>22</v>
      </c>
    </row>
    <row r="42" spans="1:12" x14ac:dyDescent="0.2">
      <c r="A42" s="5"/>
      <c r="B42" s="5"/>
      <c r="C42" s="6">
        <v>1</v>
      </c>
      <c r="D42" s="6">
        <v>2</v>
      </c>
      <c r="E42" s="6">
        <v>3</v>
      </c>
      <c r="F42" s="6">
        <v>4</v>
      </c>
      <c r="G42" s="6">
        <v>5</v>
      </c>
      <c r="H42" s="6">
        <v>6</v>
      </c>
      <c r="I42" s="6">
        <v>7</v>
      </c>
      <c r="J42" s="6">
        <v>8</v>
      </c>
      <c r="K42" s="6">
        <v>9</v>
      </c>
      <c r="L42" s="6">
        <v>10</v>
      </c>
    </row>
    <row r="43" spans="1:12" x14ac:dyDescent="0.2">
      <c r="A43" s="5"/>
      <c r="B43" s="5"/>
      <c r="C43" s="6" t="s">
        <v>7</v>
      </c>
      <c r="D43" s="21" t="s">
        <v>4</v>
      </c>
      <c r="E43" s="6" t="s">
        <v>5</v>
      </c>
      <c r="F43" s="6" t="s">
        <v>6</v>
      </c>
      <c r="G43" s="6" t="s">
        <v>9</v>
      </c>
      <c r="H43" s="6" t="s">
        <v>7</v>
      </c>
      <c r="I43" s="6" t="s">
        <v>8</v>
      </c>
      <c r="J43" s="6" t="s">
        <v>6</v>
      </c>
      <c r="K43" s="6" t="s">
        <v>10</v>
      </c>
      <c r="L43" s="7" t="s">
        <v>23</v>
      </c>
    </row>
    <row r="45" spans="1:12" x14ac:dyDescent="0.2">
      <c r="A45" s="8">
        <v>0.1</v>
      </c>
      <c r="B45" s="9" t="s">
        <v>25</v>
      </c>
      <c r="C45" s="10">
        <v>47200</v>
      </c>
      <c r="D45" s="10">
        <v>47200</v>
      </c>
      <c r="E45" s="10"/>
      <c r="F45" s="10">
        <v>0</v>
      </c>
      <c r="G45" s="10">
        <f>SUM(D45:F45)</f>
        <v>47200</v>
      </c>
      <c r="H45" s="10">
        <v>75500</v>
      </c>
      <c r="I45" s="10">
        <v>75500</v>
      </c>
      <c r="J45" s="10">
        <v>0</v>
      </c>
      <c r="K45" s="10">
        <f>SUM(I45:J45)</f>
        <v>75500</v>
      </c>
      <c r="L45" s="11">
        <f>G45-K45</f>
        <v>-28300</v>
      </c>
    </row>
    <row r="46" spans="1:12" x14ac:dyDescent="0.2">
      <c r="A46" s="8">
        <v>0.1</v>
      </c>
      <c r="B46" s="9" t="s">
        <v>25</v>
      </c>
      <c r="C46" s="10">
        <v>24000</v>
      </c>
      <c r="D46" s="10">
        <v>0</v>
      </c>
      <c r="E46" s="10">
        <v>0</v>
      </c>
      <c r="F46" s="10"/>
      <c r="G46" s="10">
        <f t="shared" ref="G46:G47" si="6">SUM(D46:F46)</f>
        <v>0</v>
      </c>
      <c r="H46" s="10">
        <v>34500</v>
      </c>
      <c r="I46" s="10">
        <v>0</v>
      </c>
      <c r="J46" s="10"/>
      <c r="K46" s="10">
        <f>SUM(I46:J46)</f>
        <v>0</v>
      </c>
      <c r="L46" s="11">
        <f t="shared" ref="L46:L47" si="7">G46-K46</f>
        <v>0</v>
      </c>
    </row>
    <row r="47" spans="1:12" x14ac:dyDescent="0.2">
      <c r="A47" s="8">
        <v>0.1</v>
      </c>
      <c r="B47" s="9" t="s">
        <v>40</v>
      </c>
      <c r="C47" s="10">
        <f>C46+C45</f>
        <v>71200</v>
      </c>
      <c r="D47" s="10">
        <v>52583</v>
      </c>
      <c r="E47" s="10">
        <v>6000</v>
      </c>
      <c r="F47" s="10">
        <v>12617</v>
      </c>
      <c r="G47" s="10">
        <f t="shared" si="6"/>
        <v>71200</v>
      </c>
      <c r="H47" s="10">
        <f t="shared" ref="H47" si="8">H46+H45</f>
        <v>110000</v>
      </c>
      <c r="I47" s="10">
        <v>89900</v>
      </c>
      <c r="J47" s="10">
        <v>20100</v>
      </c>
      <c r="K47" s="10">
        <f>I47+J47</f>
        <v>110000</v>
      </c>
      <c r="L47" s="11">
        <f t="shared" si="7"/>
        <v>-38800</v>
      </c>
    </row>
    <row r="48" spans="1:12" x14ac:dyDescent="0.2">
      <c r="A48" s="3"/>
      <c r="C48" s="4"/>
      <c r="D48" s="4"/>
      <c r="E48" s="4"/>
      <c r="F48" s="4"/>
      <c r="G48" s="4"/>
      <c r="H48" s="4"/>
      <c r="I48" s="4"/>
      <c r="J48" s="4"/>
      <c r="K48" s="4"/>
    </row>
    <row r="49" spans="1:12" x14ac:dyDescent="0.2">
      <c r="A49" s="8">
        <v>0.21</v>
      </c>
      <c r="B49" s="9" t="s">
        <v>11</v>
      </c>
      <c r="C49" s="10">
        <v>38500</v>
      </c>
      <c r="D49" s="10">
        <v>0</v>
      </c>
      <c r="E49" s="10">
        <v>0</v>
      </c>
      <c r="F49" s="10">
        <v>38500</v>
      </c>
      <c r="G49" s="10">
        <f>D49+E49+F49</f>
        <v>38500</v>
      </c>
      <c r="H49" s="10">
        <v>45000</v>
      </c>
      <c r="I49" s="10">
        <v>20200</v>
      </c>
      <c r="J49" s="10">
        <v>24800</v>
      </c>
      <c r="K49" s="10">
        <f>SUM(I49:J49)</f>
        <v>45000</v>
      </c>
      <c r="L49" s="11">
        <f>G49-K49</f>
        <v>-6500</v>
      </c>
    </row>
    <row r="50" spans="1:12" x14ac:dyDescent="0.2">
      <c r="A50" s="8">
        <v>0.31</v>
      </c>
      <c r="B50" s="9" t="s">
        <v>12</v>
      </c>
      <c r="C50" s="10">
        <v>304000</v>
      </c>
      <c r="D50" s="10">
        <v>16700</v>
      </c>
      <c r="E50" s="10">
        <v>25000</v>
      </c>
      <c r="F50" s="10">
        <v>262300</v>
      </c>
      <c r="G50" s="10">
        <f t="shared" ref="G50:G51" si="9">SUM(D50:F50)</f>
        <v>304000</v>
      </c>
      <c r="H50" s="10">
        <v>340000</v>
      </c>
      <c r="I50" s="10">
        <v>49300</v>
      </c>
      <c r="J50" s="10">
        <v>290700</v>
      </c>
      <c r="K50" s="10">
        <f t="shared" ref="K50:K51" si="10">SUM(I50:J50)</f>
        <v>340000</v>
      </c>
      <c r="L50" s="11">
        <f t="shared" ref="L50:L51" si="11">G50-K50</f>
        <v>-36000</v>
      </c>
    </row>
    <row r="51" spans="1:12" x14ac:dyDescent="0.2">
      <c r="A51" s="8">
        <v>0.41</v>
      </c>
      <c r="B51" s="9" t="s">
        <v>13</v>
      </c>
      <c r="C51" s="10">
        <v>220000</v>
      </c>
      <c r="D51" s="10">
        <v>30000</v>
      </c>
      <c r="E51" s="10">
        <v>64000</v>
      </c>
      <c r="F51" s="10">
        <v>126000</v>
      </c>
      <c r="G51" s="10">
        <f t="shared" si="9"/>
        <v>220000</v>
      </c>
      <c r="H51" s="10">
        <v>245000</v>
      </c>
      <c r="I51" s="10">
        <v>87400</v>
      </c>
      <c r="J51" s="10">
        <v>157600</v>
      </c>
      <c r="K51" s="10">
        <f t="shared" si="10"/>
        <v>245000</v>
      </c>
      <c r="L51" s="11">
        <f t="shared" si="11"/>
        <v>-25000</v>
      </c>
    </row>
    <row r="52" spans="1:12" x14ac:dyDescent="0.2">
      <c r="A52" s="12" t="s">
        <v>18</v>
      </c>
      <c r="B52" s="13" t="s">
        <v>3</v>
      </c>
      <c r="C52" s="14">
        <f>SUM(C47:C51)</f>
        <v>633700</v>
      </c>
      <c r="D52" s="14">
        <v>0</v>
      </c>
      <c r="E52" s="14">
        <v>0</v>
      </c>
      <c r="F52" s="14">
        <f t="shared" ref="F52:K52" si="12">SUM(F47:F51)</f>
        <v>439417</v>
      </c>
      <c r="G52" s="14">
        <f t="shared" si="12"/>
        <v>633700</v>
      </c>
      <c r="H52" s="14">
        <f t="shared" si="12"/>
        <v>740000</v>
      </c>
      <c r="I52" s="14">
        <f t="shared" si="12"/>
        <v>246800</v>
      </c>
      <c r="J52" s="14">
        <f t="shared" si="12"/>
        <v>493200</v>
      </c>
      <c r="K52" s="14">
        <f t="shared" si="12"/>
        <v>740000</v>
      </c>
      <c r="L52" s="29">
        <f>SUM(L47:L51)-L45</f>
        <v>-78000</v>
      </c>
    </row>
    <row r="53" spans="1:12" x14ac:dyDescent="0.2">
      <c r="A53" s="3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t="s">
        <v>26</v>
      </c>
      <c r="B54" t="s">
        <v>39</v>
      </c>
    </row>
    <row r="55" spans="1:12" x14ac:dyDescent="0.2">
      <c r="A55" t="s">
        <v>38</v>
      </c>
      <c r="B55" t="s">
        <v>27</v>
      </c>
    </row>
    <row r="56" spans="1:12" x14ac:dyDescent="0.2">
      <c r="A56" s="22" t="s">
        <v>50</v>
      </c>
      <c r="B56" s="22"/>
      <c r="C56" s="22"/>
      <c r="D56" s="22"/>
      <c r="J56" s="30" t="s">
        <v>51</v>
      </c>
      <c r="K56" s="30"/>
      <c r="L56" s="30"/>
    </row>
    <row r="58" spans="1:12" ht="18" x14ac:dyDescent="0.25">
      <c r="A58" s="2" t="s">
        <v>44</v>
      </c>
    </row>
    <row r="59" spans="1:12" ht="18" x14ac:dyDescent="0.25">
      <c r="A59" s="2"/>
    </row>
    <row r="60" spans="1:12" ht="25.5" customHeight="1" x14ac:dyDescent="0.25">
      <c r="A60" s="2"/>
      <c r="C60" t="s">
        <v>7</v>
      </c>
      <c r="D60" s="25" t="s">
        <v>43</v>
      </c>
      <c r="E60" s="27" t="s">
        <v>49</v>
      </c>
      <c r="F60" s="26"/>
      <c r="J60" t="s">
        <v>47</v>
      </c>
    </row>
    <row r="61" spans="1:12" x14ac:dyDescent="0.2">
      <c r="E61" t="s">
        <v>45</v>
      </c>
      <c r="F61" t="s">
        <v>46</v>
      </c>
      <c r="J61" s="28"/>
    </row>
    <row r="62" spans="1:12" x14ac:dyDescent="0.2">
      <c r="A62" s="8">
        <v>0.21</v>
      </c>
      <c r="B62" s="9" t="s">
        <v>11</v>
      </c>
      <c r="C62" s="28">
        <v>38500</v>
      </c>
      <c r="D62" s="25"/>
      <c r="E62" s="25"/>
      <c r="F62" s="28"/>
      <c r="J62" s="28"/>
    </row>
    <row r="63" spans="1:12" x14ac:dyDescent="0.2">
      <c r="A63" s="8">
        <v>0.31</v>
      </c>
      <c r="B63" s="9" t="s">
        <v>12</v>
      </c>
      <c r="C63" s="28">
        <v>166000</v>
      </c>
      <c r="D63" s="25">
        <v>50</v>
      </c>
      <c r="E63" s="25">
        <v>35</v>
      </c>
      <c r="F63" s="28">
        <f>0.01*E63*C63</f>
        <v>58100.000000000007</v>
      </c>
      <c r="J63" s="28">
        <v>151000</v>
      </c>
    </row>
    <row r="64" spans="1:12" x14ac:dyDescent="0.2">
      <c r="A64" s="8">
        <v>0.41</v>
      </c>
      <c r="B64" s="9" t="s">
        <v>13</v>
      </c>
      <c r="C64" s="28">
        <v>220000</v>
      </c>
      <c r="D64" s="25">
        <v>50</v>
      </c>
      <c r="E64" s="25">
        <v>35</v>
      </c>
      <c r="F64" s="28">
        <f>0.01*E64*C64</f>
        <v>77000.000000000015</v>
      </c>
      <c r="J64" s="28">
        <v>187600</v>
      </c>
    </row>
    <row r="66" spans="1:25" x14ac:dyDescent="0.2">
      <c r="A66" t="s">
        <v>48</v>
      </c>
    </row>
    <row r="68" spans="1:25" ht="18" x14ac:dyDescent="0.25">
      <c r="A68" s="2" t="s">
        <v>28</v>
      </c>
    </row>
    <row r="70" spans="1:25" x14ac:dyDescent="0.2">
      <c r="A70" s="19" t="s">
        <v>29</v>
      </c>
      <c r="B70" s="19"/>
      <c r="C70" s="14">
        <v>1004700</v>
      </c>
      <c r="D70" s="14">
        <v>938400</v>
      </c>
      <c r="E70" s="14">
        <v>61400</v>
      </c>
      <c r="F70" s="14">
        <v>4900</v>
      </c>
      <c r="G70" s="14">
        <v>1004700</v>
      </c>
      <c r="H70" s="14">
        <v>1129600</v>
      </c>
      <c r="I70" s="14">
        <v>1170300</v>
      </c>
      <c r="J70" s="14">
        <v>4700</v>
      </c>
      <c r="K70" s="14">
        <v>1175000</v>
      </c>
      <c r="L70" s="14">
        <v>-170300</v>
      </c>
    </row>
    <row r="71" spans="1:25" x14ac:dyDescent="0.2">
      <c r="A71" s="19" t="s">
        <v>30</v>
      </c>
      <c r="B71" s="19"/>
      <c r="C71" s="14">
        <v>578000</v>
      </c>
      <c r="D71" s="14">
        <v>0</v>
      </c>
      <c r="E71" s="14">
        <v>0</v>
      </c>
      <c r="F71" s="14">
        <v>578000</v>
      </c>
      <c r="G71" s="14">
        <v>578000</v>
      </c>
      <c r="H71" s="14">
        <v>657000</v>
      </c>
      <c r="I71" s="14">
        <v>0</v>
      </c>
      <c r="J71" s="14">
        <v>657000</v>
      </c>
      <c r="K71" s="14">
        <v>657000</v>
      </c>
      <c r="L71" s="14">
        <v>-79000</v>
      </c>
    </row>
    <row r="72" spans="1:25" x14ac:dyDescent="0.2">
      <c r="A72" s="16"/>
      <c r="B72" s="17"/>
    </row>
    <row r="73" spans="1:25" x14ac:dyDescent="0.2">
      <c r="A73" s="19" t="s">
        <v>31</v>
      </c>
      <c r="B73" s="19"/>
      <c r="C73" s="15">
        <f>C70+C71</f>
        <v>1582700</v>
      </c>
      <c r="D73" s="15">
        <f t="shared" ref="D73:L73" si="13">D70+D71</f>
        <v>938400</v>
      </c>
      <c r="E73" s="15">
        <f t="shared" si="13"/>
        <v>61400</v>
      </c>
      <c r="F73" s="15">
        <f t="shared" si="13"/>
        <v>582900</v>
      </c>
      <c r="G73" s="15">
        <f t="shared" si="13"/>
        <v>1582700</v>
      </c>
      <c r="H73" s="15">
        <f t="shared" si="13"/>
        <v>1786600</v>
      </c>
      <c r="I73" s="15">
        <f t="shared" si="13"/>
        <v>1170300</v>
      </c>
      <c r="J73" s="15">
        <f t="shared" si="13"/>
        <v>661700</v>
      </c>
      <c r="K73" s="15">
        <f t="shared" si="13"/>
        <v>1832000</v>
      </c>
      <c r="L73" s="15">
        <f t="shared" si="13"/>
        <v>-249300</v>
      </c>
      <c r="P73" s="18"/>
      <c r="Q73" s="18"/>
      <c r="R73" s="18"/>
      <c r="S73" s="18"/>
      <c r="T73" s="18"/>
      <c r="U73" s="18"/>
      <c r="V73" s="18"/>
      <c r="W73" s="18"/>
      <c r="X73" s="18"/>
      <c r="Y73" s="18"/>
    </row>
  </sheetData>
  <mergeCells count="9">
    <mergeCell ref="A70:B70"/>
    <mergeCell ref="A71:B71"/>
    <mergeCell ref="A73:B73"/>
    <mergeCell ref="C4:G4"/>
    <mergeCell ref="H4:K4"/>
    <mergeCell ref="C41:G41"/>
    <mergeCell ref="H41:K41"/>
    <mergeCell ref="E60:F60"/>
    <mergeCell ref="J56:L56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2016-09-12T14:46:02Z</cp:lastPrinted>
  <dcterms:created xsi:type="dcterms:W3CDTF">2016-01-19T13:58:42Z</dcterms:created>
  <dcterms:modified xsi:type="dcterms:W3CDTF">2016-09-12T15:38:22Z</dcterms:modified>
</cp:coreProperties>
</file>