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M15" i="1" l="1"/>
  <c r="D83" i="1" l="1"/>
  <c r="E83" i="1"/>
  <c r="H83" i="1"/>
  <c r="J83" i="1"/>
  <c r="C83" i="1"/>
  <c r="H82" i="1"/>
  <c r="I82" i="1"/>
  <c r="J82" i="1"/>
  <c r="K82" i="1"/>
  <c r="L82" i="1"/>
  <c r="L72" i="1"/>
  <c r="K72" i="1"/>
  <c r="G42" i="1"/>
  <c r="D81" i="1" l="1"/>
  <c r="E81" i="1"/>
  <c r="F81" i="1"/>
  <c r="G81" i="1"/>
  <c r="H81" i="1"/>
  <c r="I81" i="1"/>
  <c r="J81" i="1"/>
  <c r="K81" i="1"/>
  <c r="L81" i="1"/>
  <c r="C81" i="1"/>
  <c r="D80" i="1"/>
  <c r="E80" i="1"/>
  <c r="F80" i="1"/>
  <c r="G80" i="1"/>
  <c r="H80" i="1"/>
  <c r="I80" i="1"/>
  <c r="J80" i="1"/>
  <c r="K80" i="1"/>
  <c r="L80" i="1"/>
  <c r="C80" i="1"/>
  <c r="D79" i="1"/>
  <c r="E79" i="1"/>
  <c r="I79" i="1"/>
  <c r="D78" i="1"/>
  <c r="J78" i="1"/>
  <c r="D59" i="1"/>
  <c r="E59" i="1"/>
  <c r="F59" i="1"/>
  <c r="G59" i="1"/>
  <c r="H59" i="1"/>
  <c r="I59" i="1"/>
  <c r="J59" i="1"/>
  <c r="K59" i="1"/>
  <c r="L59" i="1"/>
  <c r="C59" i="1"/>
  <c r="K58" i="1"/>
  <c r="G58" i="1"/>
  <c r="L58" i="1" l="1"/>
  <c r="K64" i="1"/>
  <c r="G64" i="1"/>
  <c r="K63" i="1"/>
  <c r="L63" i="1" s="1"/>
  <c r="L64" i="1" l="1"/>
  <c r="K40" i="1" l="1"/>
  <c r="K38" i="1"/>
  <c r="G38" i="1"/>
  <c r="G39" i="1"/>
  <c r="G40" i="1"/>
  <c r="K39" i="1"/>
  <c r="L40" i="1" l="1"/>
  <c r="L39" i="1"/>
  <c r="J45" i="1"/>
  <c r="J79" i="1" s="1"/>
  <c r="I45" i="1"/>
  <c r="H45" i="1"/>
  <c r="H79" i="1" s="1"/>
  <c r="F45" i="1"/>
  <c r="F79" i="1" s="1"/>
  <c r="C45" i="1"/>
  <c r="C79" i="1" s="1"/>
  <c r="K44" i="1"/>
  <c r="G44" i="1"/>
  <c r="K43" i="1"/>
  <c r="G43" i="1"/>
  <c r="K42" i="1"/>
  <c r="K18" i="1"/>
  <c r="K17" i="1"/>
  <c r="G18" i="1"/>
  <c r="G17" i="1"/>
  <c r="H15" i="1"/>
  <c r="H78" i="1" s="1"/>
  <c r="K9" i="1"/>
  <c r="K10" i="1"/>
  <c r="K11" i="1"/>
  <c r="K12" i="1"/>
  <c r="K13" i="1"/>
  <c r="K14" i="1"/>
  <c r="L14" i="1" s="1"/>
  <c r="K8" i="1"/>
  <c r="J15" i="1"/>
  <c r="I15" i="1"/>
  <c r="I78" i="1" s="1"/>
  <c r="I83" i="1" s="1"/>
  <c r="G9" i="1"/>
  <c r="G10" i="1"/>
  <c r="G11" i="1"/>
  <c r="G12" i="1"/>
  <c r="G13" i="1"/>
  <c r="G8" i="1"/>
  <c r="D15" i="1"/>
  <c r="E15" i="1"/>
  <c r="E78" i="1" s="1"/>
  <c r="F15" i="1"/>
  <c r="F78" i="1" s="1"/>
  <c r="F83" i="1" s="1"/>
  <c r="C15" i="1"/>
  <c r="C78" i="1" s="1"/>
  <c r="L17" i="1" l="1"/>
  <c r="L18" i="1"/>
  <c r="L13" i="1"/>
  <c r="L9" i="1"/>
  <c r="L8" i="1"/>
  <c r="L11" i="1"/>
  <c r="L43" i="1"/>
  <c r="L10" i="1"/>
  <c r="L12" i="1"/>
  <c r="K45" i="1"/>
  <c r="K79" i="1" s="1"/>
  <c r="L42" i="1"/>
  <c r="L44" i="1"/>
  <c r="G45" i="1"/>
  <c r="G79" i="1" s="1"/>
  <c r="K15" i="1"/>
  <c r="K78" i="1" s="1"/>
  <c r="K83" i="1" s="1"/>
  <c r="G15" i="1"/>
  <c r="G78" i="1" s="1"/>
  <c r="G83" i="1" s="1"/>
  <c r="L45" i="1" l="1"/>
  <c r="L79" i="1" s="1"/>
  <c r="L15" i="1"/>
  <c r="L78" i="1" s="1"/>
  <c r="L83" i="1" s="1"/>
</calcChain>
</file>

<file path=xl/sharedStrings.xml><?xml version="1.0" encoding="utf-8"?>
<sst xmlns="http://schemas.openxmlformats.org/spreadsheetml/2006/main" count="96" uniqueCount="55">
  <si>
    <t>N02, EP SiEp</t>
  </si>
  <si>
    <t>Index</t>
  </si>
  <si>
    <t>Was</t>
  </si>
  <si>
    <t>Honorar</t>
  </si>
  <si>
    <t>verrechnet</t>
  </si>
  <si>
    <t>Rest</t>
  </si>
  <si>
    <t>Budget</t>
  </si>
  <si>
    <t>bisher</t>
  </si>
  <si>
    <t>Tot. 2+3+4</t>
  </si>
  <si>
    <t>Tot. 7+8</t>
  </si>
  <si>
    <t>T-U</t>
  </si>
  <si>
    <t>K</t>
  </si>
  <si>
    <t>T-G</t>
  </si>
  <si>
    <t>HI</t>
  </si>
  <si>
    <t>Verm</t>
  </si>
  <si>
    <t>Akustik</t>
  </si>
  <si>
    <t>Ak. n. Aufw.</t>
  </si>
  <si>
    <t xml:space="preserve">Total </t>
  </si>
  <si>
    <t>FK</t>
  </si>
  <si>
    <t>Prognose</t>
  </si>
  <si>
    <t>5-9</t>
  </si>
  <si>
    <t>Aufwand</t>
  </si>
  <si>
    <t>PL MP  *1</t>
  </si>
  <si>
    <t>*1:</t>
  </si>
  <si>
    <t>Zusammenstellung alle Phasen</t>
  </si>
  <si>
    <t>MK/AP</t>
  </si>
  <si>
    <t>MP/DP</t>
  </si>
  <si>
    <t>Total</t>
  </si>
  <si>
    <t>NK, n.vrb *2</t>
  </si>
  <si>
    <t>NK, vrb.  *2</t>
  </si>
  <si>
    <t>*2:</t>
  </si>
  <si>
    <t>gesamthaft für alle Phasen</t>
  </si>
  <si>
    <t xml:space="preserve">*2: </t>
  </si>
  <si>
    <t>Leistungen bis 31.12.2015 (von Tab. MK/AP übernommen)</t>
  </si>
  <si>
    <t xml:space="preserve">Total PL </t>
  </si>
  <si>
    <t>PL MP  *2</t>
  </si>
  <si>
    <t>verrechnet bis inkl Dez 2016: gem. Liste Beu</t>
  </si>
  <si>
    <t>Nebenkosten gesamthaft über alle Phasen</t>
  </si>
  <si>
    <r>
      <t>Leistungen ab 1.1.2016,</t>
    </r>
    <r>
      <rPr>
        <b/>
        <sz val="10"/>
        <color theme="1"/>
        <rFont val="Arial"/>
        <family val="2"/>
      </rPr>
      <t xml:space="preserve"> neu inklusive geschätzten Anteil an Submission (Anteil Honorar 12'000.-, Aufwand 18'000.-)</t>
    </r>
  </si>
  <si>
    <t>Bewertung per 31.12.2016, Phase Submission</t>
  </si>
  <si>
    <t>Submission</t>
  </si>
  <si>
    <t>Submisson</t>
  </si>
  <si>
    <t>NK</t>
  </si>
  <si>
    <t>Budget aktulisiert mit erforderlichen Anteilen aus noch nicht genehm. NO 9</t>
  </si>
  <si>
    <t>Rest: 5% für übrige K und 140'000.- für WTK (DP) / T-G mit Berücksichtigung der dringl VoMa / T-G für Verkehrsführung</t>
  </si>
  <si>
    <t>Nicht verrechenbare Stunden</t>
  </si>
  <si>
    <t>N.verr. Stunden</t>
  </si>
  <si>
    <t>Bewertung per 30.04.2017, Phase AP/MK</t>
  </si>
  <si>
    <t>verrechnet: bis inkl April 2017, gem. Liste 491 (unverändert zu Dez 16); im Vgl zu Liste Beu: Total verr. gem Beu: +4'000.- / NK -6'500.-</t>
  </si>
  <si>
    <t>bis 30.04.2017, unverändert zu 31.12.16</t>
  </si>
  <si>
    <t>Prognos.</t>
  </si>
  <si>
    <t>Sokrates</t>
  </si>
  <si>
    <t>Abgr.</t>
  </si>
  <si>
    <t>Bewertung per 30.04.2017, Phase MP/DP</t>
  </si>
  <si>
    <t>für ausstehende Leistungen WTK AP, vertraglich Honorar noch nicht gesichert, desh. auf 30'000 reduz.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</si>
</sst>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165" fontId="2" fillId="0" borderId="1" xfId="0" applyNumberFormat="1" applyFont="1" applyBorder="1"/>
    <xf numFmtId="165" fontId="2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165" fontId="2" fillId="4" borderId="1" xfId="1" applyNumberFormat="1" applyFont="1" applyFill="1" applyBorder="1"/>
    <xf numFmtId="165" fontId="0" fillId="5" borderId="1" xfId="1" applyNumberFormat="1" applyFont="1" applyFill="1" applyBorder="1"/>
    <xf numFmtId="0" fontId="0" fillId="5" borderId="0" xfId="0" applyFill="1"/>
    <xf numFmtId="0" fontId="2" fillId="0" borderId="1" xfId="0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165" fontId="0" fillId="3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2" fillId="0" borderId="1" xfId="0" applyFont="1" applyFill="1" applyBorder="1" applyAlignment="1">
      <alignment horizontal="center"/>
    </xf>
    <xf numFmtId="165" fontId="0" fillId="0" borderId="1" xfId="1" applyNumberFormat="1" applyFont="1" applyFill="1" applyBorder="1"/>
    <xf numFmtId="0" fontId="2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6" borderId="0" xfId="0" applyFill="1" applyAlignment="1">
      <alignment horizontal="right"/>
    </xf>
    <xf numFmtId="164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/>
    <xf numFmtId="0" fontId="0" fillId="7" borderId="0" xfId="0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abSelected="1" topLeftCell="A16" workbookViewId="0">
      <selection activeCell="Q13" sqref="Q13"/>
    </sheetView>
  </sheetViews>
  <sheetFormatPr baseColWidth="10" defaultRowHeight="12.75" x14ac:dyDescent="0.2"/>
  <cols>
    <col min="1" max="1" width="5.42578125" customWidth="1"/>
    <col min="5" max="5" width="8.42578125" customWidth="1"/>
    <col min="6" max="6" width="8.5703125" customWidth="1"/>
    <col min="10" max="10" width="9" customWidth="1"/>
    <col min="11" max="12" width="10.7109375" customWidth="1"/>
  </cols>
  <sheetData>
    <row r="1" spans="1:13" ht="15.75" x14ac:dyDescent="0.25">
      <c r="A1" s="1" t="s">
        <v>0</v>
      </c>
    </row>
    <row r="2" spans="1:13" ht="18" x14ac:dyDescent="0.25">
      <c r="A2" s="2" t="s">
        <v>47</v>
      </c>
    </row>
    <row r="4" spans="1:13" x14ac:dyDescent="0.2">
      <c r="A4" s="6" t="s">
        <v>1</v>
      </c>
      <c r="B4" s="6" t="s">
        <v>2</v>
      </c>
      <c r="C4" s="41" t="s">
        <v>3</v>
      </c>
      <c r="D4" s="41"/>
      <c r="E4" s="41"/>
      <c r="F4" s="41"/>
      <c r="G4" s="41"/>
      <c r="H4" s="41" t="s">
        <v>21</v>
      </c>
      <c r="I4" s="41"/>
      <c r="J4" s="41"/>
      <c r="K4" s="41"/>
      <c r="L4" s="6" t="s">
        <v>19</v>
      </c>
      <c r="M4" s="44" t="s">
        <v>50</v>
      </c>
    </row>
    <row r="5" spans="1:13" x14ac:dyDescent="0.2">
      <c r="A5" s="5"/>
      <c r="B5" s="5"/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>
        <v>9</v>
      </c>
      <c r="L5" s="6">
        <v>10</v>
      </c>
      <c r="M5" s="45" t="s">
        <v>51</v>
      </c>
    </row>
    <row r="6" spans="1:13" x14ac:dyDescent="0.2">
      <c r="A6" s="5"/>
      <c r="B6" s="5"/>
      <c r="C6" s="6" t="s">
        <v>6</v>
      </c>
      <c r="D6" s="17" t="s">
        <v>4</v>
      </c>
      <c r="E6" s="6" t="s">
        <v>52</v>
      </c>
      <c r="F6" s="6" t="s">
        <v>5</v>
      </c>
      <c r="G6" s="6" t="s">
        <v>8</v>
      </c>
      <c r="H6" s="6" t="s">
        <v>6</v>
      </c>
      <c r="I6" s="43" t="s">
        <v>7</v>
      </c>
      <c r="J6" s="6" t="s">
        <v>5</v>
      </c>
      <c r="K6" s="6" t="s">
        <v>9</v>
      </c>
      <c r="L6" s="7" t="s">
        <v>20</v>
      </c>
      <c r="M6" s="46"/>
    </row>
    <row r="7" spans="1:13" ht="7.5" customHeight="1" x14ac:dyDescent="0.2"/>
    <row r="8" spans="1:13" x14ac:dyDescent="0.2">
      <c r="A8" s="8">
        <v>0.2</v>
      </c>
      <c r="B8" s="9" t="s">
        <v>10</v>
      </c>
      <c r="C8" s="10">
        <v>75200</v>
      </c>
      <c r="D8" s="10">
        <v>75228</v>
      </c>
      <c r="E8" s="10"/>
      <c r="F8" s="10">
        <v>0</v>
      </c>
      <c r="G8" s="10">
        <f>SUM(D8:F8)</f>
        <v>75228</v>
      </c>
      <c r="H8" s="10">
        <v>92200</v>
      </c>
      <c r="I8" s="10">
        <v>92200</v>
      </c>
      <c r="J8" s="10">
        <v>0</v>
      </c>
      <c r="K8" s="10">
        <f>SUM(I8:J8)</f>
        <v>92200</v>
      </c>
      <c r="L8" s="11">
        <f>G8-K8</f>
        <v>-16972</v>
      </c>
      <c r="M8" s="10">
        <v>-18600</v>
      </c>
    </row>
    <row r="9" spans="1:13" x14ac:dyDescent="0.2">
      <c r="A9" s="8">
        <v>0.3</v>
      </c>
      <c r="B9" s="9" t="s">
        <v>11</v>
      </c>
      <c r="C9" s="10">
        <v>502000</v>
      </c>
      <c r="D9" s="10">
        <v>452201</v>
      </c>
      <c r="E9" s="32"/>
      <c r="F9" s="21">
        <v>30000</v>
      </c>
      <c r="G9" s="10">
        <f t="shared" ref="G9:G13" si="0">SUM(D9:F9)</f>
        <v>482201</v>
      </c>
      <c r="H9" s="10">
        <v>574000</v>
      </c>
      <c r="I9" s="10">
        <v>516000</v>
      </c>
      <c r="J9" s="21">
        <v>60000</v>
      </c>
      <c r="K9" s="10">
        <f t="shared" ref="K9:K14" si="1">SUM(I9:J9)</f>
        <v>576000</v>
      </c>
      <c r="L9" s="11">
        <f t="shared" ref="L9:L14" si="2">G9-K9</f>
        <v>-93799</v>
      </c>
      <c r="M9" s="10">
        <v>-94100</v>
      </c>
    </row>
    <row r="10" spans="1:13" x14ac:dyDescent="0.2">
      <c r="A10" s="8">
        <v>0.4</v>
      </c>
      <c r="B10" s="9" t="s">
        <v>12</v>
      </c>
      <c r="C10" s="10">
        <v>249600</v>
      </c>
      <c r="D10" s="10">
        <v>249555</v>
      </c>
      <c r="E10" s="10"/>
      <c r="F10" s="10">
        <v>0</v>
      </c>
      <c r="G10" s="10">
        <f t="shared" si="0"/>
        <v>249555</v>
      </c>
      <c r="H10" s="10">
        <v>337000</v>
      </c>
      <c r="I10" s="10">
        <v>337000</v>
      </c>
      <c r="J10" s="10">
        <v>0</v>
      </c>
      <c r="K10" s="10">
        <f t="shared" si="1"/>
        <v>337000</v>
      </c>
      <c r="L10" s="11">
        <f t="shared" si="2"/>
        <v>-87445</v>
      </c>
      <c r="M10" s="10">
        <v>-87400</v>
      </c>
    </row>
    <row r="11" spans="1:13" x14ac:dyDescent="0.2">
      <c r="A11" s="8">
        <v>0.51</v>
      </c>
      <c r="B11" s="9" t="s">
        <v>13</v>
      </c>
      <c r="C11" s="10">
        <v>25300</v>
      </c>
      <c r="D11" s="10">
        <v>25312</v>
      </c>
      <c r="E11" s="10">
        <v>0</v>
      </c>
      <c r="F11" s="10">
        <v>0</v>
      </c>
      <c r="G11" s="10">
        <f t="shared" si="0"/>
        <v>25312</v>
      </c>
      <c r="H11" s="10">
        <v>23600</v>
      </c>
      <c r="I11" s="10">
        <v>23600</v>
      </c>
      <c r="J11" s="10">
        <v>0</v>
      </c>
      <c r="K11" s="10">
        <f t="shared" si="1"/>
        <v>23600</v>
      </c>
      <c r="L11" s="11">
        <f t="shared" si="2"/>
        <v>1712</v>
      </c>
      <c r="M11" s="10">
        <v>1100</v>
      </c>
    </row>
    <row r="12" spans="1:13" x14ac:dyDescent="0.2">
      <c r="A12" s="8">
        <v>0.51100000000000001</v>
      </c>
      <c r="B12" s="9" t="s">
        <v>14</v>
      </c>
      <c r="C12" s="10">
        <v>4500</v>
      </c>
      <c r="D12" s="10">
        <v>4500</v>
      </c>
      <c r="E12" s="10">
        <v>0</v>
      </c>
      <c r="F12" s="10">
        <v>0</v>
      </c>
      <c r="G12" s="10">
        <f t="shared" si="0"/>
        <v>4500</v>
      </c>
      <c r="H12" s="10">
        <v>4400</v>
      </c>
      <c r="I12" s="10">
        <v>4400</v>
      </c>
      <c r="J12" s="10">
        <v>0</v>
      </c>
      <c r="K12" s="10">
        <f t="shared" si="1"/>
        <v>4400</v>
      </c>
      <c r="L12" s="11">
        <f t="shared" si="2"/>
        <v>100</v>
      </c>
      <c r="M12" s="10">
        <v>0</v>
      </c>
    </row>
    <row r="13" spans="1:13" x14ac:dyDescent="0.2">
      <c r="A13" s="8">
        <v>0.51200000000000001</v>
      </c>
      <c r="B13" s="9" t="s">
        <v>15</v>
      </c>
      <c r="C13" s="10">
        <v>154400</v>
      </c>
      <c r="D13" s="10">
        <v>154369</v>
      </c>
      <c r="E13" s="10">
        <v>0</v>
      </c>
      <c r="F13" s="10">
        <v>0</v>
      </c>
      <c r="G13" s="10">
        <f t="shared" si="0"/>
        <v>154369</v>
      </c>
      <c r="H13" s="10">
        <v>138800</v>
      </c>
      <c r="I13" s="10">
        <v>154400</v>
      </c>
      <c r="J13" s="10">
        <v>0</v>
      </c>
      <c r="K13" s="10">
        <f t="shared" si="1"/>
        <v>154400</v>
      </c>
      <c r="L13" s="11">
        <f t="shared" si="2"/>
        <v>-31</v>
      </c>
      <c r="M13" s="10">
        <v>0</v>
      </c>
    </row>
    <row r="14" spans="1:13" x14ac:dyDescent="0.2">
      <c r="A14" s="8">
        <v>0.51300000000000001</v>
      </c>
      <c r="B14" s="9" t="s">
        <v>16</v>
      </c>
      <c r="C14" s="10">
        <v>0</v>
      </c>
      <c r="D14" s="10">
        <v>0</v>
      </c>
      <c r="E14" s="10"/>
      <c r="F14" s="10">
        <v>0</v>
      </c>
      <c r="G14" s="10"/>
      <c r="H14" s="10">
        <v>0</v>
      </c>
      <c r="I14" s="10">
        <v>5500</v>
      </c>
      <c r="J14" s="10">
        <v>0</v>
      </c>
      <c r="K14" s="10">
        <f t="shared" si="1"/>
        <v>5500</v>
      </c>
      <c r="L14" s="11">
        <f t="shared" si="2"/>
        <v>-5500</v>
      </c>
      <c r="M14" s="10">
        <v>-5400</v>
      </c>
    </row>
    <row r="15" spans="1:13" x14ac:dyDescent="0.2">
      <c r="A15" s="12" t="s">
        <v>17</v>
      </c>
      <c r="B15" s="13" t="s">
        <v>3</v>
      </c>
      <c r="C15" s="14">
        <f t="shared" ref="C15:L15" si="3">SUM(C8:C14)</f>
        <v>1011000</v>
      </c>
      <c r="D15" s="14">
        <f t="shared" si="3"/>
        <v>961165</v>
      </c>
      <c r="E15" s="14">
        <f t="shared" si="3"/>
        <v>0</v>
      </c>
      <c r="F15" s="14">
        <f t="shared" si="3"/>
        <v>30000</v>
      </c>
      <c r="G15" s="14">
        <f t="shared" si="3"/>
        <v>991165</v>
      </c>
      <c r="H15" s="14">
        <f t="shared" si="3"/>
        <v>1170000</v>
      </c>
      <c r="I15" s="14">
        <f t="shared" si="3"/>
        <v>1133100</v>
      </c>
      <c r="J15" s="14">
        <f t="shared" si="3"/>
        <v>60000</v>
      </c>
      <c r="K15" s="14">
        <f t="shared" si="3"/>
        <v>1193100</v>
      </c>
      <c r="L15" s="14">
        <f t="shared" si="3"/>
        <v>-201935</v>
      </c>
      <c r="M15" s="10">
        <f>SUM(M8:M14)</f>
        <v>-204400</v>
      </c>
    </row>
    <row r="16" spans="1:13" ht="7.5" customHeight="1" x14ac:dyDescent="0.2">
      <c r="A16" s="3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3" x14ac:dyDescent="0.2">
      <c r="A17" s="8">
        <v>0.2</v>
      </c>
      <c r="B17" s="9" t="s">
        <v>18</v>
      </c>
      <c r="C17" s="10"/>
      <c r="D17" s="10">
        <v>0</v>
      </c>
      <c r="E17" s="10">
        <v>0</v>
      </c>
      <c r="F17" s="10">
        <v>0</v>
      </c>
      <c r="G17" s="10">
        <f>SUM(D17:F17)</f>
        <v>0</v>
      </c>
      <c r="H17" s="10"/>
      <c r="I17" s="10"/>
      <c r="J17" s="10">
        <v>0</v>
      </c>
      <c r="K17" s="10">
        <f>SUM(I17:J17)</f>
        <v>0</v>
      </c>
      <c r="L17" s="10">
        <f>G17-K17</f>
        <v>0</v>
      </c>
    </row>
    <row r="18" spans="1:13" x14ac:dyDescent="0.2">
      <c r="A18" s="8">
        <v>0.51200000000000001</v>
      </c>
      <c r="B18" s="9" t="s">
        <v>18</v>
      </c>
      <c r="C18" s="10"/>
      <c r="D18" s="10">
        <v>0</v>
      </c>
      <c r="E18" s="10">
        <v>0</v>
      </c>
      <c r="F18" s="10">
        <v>0</v>
      </c>
      <c r="G18" s="10">
        <f>SUM(D18:F18)</f>
        <v>0</v>
      </c>
      <c r="H18" s="10"/>
      <c r="I18" s="10"/>
      <c r="J18" s="10">
        <v>0</v>
      </c>
      <c r="K18" s="10">
        <f>SUM(I18:J18)</f>
        <v>0</v>
      </c>
      <c r="L18" s="10">
        <f>G18-K18</f>
        <v>0</v>
      </c>
    </row>
    <row r="19" spans="1:13" ht="8.25" customHeight="1" x14ac:dyDescent="0.2">
      <c r="A19" s="3"/>
      <c r="C19" s="4"/>
      <c r="D19" s="4"/>
      <c r="E19" s="4"/>
      <c r="F19" s="4"/>
      <c r="G19" s="4"/>
      <c r="H19" s="4"/>
      <c r="I19" s="4"/>
      <c r="J19" s="4"/>
      <c r="K19" s="4"/>
    </row>
    <row r="21" spans="1:13" x14ac:dyDescent="0.2">
      <c r="A21" s="18" t="s">
        <v>48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3" x14ac:dyDescent="0.2">
      <c r="A22" s="19" t="s">
        <v>49</v>
      </c>
      <c r="B22" s="19"/>
      <c r="C22" s="19"/>
      <c r="D22" s="19"/>
      <c r="F22" s="22" t="s">
        <v>54</v>
      </c>
      <c r="G22" s="22"/>
      <c r="H22" s="22"/>
      <c r="I22" s="47"/>
      <c r="J22" s="47"/>
      <c r="K22" s="47"/>
      <c r="L22" s="47"/>
      <c r="M22" s="47"/>
    </row>
    <row r="23" spans="1:13" x14ac:dyDescent="0.2">
      <c r="A23" t="s">
        <v>30</v>
      </c>
      <c r="B23" t="s">
        <v>31</v>
      </c>
    </row>
    <row r="31" spans="1:13" ht="85.5" customHeight="1" x14ac:dyDescent="0.2"/>
    <row r="32" spans="1:13" ht="18" x14ac:dyDescent="0.25">
      <c r="A32" s="2" t="s">
        <v>53</v>
      </c>
    </row>
    <row r="34" spans="1:12" x14ac:dyDescent="0.2">
      <c r="A34" s="6" t="s">
        <v>1</v>
      </c>
      <c r="B34" s="6" t="s">
        <v>2</v>
      </c>
      <c r="C34" s="41" t="s">
        <v>3</v>
      </c>
      <c r="D34" s="41"/>
      <c r="E34" s="41"/>
      <c r="F34" s="41"/>
      <c r="G34" s="41"/>
      <c r="H34" s="41" t="s">
        <v>21</v>
      </c>
      <c r="I34" s="41"/>
      <c r="J34" s="41"/>
      <c r="K34" s="41"/>
      <c r="L34" s="6" t="s">
        <v>19</v>
      </c>
    </row>
    <row r="35" spans="1:12" x14ac:dyDescent="0.2">
      <c r="A35" s="5"/>
      <c r="B35" s="5"/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</row>
    <row r="36" spans="1:12" x14ac:dyDescent="0.2">
      <c r="A36" s="5"/>
      <c r="B36" s="5"/>
      <c r="C36" s="6" t="s">
        <v>6</v>
      </c>
      <c r="D36" s="17" t="s">
        <v>4</v>
      </c>
      <c r="E36" s="35" t="s">
        <v>52</v>
      </c>
      <c r="F36" s="6" t="s">
        <v>5</v>
      </c>
      <c r="G36" s="6" t="s">
        <v>8</v>
      </c>
      <c r="H36" s="6" t="s">
        <v>6</v>
      </c>
      <c r="I36" s="6" t="s">
        <v>7</v>
      </c>
      <c r="J36" s="6" t="s">
        <v>5</v>
      </c>
      <c r="K36" s="6" t="s">
        <v>9</v>
      </c>
      <c r="L36" s="7" t="s">
        <v>20</v>
      </c>
    </row>
    <row r="38" spans="1:12" x14ac:dyDescent="0.2">
      <c r="A38" s="8">
        <v>0.1</v>
      </c>
      <c r="B38" s="9" t="s">
        <v>22</v>
      </c>
      <c r="C38" s="10">
        <v>47200</v>
      </c>
      <c r="D38" s="10">
        <v>47200</v>
      </c>
      <c r="E38" s="10"/>
      <c r="F38" s="10">
        <v>0</v>
      </c>
      <c r="G38" s="10">
        <f>SUM(D38:F38)</f>
        <v>47200</v>
      </c>
      <c r="H38" s="10">
        <v>75500</v>
      </c>
      <c r="I38" s="10"/>
      <c r="J38" s="10">
        <v>0</v>
      </c>
      <c r="K38" s="10">
        <f>SUM(I38:J38)</f>
        <v>0</v>
      </c>
      <c r="L38" s="11"/>
    </row>
    <row r="39" spans="1:12" x14ac:dyDescent="0.2">
      <c r="A39" s="8">
        <v>0.1</v>
      </c>
      <c r="B39" s="9" t="s">
        <v>35</v>
      </c>
      <c r="C39" s="10">
        <v>24000</v>
      </c>
      <c r="D39" s="10">
        <v>0</v>
      </c>
      <c r="E39" s="10">
        <v>0</v>
      </c>
      <c r="F39" s="10"/>
      <c r="G39" s="10">
        <f t="shared" ref="G39:G40" si="4">SUM(D39:F39)</f>
        <v>0</v>
      </c>
      <c r="H39" s="10">
        <v>34500</v>
      </c>
      <c r="I39" s="10">
        <v>0</v>
      </c>
      <c r="J39" s="10"/>
      <c r="K39" s="10">
        <f>SUM(I39:J39)</f>
        <v>0</v>
      </c>
      <c r="L39" s="11">
        <f t="shared" ref="L39:L40" si="5">G39-K39</f>
        <v>0</v>
      </c>
    </row>
    <row r="40" spans="1:12" x14ac:dyDescent="0.2">
      <c r="A40" s="8">
        <v>0.1</v>
      </c>
      <c r="B40" s="9" t="s">
        <v>34</v>
      </c>
      <c r="C40" s="10">
        <v>70500</v>
      </c>
      <c r="D40" s="10">
        <v>57513</v>
      </c>
      <c r="E40" s="10"/>
      <c r="F40" s="10">
        <v>13000</v>
      </c>
      <c r="G40" s="10">
        <f t="shared" si="4"/>
        <v>70513</v>
      </c>
      <c r="H40" s="10">
        <v>115000</v>
      </c>
      <c r="I40" s="10">
        <v>95200</v>
      </c>
      <c r="J40" s="10">
        <v>20000</v>
      </c>
      <c r="K40" s="10">
        <f>I40+J40</f>
        <v>115200</v>
      </c>
      <c r="L40" s="11">
        <f t="shared" si="5"/>
        <v>-44687</v>
      </c>
    </row>
    <row r="41" spans="1:12" x14ac:dyDescent="0.2">
      <c r="A41" s="3"/>
      <c r="C41" s="4"/>
      <c r="D41" s="4"/>
      <c r="E41" s="4"/>
      <c r="F41" s="4"/>
      <c r="G41" s="4"/>
      <c r="H41" s="4"/>
      <c r="I41" s="4"/>
      <c r="J41" s="4"/>
      <c r="K41" s="4"/>
    </row>
    <row r="42" spans="1:12" x14ac:dyDescent="0.2">
      <c r="A42" s="8">
        <v>0.21</v>
      </c>
      <c r="B42" s="9" t="s">
        <v>10</v>
      </c>
      <c r="C42" s="26">
        <v>58000</v>
      </c>
      <c r="D42" s="10">
        <v>50764</v>
      </c>
      <c r="E42" s="10">
        <v>0</v>
      </c>
      <c r="F42" s="27">
        <v>7000</v>
      </c>
      <c r="G42" s="10">
        <f>D42+E42+F42</f>
        <v>57764</v>
      </c>
      <c r="H42" s="10">
        <v>72800</v>
      </c>
      <c r="I42" s="10">
        <v>62800</v>
      </c>
      <c r="J42" s="27">
        <v>10000</v>
      </c>
      <c r="K42" s="10">
        <f>SUM(I42:J42)</f>
        <v>72800</v>
      </c>
      <c r="L42" s="11">
        <f>G42-K42</f>
        <v>-15036</v>
      </c>
    </row>
    <row r="43" spans="1:12" x14ac:dyDescent="0.2">
      <c r="A43" s="8">
        <v>0.31</v>
      </c>
      <c r="B43" s="9" t="s">
        <v>11</v>
      </c>
      <c r="C43" s="26">
        <v>244000</v>
      </c>
      <c r="D43" s="10">
        <v>98534</v>
      </c>
      <c r="E43" s="10"/>
      <c r="F43" s="27">
        <v>145000</v>
      </c>
      <c r="G43" s="10">
        <f t="shared" ref="G43:G44" si="6">SUM(D43:F43)</f>
        <v>243534</v>
      </c>
      <c r="H43" s="10">
        <v>266000</v>
      </c>
      <c r="I43" s="10">
        <v>96300</v>
      </c>
      <c r="J43" s="27">
        <v>170000</v>
      </c>
      <c r="K43" s="10">
        <f t="shared" ref="K43:K44" si="7">SUM(I43:J43)</f>
        <v>266300</v>
      </c>
      <c r="L43" s="11">
        <f t="shared" ref="L43:L44" si="8">G43-K43</f>
        <v>-22766</v>
      </c>
    </row>
    <row r="44" spans="1:12" x14ac:dyDescent="0.2">
      <c r="A44" s="8">
        <v>0.41</v>
      </c>
      <c r="B44" s="9" t="s">
        <v>12</v>
      </c>
      <c r="C44" s="26">
        <v>220000</v>
      </c>
      <c r="D44" s="10">
        <v>180711</v>
      </c>
      <c r="E44" s="10"/>
      <c r="F44" s="27">
        <v>40000</v>
      </c>
      <c r="G44" s="10">
        <f t="shared" si="6"/>
        <v>220711</v>
      </c>
      <c r="H44" s="10">
        <v>238300</v>
      </c>
      <c r="I44" s="10">
        <v>183300</v>
      </c>
      <c r="J44" s="27">
        <v>55000</v>
      </c>
      <c r="K44" s="10">
        <f t="shared" si="7"/>
        <v>238300</v>
      </c>
      <c r="L44" s="11">
        <f t="shared" si="8"/>
        <v>-17589</v>
      </c>
    </row>
    <row r="45" spans="1:12" x14ac:dyDescent="0.2">
      <c r="A45" s="12" t="s">
        <v>17</v>
      </c>
      <c r="B45" s="13" t="s">
        <v>3</v>
      </c>
      <c r="C45" s="14">
        <f>SUM(C40:C44)</f>
        <v>592500</v>
      </c>
      <c r="D45" s="14">
        <v>0</v>
      </c>
      <c r="E45" s="14">
        <v>0</v>
      </c>
      <c r="F45" s="14">
        <f t="shared" ref="F45:K45" si="9">SUM(F40:F44)</f>
        <v>205000</v>
      </c>
      <c r="G45" s="14">
        <f t="shared" si="9"/>
        <v>592522</v>
      </c>
      <c r="H45" s="14">
        <f t="shared" si="9"/>
        <v>692100</v>
      </c>
      <c r="I45" s="14">
        <f t="shared" si="9"/>
        <v>437600</v>
      </c>
      <c r="J45" s="14">
        <f t="shared" si="9"/>
        <v>255000</v>
      </c>
      <c r="K45" s="14">
        <f t="shared" si="9"/>
        <v>692600</v>
      </c>
      <c r="L45" s="20">
        <f>SUM(L40:L44)-L38</f>
        <v>-100078</v>
      </c>
    </row>
    <row r="46" spans="1:12" x14ac:dyDescent="0.2">
      <c r="A46" s="3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">
      <c r="A47" t="s">
        <v>23</v>
      </c>
      <c r="B47" t="s">
        <v>33</v>
      </c>
    </row>
    <row r="48" spans="1:12" x14ac:dyDescent="0.2">
      <c r="A48" t="s">
        <v>32</v>
      </c>
      <c r="B48" t="s">
        <v>38</v>
      </c>
    </row>
    <row r="49" spans="1:12" x14ac:dyDescent="0.2">
      <c r="A49" s="19" t="s">
        <v>43</v>
      </c>
      <c r="B49" s="19"/>
      <c r="C49" s="19"/>
      <c r="D49" s="19"/>
      <c r="E49" s="19"/>
      <c r="F49" s="19"/>
    </row>
    <row r="50" spans="1:12" x14ac:dyDescent="0.2">
      <c r="A50" s="18" t="s">
        <v>36</v>
      </c>
      <c r="B50" s="18"/>
      <c r="C50" s="18"/>
      <c r="D50" s="18"/>
      <c r="J50" s="42"/>
      <c r="K50" s="42"/>
      <c r="L50" s="42"/>
    </row>
    <row r="51" spans="1:12" x14ac:dyDescent="0.2">
      <c r="A51" s="28" t="s">
        <v>44</v>
      </c>
      <c r="B51" s="28"/>
      <c r="C51" s="28"/>
      <c r="D51" s="28"/>
      <c r="E51" s="28"/>
      <c r="F51" s="28"/>
      <c r="G51" s="28"/>
      <c r="H51" s="28"/>
      <c r="I51" s="28"/>
      <c r="J51" s="36"/>
      <c r="K51" s="25"/>
      <c r="L51" s="25"/>
    </row>
    <row r="52" spans="1:12" ht="33.75" customHeight="1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5"/>
      <c r="K52" s="25"/>
      <c r="L52" s="25"/>
    </row>
    <row r="53" spans="1:12" ht="18" x14ac:dyDescent="0.25">
      <c r="A53" s="2" t="s">
        <v>39</v>
      </c>
      <c r="B53" s="24"/>
      <c r="C53" s="24"/>
      <c r="D53" s="24"/>
      <c r="E53" s="24"/>
      <c r="F53" s="24"/>
      <c r="G53" s="24"/>
      <c r="H53" s="24"/>
      <c r="I53" s="24"/>
      <c r="J53" s="29"/>
      <c r="K53" s="29"/>
      <c r="L53" s="29"/>
    </row>
    <row r="54" spans="1:12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9"/>
      <c r="K54" s="29"/>
      <c r="L54" s="29"/>
    </row>
    <row r="55" spans="1:12" x14ac:dyDescent="0.2">
      <c r="A55" s="23" t="s">
        <v>1</v>
      </c>
      <c r="B55" s="23" t="s">
        <v>2</v>
      </c>
      <c r="C55" s="41" t="s">
        <v>3</v>
      </c>
      <c r="D55" s="41"/>
      <c r="E55" s="41"/>
      <c r="F55" s="41"/>
      <c r="G55" s="41"/>
      <c r="H55" s="41" t="s">
        <v>21</v>
      </c>
      <c r="I55" s="41"/>
      <c r="J55" s="41"/>
      <c r="K55" s="41"/>
      <c r="L55" s="23" t="s">
        <v>19</v>
      </c>
    </row>
    <row r="56" spans="1:12" x14ac:dyDescent="0.2">
      <c r="A56" s="5"/>
      <c r="B56" s="5"/>
      <c r="C56" s="23">
        <v>1</v>
      </c>
      <c r="D56" s="23">
        <v>2</v>
      </c>
      <c r="E56" s="23">
        <v>3</v>
      </c>
      <c r="F56" s="23">
        <v>4</v>
      </c>
      <c r="G56" s="23">
        <v>5</v>
      </c>
      <c r="H56" s="23">
        <v>6</v>
      </c>
      <c r="I56" s="23">
        <v>7</v>
      </c>
      <c r="J56" s="23">
        <v>8</v>
      </c>
      <c r="K56" s="23">
        <v>9</v>
      </c>
      <c r="L56" s="23">
        <v>10</v>
      </c>
    </row>
    <row r="57" spans="1:12" x14ac:dyDescent="0.2">
      <c r="A57" s="5"/>
      <c r="B57" s="5"/>
      <c r="C57" s="23" t="s">
        <v>6</v>
      </c>
      <c r="D57" s="31" t="s">
        <v>4</v>
      </c>
      <c r="E57" s="35" t="s">
        <v>52</v>
      </c>
      <c r="F57" s="23" t="s">
        <v>5</v>
      </c>
      <c r="G57" s="23" t="s">
        <v>8</v>
      </c>
      <c r="H57" s="23" t="s">
        <v>6</v>
      </c>
      <c r="I57" s="23" t="s">
        <v>7</v>
      </c>
      <c r="J57" s="23" t="s">
        <v>5</v>
      </c>
      <c r="K57" s="23" t="s">
        <v>9</v>
      </c>
      <c r="L57" s="7" t="s">
        <v>20</v>
      </c>
    </row>
    <row r="58" spans="1:12" x14ac:dyDescent="0.2">
      <c r="A58" s="8">
        <v>0.7</v>
      </c>
      <c r="B58" s="9" t="s">
        <v>40</v>
      </c>
      <c r="C58" s="32">
        <v>200000</v>
      </c>
      <c r="D58" s="10">
        <v>0</v>
      </c>
      <c r="E58" s="10"/>
      <c r="F58" s="32">
        <v>200000</v>
      </c>
      <c r="G58" s="10">
        <f t="shared" ref="G58" si="10">SUM(D58:F58)</f>
        <v>200000</v>
      </c>
      <c r="H58" s="10">
        <v>240000</v>
      </c>
      <c r="I58" s="10">
        <v>0</v>
      </c>
      <c r="J58" s="10">
        <v>240000</v>
      </c>
      <c r="K58" s="10">
        <f t="shared" ref="K58" si="11">SUM(I58:J58)</f>
        <v>240000</v>
      </c>
      <c r="L58" s="11">
        <f t="shared" ref="L58" si="12">G58-K58</f>
        <v>-40000</v>
      </c>
    </row>
    <row r="59" spans="1:12" x14ac:dyDescent="0.2">
      <c r="A59" s="12" t="s">
        <v>17</v>
      </c>
      <c r="B59" s="13" t="s">
        <v>3</v>
      </c>
      <c r="C59" s="14">
        <f>SUM(C58)</f>
        <v>200000</v>
      </c>
      <c r="D59" s="14">
        <f t="shared" ref="D59:L59" si="13">SUM(D58)</f>
        <v>0</v>
      </c>
      <c r="E59" s="14">
        <f t="shared" si="13"/>
        <v>0</v>
      </c>
      <c r="F59" s="14">
        <f t="shared" si="13"/>
        <v>200000</v>
      </c>
      <c r="G59" s="14">
        <f t="shared" si="13"/>
        <v>200000</v>
      </c>
      <c r="H59" s="14">
        <f t="shared" si="13"/>
        <v>240000</v>
      </c>
      <c r="I59" s="14">
        <f t="shared" si="13"/>
        <v>0</v>
      </c>
      <c r="J59" s="14">
        <f t="shared" si="13"/>
        <v>240000</v>
      </c>
      <c r="K59" s="14">
        <f t="shared" si="13"/>
        <v>240000</v>
      </c>
      <c r="L59" s="14">
        <f t="shared" si="13"/>
        <v>-40000</v>
      </c>
    </row>
    <row r="60" spans="1:12" ht="40.5" customHeigh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9"/>
      <c r="K60" s="29"/>
      <c r="L60" s="29"/>
    </row>
    <row r="61" spans="1:12" ht="18" x14ac:dyDescent="0.25">
      <c r="A61" s="2" t="s">
        <v>37</v>
      </c>
      <c r="B61" s="24"/>
      <c r="C61" s="24"/>
      <c r="D61" s="24"/>
      <c r="E61" s="24"/>
      <c r="F61" s="24"/>
      <c r="G61" s="24"/>
      <c r="H61" s="24"/>
      <c r="I61" s="24"/>
      <c r="J61" s="25"/>
      <c r="K61" s="25"/>
      <c r="L61" s="25"/>
    </row>
    <row r="62" spans="1:12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5"/>
      <c r="K62" s="25"/>
      <c r="L62" s="25"/>
    </row>
    <row r="63" spans="1:12" x14ac:dyDescent="0.2">
      <c r="A63" s="8">
        <v>0.9</v>
      </c>
      <c r="B63" s="9" t="s">
        <v>28</v>
      </c>
      <c r="C63" s="10">
        <v>0</v>
      </c>
      <c r="D63" s="10"/>
      <c r="E63" s="10"/>
      <c r="F63" s="10"/>
      <c r="G63" s="10">
        <v>0</v>
      </c>
      <c r="H63" s="10">
        <v>18000</v>
      </c>
      <c r="I63" s="10">
        <v>14800</v>
      </c>
      <c r="J63" s="10">
        <v>3200</v>
      </c>
      <c r="K63" s="10">
        <f>SUM(I63:J63)</f>
        <v>18000</v>
      </c>
      <c r="L63" s="11">
        <f>G63-K63</f>
        <v>-18000</v>
      </c>
    </row>
    <row r="64" spans="1:12" x14ac:dyDescent="0.2">
      <c r="A64" s="8">
        <v>0.99099999999999999</v>
      </c>
      <c r="B64" s="9" t="s">
        <v>29</v>
      </c>
      <c r="C64" s="10">
        <v>21000</v>
      </c>
      <c r="D64" s="10">
        <v>6480</v>
      </c>
      <c r="E64" s="10"/>
      <c r="F64" s="10">
        <v>14520</v>
      </c>
      <c r="G64" s="10">
        <f>SUM(D64:F64)</f>
        <v>21000</v>
      </c>
      <c r="H64" s="10">
        <v>10700</v>
      </c>
      <c r="I64" s="10">
        <v>17400</v>
      </c>
      <c r="J64" s="10">
        <v>3600</v>
      </c>
      <c r="K64" s="10">
        <f>SUM(I64:J64)</f>
        <v>21000</v>
      </c>
      <c r="L64" s="11">
        <f>G64-K64</f>
        <v>0</v>
      </c>
    </row>
    <row r="65" spans="1:12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5"/>
      <c r="K65" s="25"/>
      <c r="L65" s="25"/>
    </row>
    <row r="66" spans="1:12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5"/>
      <c r="K66" s="25"/>
      <c r="L66" s="25"/>
    </row>
    <row r="67" spans="1:12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5"/>
      <c r="K67" s="25"/>
      <c r="L67" s="25"/>
    </row>
    <row r="68" spans="1:12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5"/>
      <c r="K68" s="25"/>
      <c r="L68" s="25"/>
    </row>
    <row r="69" spans="1:12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5"/>
      <c r="K69" s="25"/>
      <c r="L69" s="25"/>
    </row>
    <row r="70" spans="1:12" ht="18" x14ac:dyDescent="0.25">
      <c r="A70" s="2" t="s">
        <v>45</v>
      </c>
    </row>
    <row r="71" spans="1:12" x14ac:dyDescent="0.2">
      <c r="A71" s="24"/>
      <c r="B71" s="24"/>
      <c r="C71" s="24"/>
      <c r="D71" s="24"/>
      <c r="E71" s="24"/>
      <c r="F71" s="24"/>
      <c r="G71" s="24"/>
      <c r="H71" s="24"/>
      <c r="I71" s="24"/>
      <c r="J71" s="30"/>
      <c r="K71" s="30"/>
      <c r="L71" s="30"/>
    </row>
    <row r="72" spans="1:12" x14ac:dyDescent="0.2">
      <c r="A72" s="37">
        <v>0.999</v>
      </c>
      <c r="B72" s="38"/>
      <c r="C72" s="38"/>
      <c r="D72" s="38"/>
      <c r="E72" s="38"/>
      <c r="F72" s="38"/>
      <c r="G72" s="38"/>
      <c r="H72" s="38">
        <v>10000</v>
      </c>
      <c r="I72" s="38">
        <v>10000</v>
      </c>
      <c r="J72" s="39">
        <v>0</v>
      </c>
      <c r="K72" s="39">
        <f>I72+J72</f>
        <v>10000</v>
      </c>
      <c r="L72" s="39">
        <f>G72-K72</f>
        <v>-10000</v>
      </c>
    </row>
    <row r="73" spans="1:12" x14ac:dyDescent="0.2">
      <c r="A73" s="24"/>
      <c r="B73" s="24"/>
      <c r="C73" s="24"/>
      <c r="D73" s="24"/>
      <c r="E73" s="24"/>
      <c r="F73" s="24"/>
      <c r="G73" s="24"/>
      <c r="H73" s="24"/>
      <c r="I73" s="24"/>
      <c r="J73" s="30"/>
      <c r="K73" s="30"/>
      <c r="L73" s="30"/>
    </row>
    <row r="74" spans="1:12" x14ac:dyDescent="0.2">
      <c r="A74" s="24"/>
      <c r="B74" s="24"/>
      <c r="C74" s="24"/>
      <c r="D74" s="24"/>
      <c r="E74" s="24"/>
      <c r="F74" s="24"/>
      <c r="G74" s="24"/>
      <c r="H74" s="24"/>
      <c r="I74" s="24"/>
      <c r="J74" s="30"/>
      <c r="K74" s="30"/>
      <c r="L74" s="30"/>
    </row>
    <row r="75" spans="1:12" x14ac:dyDescent="0.2">
      <c r="A75" s="24"/>
      <c r="B75" s="24"/>
      <c r="C75" s="24"/>
      <c r="D75" s="24"/>
      <c r="E75" s="24"/>
      <c r="F75" s="24"/>
      <c r="G75" s="24"/>
      <c r="H75" s="24"/>
      <c r="I75" s="24"/>
      <c r="J75" s="30"/>
      <c r="K75" s="30"/>
      <c r="L75" s="30"/>
    </row>
    <row r="76" spans="1:12" ht="18" x14ac:dyDescent="0.25">
      <c r="A76" s="2" t="s">
        <v>24</v>
      </c>
    </row>
    <row r="78" spans="1:12" x14ac:dyDescent="0.2">
      <c r="A78" s="40" t="s">
        <v>25</v>
      </c>
      <c r="B78" s="40"/>
      <c r="C78" s="14">
        <f>C15</f>
        <v>1011000</v>
      </c>
      <c r="D78" s="14">
        <f t="shared" ref="D78:L78" si="14">D15</f>
        <v>961165</v>
      </c>
      <c r="E78" s="14">
        <f t="shared" si="14"/>
        <v>0</v>
      </c>
      <c r="F78" s="14">
        <f t="shared" si="14"/>
        <v>30000</v>
      </c>
      <c r="G78" s="14">
        <f t="shared" si="14"/>
        <v>991165</v>
      </c>
      <c r="H78" s="14">
        <f t="shared" si="14"/>
        <v>1170000</v>
      </c>
      <c r="I78" s="14">
        <f t="shared" si="14"/>
        <v>1133100</v>
      </c>
      <c r="J78" s="14">
        <f t="shared" si="14"/>
        <v>60000</v>
      </c>
      <c r="K78" s="14">
        <f t="shared" si="14"/>
        <v>1193100</v>
      </c>
      <c r="L78" s="14">
        <f t="shared" si="14"/>
        <v>-201935</v>
      </c>
    </row>
    <row r="79" spans="1:12" x14ac:dyDescent="0.2">
      <c r="A79" s="40" t="s">
        <v>26</v>
      </c>
      <c r="B79" s="40"/>
      <c r="C79" s="14">
        <f>C45</f>
        <v>592500</v>
      </c>
      <c r="D79" s="14">
        <f t="shared" ref="D79:L79" si="15">D45</f>
        <v>0</v>
      </c>
      <c r="E79" s="14">
        <f t="shared" si="15"/>
        <v>0</v>
      </c>
      <c r="F79" s="14">
        <f t="shared" si="15"/>
        <v>205000</v>
      </c>
      <c r="G79" s="14">
        <f t="shared" si="15"/>
        <v>592522</v>
      </c>
      <c r="H79" s="14">
        <f t="shared" si="15"/>
        <v>692100</v>
      </c>
      <c r="I79" s="14">
        <f t="shared" si="15"/>
        <v>437600</v>
      </c>
      <c r="J79" s="14">
        <f t="shared" si="15"/>
        <v>255000</v>
      </c>
      <c r="K79" s="14">
        <f t="shared" si="15"/>
        <v>692600</v>
      </c>
      <c r="L79" s="14">
        <f t="shared" si="15"/>
        <v>-100078</v>
      </c>
    </row>
    <row r="80" spans="1:12" x14ac:dyDescent="0.2">
      <c r="A80" s="40" t="s">
        <v>41</v>
      </c>
      <c r="B80" s="40"/>
      <c r="C80" s="14">
        <f>C59</f>
        <v>200000</v>
      </c>
      <c r="D80" s="14">
        <f t="shared" ref="D80:L80" si="16">D59</f>
        <v>0</v>
      </c>
      <c r="E80" s="14">
        <f t="shared" si="16"/>
        <v>0</v>
      </c>
      <c r="F80" s="14">
        <f t="shared" si="16"/>
        <v>200000</v>
      </c>
      <c r="G80" s="14">
        <f t="shared" si="16"/>
        <v>200000</v>
      </c>
      <c r="H80" s="14">
        <f t="shared" si="16"/>
        <v>240000</v>
      </c>
      <c r="I80" s="14">
        <f t="shared" si="16"/>
        <v>0</v>
      </c>
      <c r="J80" s="14">
        <f t="shared" si="16"/>
        <v>240000</v>
      </c>
      <c r="K80" s="14">
        <f t="shared" si="16"/>
        <v>240000</v>
      </c>
      <c r="L80" s="14">
        <f t="shared" si="16"/>
        <v>-40000</v>
      </c>
    </row>
    <row r="81" spans="1:25" x14ac:dyDescent="0.2">
      <c r="A81" s="33" t="s">
        <v>42</v>
      </c>
      <c r="B81" s="34"/>
      <c r="C81" s="14">
        <f>C64+C63</f>
        <v>21000</v>
      </c>
      <c r="D81" s="14">
        <f t="shared" ref="D81:L81" si="17">D64+D63</f>
        <v>6480</v>
      </c>
      <c r="E81" s="14">
        <f t="shared" si="17"/>
        <v>0</v>
      </c>
      <c r="F81" s="14">
        <f t="shared" si="17"/>
        <v>14520</v>
      </c>
      <c r="G81" s="14">
        <f t="shared" si="17"/>
        <v>21000</v>
      </c>
      <c r="H81" s="14">
        <f t="shared" si="17"/>
        <v>28700</v>
      </c>
      <c r="I81" s="14">
        <f t="shared" si="17"/>
        <v>32200</v>
      </c>
      <c r="J81" s="14">
        <f t="shared" si="17"/>
        <v>6800</v>
      </c>
      <c r="K81" s="14">
        <f t="shared" si="17"/>
        <v>39000</v>
      </c>
      <c r="L81" s="14">
        <f t="shared" si="17"/>
        <v>-18000</v>
      </c>
    </row>
    <row r="82" spans="1:25" x14ac:dyDescent="0.2">
      <c r="A82" s="33" t="s">
        <v>46</v>
      </c>
      <c r="B82" s="34"/>
      <c r="C82" s="14"/>
      <c r="D82" s="14"/>
      <c r="E82" s="14"/>
      <c r="F82" s="14"/>
      <c r="G82" s="14"/>
      <c r="H82" s="14">
        <f t="shared" ref="H82:K82" si="18">H72</f>
        <v>10000</v>
      </c>
      <c r="I82" s="14">
        <f t="shared" si="18"/>
        <v>10000</v>
      </c>
      <c r="J82" s="14">
        <f t="shared" si="18"/>
        <v>0</v>
      </c>
      <c r="K82" s="14">
        <f t="shared" si="18"/>
        <v>10000</v>
      </c>
      <c r="L82" s="14">
        <f>L72</f>
        <v>-10000</v>
      </c>
    </row>
    <row r="83" spans="1:25" ht="20.25" customHeight="1" x14ac:dyDescent="0.2">
      <c r="A83" s="40" t="s">
        <v>27</v>
      </c>
      <c r="B83" s="40"/>
      <c r="C83" s="15">
        <f>C78+C79+C80+C81+C82</f>
        <v>1824500</v>
      </c>
      <c r="D83" s="15">
        <f t="shared" ref="D83:L83" si="19">D78+D79+D80+D81+D82</f>
        <v>967645</v>
      </c>
      <c r="E83" s="15">
        <f t="shared" si="19"/>
        <v>0</v>
      </c>
      <c r="F83" s="15">
        <f t="shared" si="19"/>
        <v>449520</v>
      </c>
      <c r="G83" s="15">
        <f t="shared" si="19"/>
        <v>1804687</v>
      </c>
      <c r="H83" s="15">
        <f t="shared" si="19"/>
        <v>2140800</v>
      </c>
      <c r="I83" s="15">
        <f t="shared" si="19"/>
        <v>1612900</v>
      </c>
      <c r="J83" s="15">
        <f t="shared" si="19"/>
        <v>561800</v>
      </c>
      <c r="K83" s="15">
        <f t="shared" si="19"/>
        <v>2174700</v>
      </c>
      <c r="L83" s="15">
        <f t="shared" si="19"/>
        <v>-370013</v>
      </c>
      <c r="P83" s="16"/>
      <c r="Q83" s="16"/>
      <c r="R83" s="16"/>
      <c r="S83" s="16"/>
      <c r="T83" s="16"/>
      <c r="U83" s="16"/>
      <c r="V83" s="16"/>
      <c r="W83" s="16"/>
      <c r="X83" s="16"/>
      <c r="Y83" s="16"/>
    </row>
  </sheetData>
  <mergeCells count="11">
    <mergeCell ref="A78:B78"/>
    <mergeCell ref="A79:B79"/>
    <mergeCell ref="A83:B83"/>
    <mergeCell ref="C4:G4"/>
    <mergeCell ref="H4:K4"/>
    <mergeCell ref="C34:G34"/>
    <mergeCell ref="H34:K34"/>
    <mergeCell ref="J50:L50"/>
    <mergeCell ref="C55:G55"/>
    <mergeCell ref="H55:K55"/>
    <mergeCell ref="A80:B80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2017-05-16T06:07:36Z</cp:lastPrinted>
  <dcterms:created xsi:type="dcterms:W3CDTF">2016-01-19T13:58:42Z</dcterms:created>
  <dcterms:modified xsi:type="dcterms:W3CDTF">2017-05-16T06:38:26Z</dcterms:modified>
</cp:coreProperties>
</file>