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715" windowHeight="748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J28" i="1" l="1"/>
  <c r="J26" i="1"/>
  <c r="J27" i="1"/>
  <c r="L28" i="1"/>
  <c r="L26" i="1"/>
  <c r="L27" i="1"/>
  <c r="N10" i="1"/>
  <c r="N11" i="1"/>
  <c r="N12" i="1"/>
  <c r="N13" i="1"/>
  <c r="N14" i="1"/>
  <c r="N15" i="1"/>
  <c r="N9" i="1"/>
  <c r="M12" i="1"/>
  <c r="M13" i="1"/>
  <c r="M14" i="1"/>
  <c r="M15" i="1"/>
  <c r="M10" i="1"/>
  <c r="M11" i="1"/>
  <c r="M9" i="1"/>
  <c r="E65" i="1"/>
  <c r="E67" i="1" s="1"/>
  <c r="E68" i="1" s="1"/>
  <c r="E55" i="1"/>
  <c r="E57" i="1" s="1"/>
  <c r="E58" i="1" s="1"/>
  <c r="E47" i="1"/>
  <c r="E49" i="1" s="1"/>
  <c r="E40" i="1" l="1"/>
  <c r="G40" i="1" s="1"/>
  <c r="G42" i="1"/>
  <c r="E35" i="1"/>
  <c r="G35" i="1" s="1"/>
  <c r="D39" i="1"/>
  <c r="E39" i="1" s="1"/>
  <c r="G39" i="1" s="1"/>
  <c r="M26" i="1"/>
  <c r="N26" i="1" s="1"/>
  <c r="M27" i="1"/>
  <c r="N27" i="1" s="1"/>
  <c r="M28" i="1"/>
  <c r="N28" i="1" s="1"/>
  <c r="M25" i="1"/>
  <c r="N25" i="1" s="1"/>
  <c r="E26" i="1"/>
  <c r="G26" i="1" s="1"/>
  <c r="H26" i="1" s="1"/>
  <c r="E27" i="1"/>
  <c r="G27" i="1" s="1"/>
  <c r="H27" i="1" s="1"/>
  <c r="E28" i="1"/>
  <c r="G28" i="1" s="1"/>
  <c r="H28" i="1" s="1"/>
  <c r="E25" i="1"/>
  <c r="G25" i="1" s="1"/>
  <c r="H25" i="1" s="1"/>
</calcChain>
</file>

<file path=xl/sharedStrings.xml><?xml version="1.0" encoding="utf-8"?>
<sst xmlns="http://schemas.openxmlformats.org/spreadsheetml/2006/main" count="115" uniqueCount="75">
  <si>
    <t>Bewertung per 30.04.2017</t>
  </si>
  <si>
    <t>EP SiEp</t>
  </si>
  <si>
    <t>1. Phase MK/AP</t>
  </si>
  <si>
    <t>2. Phase MP/DP</t>
  </si>
  <si>
    <t>Honorar</t>
  </si>
  <si>
    <t>Budget</t>
  </si>
  <si>
    <t>verrechn.</t>
  </si>
  <si>
    <t>per 31.3.</t>
  </si>
  <si>
    <t>April</t>
  </si>
  <si>
    <t>Rest</t>
  </si>
  <si>
    <t>Total</t>
  </si>
  <si>
    <t>T-U (.200)</t>
  </si>
  <si>
    <t>K (.300)</t>
  </si>
  <si>
    <t>T-G (.400)</t>
  </si>
  <si>
    <t>K (.310)</t>
  </si>
  <si>
    <t>T-G (.410)</t>
  </si>
  <si>
    <t>PL (.100)</t>
  </si>
  <si>
    <t>2+3</t>
  </si>
  <si>
    <t>per 30.4.</t>
  </si>
  <si>
    <t>Angaben gemäss Kostenkontrolle JS (SR)</t>
  </si>
  <si>
    <t>Angaben AeBo (Liste 491)</t>
  </si>
  <si>
    <t>Total 2+3+4</t>
  </si>
  <si>
    <t>- Betrachtung NO 9 zu KK JS</t>
  </si>
  <si>
    <t xml:space="preserve">T-U:  </t>
  </si>
  <si>
    <t>Vertr + N09</t>
  </si>
  <si>
    <t>CHF</t>
  </si>
  <si>
    <t>Std</t>
  </si>
  <si>
    <t>KK JS</t>
  </si>
  <si>
    <t>K</t>
  </si>
  <si>
    <t>übrige Brücken</t>
  </si>
  <si>
    <t>LS inkl SSF</t>
  </si>
  <si>
    <t>WTQ</t>
  </si>
  <si>
    <t>Total K</t>
  </si>
  <si>
    <t>Differenz</t>
  </si>
  <si>
    <t>KK - (V+NO)</t>
  </si>
  <si>
    <t>T-G</t>
  </si>
  <si>
    <t>Bemerkung</t>
  </si>
  <si>
    <t>unklar</t>
  </si>
  <si>
    <t>unklar, jedoch kleiner Betrag</t>
  </si>
  <si>
    <t>Differenz zwischen Auflistung AeBo und Liste JS unklar. Insbesondere zu klären: 357h für PGV?? Lässt sich das für AP WTQ umbuchen?</t>
  </si>
  <si>
    <t>inkl 120h für SSF</t>
  </si>
  <si>
    <t>Erbrachte Stunden per 31.3.2017</t>
  </si>
  <si>
    <t>Ausstehend Bereinigung MP</t>
  </si>
  <si>
    <t>Total Bedarf</t>
  </si>
  <si>
    <t>Ausstehend WTQ</t>
  </si>
  <si>
    <t>Total zu Verfügung gem KK JS</t>
  </si>
  <si>
    <t>Differenz Umbuchen auf MK/AP</t>
  </si>
  <si>
    <t>Betrachtung T-U</t>
  </si>
  <si>
    <t>Ausstehend SSF</t>
  </si>
  <si>
    <t xml:space="preserve">Begründung: temp. Verkehrsführung </t>
  </si>
  <si>
    <t>Betrachtung T-G</t>
  </si>
  <si>
    <t>Ausstehend Fertigstellung VoMa, Entw. Ebenrain</t>
  </si>
  <si>
    <t>Ausstehend Anp. Statik und Pläne an neue Geotechnik</t>
  </si>
  <si>
    <t xml:space="preserve">Differenz </t>
  </si>
  <si>
    <t>Umbuchen mit Begründung PGV. NO9rev in Höhe unverändert</t>
  </si>
  <si>
    <t>Differenz inkl 10% PL</t>
  </si>
  <si>
    <t>in NO9rev. anmelden</t>
  </si>
  <si>
    <t xml:space="preserve">Minderaufwand überwiegt Mehrleistungen. </t>
  </si>
  <si>
    <t>Betrachtung K (ausgehend von KK JS)</t>
  </si>
  <si>
    <t>HI (.510)</t>
  </si>
  <si>
    <t>Verm (.511)</t>
  </si>
  <si>
    <t>Akust (.512)</t>
  </si>
  <si>
    <t>Ak n A (.513)</t>
  </si>
  <si>
    <t>korrigiertes Budget nach Bewertung, bei PL über Ph 31+32</t>
  </si>
  <si>
    <t>Diff. 1-5</t>
  </si>
  <si>
    <t>T-U (.210)</t>
  </si>
  <si>
    <t>Tab. JS</t>
  </si>
  <si>
    <t>Rest: (1760 + 80)h x 87.6/h</t>
  </si>
  <si>
    <t>Rest: 200h x 87.6/h</t>
  </si>
  <si>
    <t>Rest: 350h x 87.6/h</t>
  </si>
  <si>
    <t xml:space="preserve">Budget Honorar neu: 1'283hx82.2 + 1'840hx87.6.-/h = </t>
  </si>
  <si>
    <t>Budget Honorar neu: 789hx81.4.-/h + 200hx87.6.-/h</t>
  </si>
  <si>
    <t>aufgel ext.</t>
  </si>
  <si>
    <t>Budget Honorar neu: 1'997h x 107.5 + 350hx87.6.-/h</t>
  </si>
  <si>
    <t>In NO9 angemeldete Mehrleistung im Umfang von 2'021h kann um 804 hreduziert werden auf 1'217h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</si>
</sst>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2" borderId="0" xfId="1" applyNumberFormat="1" applyFont="1" applyFill="1" applyAlignment="1">
      <alignment horizontal="center"/>
    </xf>
    <xf numFmtId="0" fontId="0" fillId="4" borderId="0" xfId="0" applyFill="1"/>
    <xf numFmtId="165" fontId="0" fillId="4" borderId="0" xfId="1" applyNumberFormat="1" applyFont="1" applyFill="1"/>
    <xf numFmtId="0" fontId="0" fillId="5" borderId="0" xfId="0" applyFill="1"/>
    <xf numFmtId="165" fontId="0" fillId="0" borderId="1" xfId="1" applyNumberFormat="1" applyFont="1" applyBorder="1"/>
    <xf numFmtId="0" fontId="0" fillId="0" borderId="0" xfId="0" applyFill="1"/>
    <xf numFmtId="0" fontId="0" fillId="0" borderId="1" xfId="0" applyBorder="1"/>
    <xf numFmtId="0" fontId="2" fillId="0" borderId="0" xfId="0" applyFont="1" applyAlignment="1">
      <alignment horizontal="center"/>
    </xf>
    <xf numFmtId="165" fontId="0" fillId="0" borderId="0" xfId="1" applyNumberFormat="1" applyFont="1" applyFill="1"/>
    <xf numFmtId="165" fontId="0" fillId="5" borderId="0" xfId="1" applyNumberFormat="1" applyFont="1" applyFill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2" borderId="2" xfId="1" applyNumberFormat="1" applyFont="1" applyFill="1" applyBorder="1"/>
    <xf numFmtId="165" fontId="0" fillId="0" borderId="2" xfId="1" applyNumberFormat="1" applyFont="1" applyBorder="1"/>
    <xf numFmtId="0" fontId="0" fillId="0" borderId="2" xfId="0" applyBorder="1" applyAlignment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2" xfId="1" applyNumberFormat="1" applyFont="1" applyFill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ill="1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1" applyNumberFormat="1" applyFon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4" xfId="0" applyFill="1" applyBorder="1"/>
    <xf numFmtId="0" fontId="0" fillId="0" borderId="7" xfId="0" applyFill="1" applyBorder="1"/>
    <xf numFmtId="0" fontId="0" fillId="0" borderId="8" xfId="0" applyBorder="1"/>
    <xf numFmtId="0" fontId="0" fillId="0" borderId="4" xfId="0" applyBorder="1"/>
    <xf numFmtId="0" fontId="0" fillId="0" borderId="7" xfId="0" applyBorder="1"/>
    <xf numFmtId="165" fontId="0" fillId="0" borderId="4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2" fillId="5" borderId="0" xfId="1" applyNumberFormat="1" applyFont="1" applyFill="1"/>
    <xf numFmtId="165" fontId="2" fillId="0" borderId="0" xfId="1" applyNumberFormat="1" applyFont="1" applyFill="1"/>
    <xf numFmtId="0" fontId="0" fillId="7" borderId="0" xfId="0" applyFill="1"/>
    <xf numFmtId="165" fontId="0" fillId="0" borderId="0" xfId="0" applyNumberFormat="1"/>
    <xf numFmtId="0" fontId="2" fillId="5" borderId="0" xfId="0" applyFont="1" applyFill="1"/>
    <xf numFmtId="165" fontId="2" fillId="0" borderId="0" xfId="0" applyNumberFormat="1" applyFont="1"/>
    <xf numFmtId="0" fontId="5" fillId="0" borderId="0" xfId="0" applyFont="1"/>
    <xf numFmtId="165" fontId="0" fillId="0" borderId="2" xfId="1" applyNumberFormat="1" applyFont="1" applyFill="1" applyBorder="1" applyAlignment="1">
      <alignment horizontal="center"/>
    </xf>
    <xf numFmtId="165" fontId="0" fillId="0" borderId="2" xfId="1" applyNumberFormat="1" applyFon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65" fontId="0" fillId="3" borderId="2" xfId="1" applyNumberFormat="1" applyFont="1" applyFill="1" applyBorder="1"/>
    <xf numFmtId="165" fontId="2" fillId="3" borderId="0" xfId="1" applyNumberFormat="1" applyFont="1" applyFill="1"/>
    <xf numFmtId="165" fontId="0" fillId="6" borderId="0" xfId="1" applyNumberFormat="1" applyFont="1" applyFill="1"/>
    <xf numFmtId="165" fontId="0" fillId="8" borderId="0" xfId="1" applyNumberFormat="1" applyFont="1" applyFill="1"/>
    <xf numFmtId="165" fontId="0" fillId="8" borderId="2" xfId="1" applyNumberFormat="1" applyFont="1" applyFill="1" applyBorder="1"/>
    <xf numFmtId="165" fontId="2" fillId="8" borderId="0" xfId="1" applyNumberFormat="1" applyFont="1" applyFill="1"/>
    <xf numFmtId="0" fontId="6" fillId="0" borderId="0" xfId="0" applyFont="1" applyFill="1"/>
    <xf numFmtId="0" fontId="2" fillId="7" borderId="0" xfId="0" applyFont="1" applyFill="1"/>
    <xf numFmtId="165" fontId="2" fillId="7" borderId="0" xfId="1" applyNumberFormat="1" applyFont="1" applyFill="1"/>
    <xf numFmtId="165" fontId="0" fillId="5" borderId="2" xfId="1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selection activeCell="P22" sqref="P22"/>
    </sheetView>
  </sheetViews>
  <sheetFormatPr baseColWidth="10" defaultRowHeight="12.75" x14ac:dyDescent="0.2"/>
  <cols>
    <col min="1" max="8" width="9.85546875" customWidth="1"/>
    <col min="9" max="9" width="3.42578125" customWidth="1"/>
    <col min="10" max="13" width="9.7109375" customWidth="1"/>
    <col min="14" max="14" width="10.140625" customWidth="1"/>
  </cols>
  <sheetData>
    <row r="1" spans="1:14" ht="15.75" x14ac:dyDescent="0.25">
      <c r="A1" s="3" t="s">
        <v>1</v>
      </c>
    </row>
    <row r="2" spans="1:14" ht="15.75" x14ac:dyDescent="0.25">
      <c r="A2" s="3" t="s">
        <v>0</v>
      </c>
    </row>
    <row r="3" spans="1:14" ht="7.5" customHeight="1" x14ac:dyDescent="0.2">
      <c r="A3" s="56"/>
    </row>
    <row r="4" spans="1:14" ht="15" x14ac:dyDescent="0.25">
      <c r="A4" s="2" t="s">
        <v>2</v>
      </c>
    </row>
    <row r="5" spans="1:14" ht="12.4" customHeight="1" x14ac:dyDescent="0.2">
      <c r="A5" s="16" t="s">
        <v>4</v>
      </c>
      <c r="B5" s="16"/>
      <c r="C5" s="16"/>
      <c r="D5" s="16"/>
      <c r="E5" s="16"/>
      <c r="F5" s="16"/>
      <c r="G5" s="16"/>
      <c r="H5" s="4"/>
      <c r="J5" s="16" t="s">
        <v>4</v>
      </c>
      <c r="K5" s="16"/>
      <c r="L5" s="16"/>
      <c r="M5" s="16"/>
      <c r="N5" s="16"/>
    </row>
    <row r="6" spans="1:14" ht="12.4" customHeight="1" x14ac:dyDescent="0.2">
      <c r="A6" s="21"/>
      <c r="B6" s="20">
        <v>1</v>
      </c>
      <c r="C6" s="20">
        <v>2</v>
      </c>
      <c r="D6" s="20">
        <v>3</v>
      </c>
      <c r="E6" s="20" t="s">
        <v>17</v>
      </c>
      <c r="F6" s="20">
        <v>4</v>
      </c>
      <c r="G6" s="20">
        <v>5</v>
      </c>
      <c r="H6" s="20">
        <v>6</v>
      </c>
      <c r="J6" s="20">
        <v>1</v>
      </c>
      <c r="K6" s="20" t="s">
        <v>17</v>
      </c>
      <c r="L6" s="20">
        <v>4</v>
      </c>
      <c r="M6" s="20">
        <v>5</v>
      </c>
      <c r="N6" s="20">
        <v>6</v>
      </c>
    </row>
    <row r="7" spans="1:14" ht="12" customHeight="1" x14ac:dyDescent="0.2">
      <c r="A7" s="21"/>
      <c r="B7" s="20" t="s">
        <v>5</v>
      </c>
      <c r="C7" s="20" t="s">
        <v>6</v>
      </c>
      <c r="D7" s="20" t="s">
        <v>6</v>
      </c>
      <c r="E7" s="20" t="s">
        <v>6</v>
      </c>
      <c r="F7" s="20" t="s">
        <v>9</v>
      </c>
      <c r="G7" s="20" t="s">
        <v>10</v>
      </c>
      <c r="H7" s="20" t="s">
        <v>64</v>
      </c>
      <c r="J7" s="28" t="s">
        <v>5</v>
      </c>
      <c r="K7" s="28" t="s">
        <v>6</v>
      </c>
      <c r="L7" s="20" t="s">
        <v>9</v>
      </c>
      <c r="M7" s="20" t="s">
        <v>21</v>
      </c>
      <c r="N7" s="20" t="s">
        <v>64</v>
      </c>
    </row>
    <row r="8" spans="1:14" ht="12" customHeight="1" x14ac:dyDescent="0.2">
      <c r="A8" s="21"/>
      <c r="B8" s="20"/>
      <c r="C8" s="20" t="s">
        <v>7</v>
      </c>
      <c r="D8" s="20" t="s">
        <v>8</v>
      </c>
      <c r="E8" s="20" t="s">
        <v>18</v>
      </c>
      <c r="F8" s="20"/>
      <c r="G8" s="20"/>
      <c r="H8" s="20"/>
      <c r="J8" s="29"/>
      <c r="K8" s="28" t="s">
        <v>18</v>
      </c>
      <c r="L8" s="21"/>
      <c r="M8" s="21"/>
      <c r="N8" s="20"/>
    </row>
    <row r="9" spans="1:14" ht="12" customHeight="1" x14ac:dyDescent="0.2">
      <c r="A9" s="21" t="s">
        <v>11</v>
      </c>
      <c r="B9" s="21"/>
      <c r="C9" s="21"/>
      <c r="D9" s="21"/>
      <c r="E9" s="21"/>
      <c r="F9" s="21"/>
      <c r="G9" s="21"/>
      <c r="H9" s="21"/>
      <c r="J9" s="30">
        <v>82519</v>
      </c>
      <c r="K9" s="30">
        <v>82519</v>
      </c>
      <c r="L9" s="26">
        <v>0</v>
      </c>
      <c r="M9" s="26">
        <f>K9+L9</f>
        <v>82519</v>
      </c>
      <c r="N9" s="26">
        <f>J9-M9</f>
        <v>0</v>
      </c>
    </row>
    <row r="10" spans="1:14" ht="12" customHeight="1" x14ac:dyDescent="0.2">
      <c r="A10" s="21" t="s">
        <v>12</v>
      </c>
      <c r="B10" s="21"/>
      <c r="C10" s="21"/>
      <c r="D10" s="21"/>
      <c r="E10" s="21"/>
      <c r="F10" s="21"/>
      <c r="G10" s="21"/>
      <c r="H10" s="21"/>
      <c r="J10" s="61">
        <v>510000</v>
      </c>
      <c r="K10" s="30">
        <v>460349</v>
      </c>
      <c r="L10" s="70">
        <v>50000</v>
      </c>
      <c r="M10" s="26">
        <f t="shared" ref="M10:M15" si="0">K10+L10</f>
        <v>510349</v>
      </c>
      <c r="N10" s="26">
        <f t="shared" ref="N10:N15" si="1">J10-M10</f>
        <v>-349</v>
      </c>
    </row>
    <row r="11" spans="1:14" ht="12" customHeight="1" x14ac:dyDescent="0.2">
      <c r="A11" s="21" t="s">
        <v>13</v>
      </c>
      <c r="B11" s="21"/>
      <c r="C11" s="21"/>
      <c r="D11" s="21"/>
      <c r="E11" s="21"/>
      <c r="F11" s="21"/>
      <c r="G11" s="21"/>
      <c r="H11" s="21"/>
      <c r="J11" s="30">
        <v>303957</v>
      </c>
      <c r="K11" s="30">
        <v>303957</v>
      </c>
      <c r="L11" s="26">
        <v>0</v>
      </c>
      <c r="M11" s="26">
        <f t="shared" si="0"/>
        <v>303957</v>
      </c>
      <c r="N11" s="26">
        <f t="shared" si="1"/>
        <v>0</v>
      </c>
    </row>
    <row r="12" spans="1:14" ht="12" customHeight="1" x14ac:dyDescent="0.2">
      <c r="A12" s="21" t="s">
        <v>59</v>
      </c>
      <c r="B12" s="21"/>
      <c r="C12" s="21"/>
      <c r="D12" s="21"/>
      <c r="E12" s="21"/>
      <c r="F12" s="21"/>
      <c r="G12" s="21"/>
      <c r="H12" s="21"/>
      <c r="J12" s="30">
        <v>25200</v>
      </c>
      <c r="K12" s="30">
        <v>25200</v>
      </c>
      <c r="L12" s="26">
        <v>0</v>
      </c>
      <c r="M12" s="26">
        <f t="shared" si="0"/>
        <v>25200</v>
      </c>
      <c r="N12" s="26">
        <f t="shared" si="1"/>
        <v>0</v>
      </c>
    </row>
    <row r="13" spans="1:14" ht="12" customHeight="1" x14ac:dyDescent="0.2">
      <c r="A13" s="21" t="s">
        <v>60</v>
      </c>
      <c r="B13" s="21"/>
      <c r="C13" s="21"/>
      <c r="D13" s="21"/>
      <c r="E13" s="21"/>
      <c r="F13" s="21"/>
      <c r="G13" s="21"/>
      <c r="H13" s="21"/>
      <c r="J13" s="30">
        <v>4500</v>
      </c>
      <c r="K13" s="30">
        <v>4500</v>
      </c>
      <c r="L13" s="26">
        <v>0</v>
      </c>
      <c r="M13" s="26">
        <f t="shared" si="0"/>
        <v>4500</v>
      </c>
      <c r="N13" s="26">
        <f t="shared" si="1"/>
        <v>0</v>
      </c>
    </row>
    <row r="14" spans="1:14" ht="12" customHeight="1" x14ac:dyDescent="0.2">
      <c r="A14" s="21" t="s">
        <v>61</v>
      </c>
      <c r="B14" s="21"/>
      <c r="C14" s="21"/>
      <c r="D14" s="21"/>
      <c r="E14" s="21"/>
      <c r="F14" s="21"/>
      <c r="G14" s="21"/>
      <c r="H14" s="21"/>
      <c r="J14" s="30">
        <v>154400</v>
      </c>
      <c r="K14" s="30">
        <v>154400</v>
      </c>
      <c r="L14" s="26">
        <v>0</v>
      </c>
      <c r="M14" s="26">
        <f t="shared" si="0"/>
        <v>154400</v>
      </c>
      <c r="N14" s="26">
        <f t="shared" si="1"/>
        <v>0</v>
      </c>
    </row>
    <row r="15" spans="1:14" ht="12" customHeight="1" x14ac:dyDescent="0.2">
      <c r="A15" s="21" t="s">
        <v>62</v>
      </c>
      <c r="B15" s="21"/>
      <c r="C15" s="21"/>
      <c r="D15" s="21"/>
      <c r="E15" s="21"/>
      <c r="F15" s="21"/>
      <c r="G15" s="21"/>
      <c r="H15" s="21"/>
      <c r="J15" s="26"/>
      <c r="K15" s="30">
        <v>0</v>
      </c>
      <c r="L15" s="26">
        <v>0</v>
      </c>
      <c r="M15" s="26">
        <f t="shared" si="0"/>
        <v>0</v>
      </c>
      <c r="N15" s="26">
        <f t="shared" si="1"/>
        <v>0</v>
      </c>
    </row>
    <row r="16" spans="1:14" ht="12.4" customHeight="1" x14ac:dyDescent="0.2">
      <c r="J16" s="5"/>
      <c r="K16" s="5"/>
      <c r="L16" s="5"/>
      <c r="M16" s="5"/>
      <c r="N16" s="5"/>
    </row>
    <row r="17" spans="1:14" ht="12.4" customHeight="1" x14ac:dyDescent="0.2">
      <c r="J17" s="10" t="s">
        <v>20</v>
      </c>
      <c r="K17" s="10"/>
      <c r="L17" s="11"/>
      <c r="M17" s="5"/>
      <c r="N17" s="5"/>
    </row>
    <row r="18" spans="1:14" ht="7.5" customHeight="1" x14ac:dyDescent="0.2"/>
    <row r="19" spans="1:14" ht="15" x14ac:dyDescent="0.25">
      <c r="A19" s="2" t="s">
        <v>3</v>
      </c>
    </row>
    <row r="20" spans="1:14" ht="7.5" customHeight="1" x14ac:dyDescent="0.2"/>
    <row r="21" spans="1:14" ht="12.6" customHeight="1" x14ac:dyDescent="0.2">
      <c r="A21" s="32" t="s">
        <v>4</v>
      </c>
      <c r="B21" s="32"/>
      <c r="C21" s="32"/>
      <c r="D21" s="32"/>
      <c r="E21" s="32"/>
      <c r="F21" s="32"/>
      <c r="G21" s="32"/>
      <c r="H21" s="20"/>
      <c r="J21" s="32" t="s">
        <v>4</v>
      </c>
      <c r="K21" s="32"/>
      <c r="L21" s="32"/>
      <c r="M21" s="32"/>
      <c r="N21" s="27"/>
    </row>
    <row r="22" spans="1:14" ht="12.4" customHeight="1" x14ac:dyDescent="0.2">
      <c r="A22" s="21"/>
      <c r="B22" s="20">
        <v>1</v>
      </c>
      <c r="C22" s="20">
        <v>2</v>
      </c>
      <c r="D22" s="20">
        <v>3</v>
      </c>
      <c r="E22" s="20" t="s">
        <v>17</v>
      </c>
      <c r="F22" s="20">
        <v>4</v>
      </c>
      <c r="G22" s="20">
        <v>5</v>
      </c>
      <c r="H22" s="20">
        <v>6</v>
      </c>
      <c r="J22" s="20">
        <v>1</v>
      </c>
      <c r="K22" s="20" t="s">
        <v>17</v>
      </c>
      <c r="L22" s="20">
        <v>4</v>
      </c>
      <c r="M22" s="20">
        <v>5</v>
      </c>
      <c r="N22" s="20">
        <v>6</v>
      </c>
    </row>
    <row r="23" spans="1:14" ht="12.4" customHeight="1" x14ac:dyDescent="0.2">
      <c r="A23" s="21"/>
      <c r="B23" s="22" t="s">
        <v>5</v>
      </c>
      <c r="C23" s="22" t="s">
        <v>6</v>
      </c>
      <c r="D23" s="20" t="s">
        <v>6</v>
      </c>
      <c r="E23" s="20" t="s">
        <v>6</v>
      </c>
      <c r="F23" s="20" t="s">
        <v>9</v>
      </c>
      <c r="G23" s="20" t="s">
        <v>21</v>
      </c>
      <c r="H23" s="20" t="s">
        <v>64</v>
      </c>
      <c r="J23" s="59" t="s">
        <v>5</v>
      </c>
      <c r="K23" s="28" t="s">
        <v>6</v>
      </c>
      <c r="L23" s="20" t="s">
        <v>9</v>
      </c>
      <c r="M23" s="20" t="s">
        <v>21</v>
      </c>
      <c r="N23" s="20" t="s">
        <v>64</v>
      </c>
    </row>
    <row r="24" spans="1:14" ht="12.4" customHeight="1" x14ac:dyDescent="0.2">
      <c r="A24" s="21"/>
      <c r="B24" s="22"/>
      <c r="C24" s="22" t="s">
        <v>7</v>
      </c>
      <c r="D24" s="20" t="s">
        <v>8</v>
      </c>
      <c r="E24" s="20" t="s">
        <v>18</v>
      </c>
      <c r="F24" s="20"/>
      <c r="G24" s="20"/>
      <c r="H24" s="20"/>
      <c r="J24" s="60"/>
      <c r="K24" s="28" t="s">
        <v>18</v>
      </c>
      <c r="L24" s="21"/>
      <c r="M24" s="21"/>
      <c r="N24" s="20"/>
    </row>
    <row r="25" spans="1:14" ht="12.4" customHeight="1" x14ac:dyDescent="0.2">
      <c r="A25" s="21" t="s">
        <v>16</v>
      </c>
      <c r="B25" s="23">
        <v>30036</v>
      </c>
      <c r="C25" s="23">
        <v>14325</v>
      </c>
      <c r="D25" s="57">
        <v>1850</v>
      </c>
      <c r="E25" s="57">
        <f>C25+D25</f>
        <v>16175</v>
      </c>
      <c r="F25" s="24">
        <v>5000</v>
      </c>
      <c r="G25" s="24">
        <f>E25+F25</f>
        <v>21175</v>
      </c>
      <c r="H25" s="24">
        <f>B25-G25</f>
        <v>8861</v>
      </c>
      <c r="J25" s="61">
        <v>97200</v>
      </c>
      <c r="K25" s="30">
        <v>76087</v>
      </c>
      <c r="L25" s="26">
        <v>5000</v>
      </c>
      <c r="M25" s="26">
        <f>K25+L25</f>
        <v>81087</v>
      </c>
      <c r="N25" s="24">
        <f>J25-M25</f>
        <v>16113</v>
      </c>
    </row>
    <row r="26" spans="1:14" ht="12.4" customHeight="1" x14ac:dyDescent="0.2">
      <c r="A26" s="21" t="s">
        <v>65</v>
      </c>
      <c r="B26" s="25">
        <v>48885</v>
      </c>
      <c r="C26" s="25">
        <v>64152</v>
      </c>
      <c r="D26" s="58">
        <v>0</v>
      </c>
      <c r="E26" s="57">
        <f t="shared" ref="E26:E28" si="2">C26+D26</f>
        <v>64152</v>
      </c>
      <c r="F26" s="26">
        <v>5000</v>
      </c>
      <c r="G26" s="24">
        <f t="shared" ref="G26:G28" si="3">E26+F26</f>
        <v>69152</v>
      </c>
      <c r="H26" s="24">
        <f t="shared" ref="H26:H28" si="4">B26-G26</f>
        <v>-20267</v>
      </c>
      <c r="J26" s="61">
        <f>N56</f>
        <v>81800</v>
      </c>
      <c r="K26" s="30">
        <v>58753</v>
      </c>
      <c r="L26" s="65">
        <f>N53</f>
        <v>17500</v>
      </c>
      <c r="M26" s="26">
        <f t="shared" ref="M26:M28" si="5">K26+L26</f>
        <v>76253</v>
      </c>
      <c r="N26" s="24">
        <f t="shared" ref="N26:N28" si="6">J26-M26</f>
        <v>5547</v>
      </c>
    </row>
    <row r="27" spans="1:14" ht="12.4" customHeight="1" x14ac:dyDescent="0.2">
      <c r="A27" s="21" t="s">
        <v>14</v>
      </c>
      <c r="B27" s="25">
        <v>293071</v>
      </c>
      <c r="C27" s="25">
        <v>105464</v>
      </c>
      <c r="D27" s="58">
        <v>0</v>
      </c>
      <c r="E27" s="57">
        <f t="shared" si="2"/>
        <v>105464</v>
      </c>
      <c r="F27" s="26">
        <v>188000</v>
      </c>
      <c r="G27" s="24">
        <f t="shared" si="3"/>
        <v>293464</v>
      </c>
      <c r="H27" s="24">
        <f t="shared" si="4"/>
        <v>-393</v>
      </c>
      <c r="J27" s="61">
        <f>N48</f>
        <v>266700</v>
      </c>
      <c r="K27" s="30">
        <v>106164</v>
      </c>
      <c r="L27" s="65">
        <f>N45</f>
        <v>161200</v>
      </c>
      <c r="M27" s="26">
        <f t="shared" si="5"/>
        <v>267364</v>
      </c>
      <c r="N27" s="24">
        <f t="shared" si="6"/>
        <v>-664</v>
      </c>
    </row>
    <row r="28" spans="1:14" ht="12.4" customHeight="1" x14ac:dyDescent="0.2">
      <c r="A28" s="21" t="s">
        <v>15</v>
      </c>
      <c r="B28" s="25">
        <v>269858</v>
      </c>
      <c r="C28" s="25">
        <v>214736</v>
      </c>
      <c r="D28" s="58">
        <v>0</v>
      </c>
      <c r="E28" s="57">
        <f t="shared" si="2"/>
        <v>214736</v>
      </c>
      <c r="F28" s="26">
        <v>25000</v>
      </c>
      <c r="G28" s="24">
        <f t="shared" si="3"/>
        <v>239736</v>
      </c>
      <c r="H28" s="24">
        <f t="shared" si="4"/>
        <v>30122</v>
      </c>
      <c r="J28" s="61">
        <f>N66</f>
        <v>245400</v>
      </c>
      <c r="K28" s="30">
        <v>214659</v>
      </c>
      <c r="L28" s="65">
        <f>N63</f>
        <v>30700</v>
      </c>
      <c r="M28" s="26">
        <f t="shared" si="5"/>
        <v>245359</v>
      </c>
      <c r="N28" s="24">
        <f t="shared" si="6"/>
        <v>41</v>
      </c>
    </row>
    <row r="29" spans="1:14" ht="9" customHeight="1" x14ac:dyDescent="0.2">
      <c r="B29" s="5"/>
      <c r="C29" s="5"/>
      <c r="D29" s="5"/>
      <c r="E29" s="5"/>
      <c r="F29" s="5"/>
      <c r="G29" s="5"/>
      <c r="H29" s="5"/>
      <c r="J29" s="5"/>
      <c r="K29" s="5"/>
      <c r="L29" s="5"/>
      <c r="M29" s="5"/>
    </row>
    <row r="30" spans="1:14" x14ac:dyDescent="0.2">
      <c r="A30" s="6" t="s">
        <v>19</v>
      </c>
      <c r="B30" s="7"/>
      <c r="C30" s="7"/>
      <c r="D30" s="7"/>
      <c r="E30" s="5"/>
      <c r="F30" s="5"/>
      <c r="G30" s="5"/>
      <c r="H30" s="5"/>
      <c r="J30" s="10" t="s">
        <v>20</v>
      </c>
      <c r="K30" s="10"/>
      <c r="L30" s="10"/>
    </row>
    <row r="31" spans="1:14" x14ac:dyDescent="0.2">
      <c r="J31" s="8" t="s">
        <v>63</v>
      </c>
      <c r="K31" s="8"/>
      <c r="L31" s="8"/>
      <c r="M31" s="8"/>
      <c r="N31" s="8"/>
    </row>
    <row r="32" spans="1:14" ht="9" customHeight="1" x14ac:dyDescent="0.2"/>
    <row r="33" spans="1:14" ht="12.4" customHeight="1" x14ac:dyDescent="0.2">
      <c r="A33" s="31" t="s">
        <v>22</v>
      </c>
      <c r="B33" s="21"/>
      <c r="C33" s="21"/>
      <c r="D33" s="32" t="s">
        <v>24</v>
      </c>
      <c r="E33" s="32"/>
      <c r="F33" s="33" t="s">
        <v>27</v>
      </c>
      <c r="G33" s="35" t="s">
        <v>33</v>
      </c>
      <c r="H33" s="19" t="s">
        <v>36</v>
      </c>
      <c r="I33" s="19"/>
      <c r="J33" s="19"/>
      <c r="K33" s="19"/>
    </row>
    <row r="34" spans="1:14" ht="12.4" customHeight="1" x14ac:dyDescent="0.2">
      <c r="A34" s="31"/>
      <c r="B34" s="21">
        <v>87.61</v>
      </c>
      <c r="C34" s="21"/>
      <c r="D34" s="20" t="s">
        <v>26</v>
      </c>
      <c r="E34" s="20" t="s">
        <v>25</v>
      </c>
      <c r="F34" s="21"/>
      <c r="G34" s="36" t="s">
        <v>34</v>
      </c>
      <c r="H34" s="19"/>
      <c r="I34" s="19"/>
      <c r="J34" s="19"/>
      <c r="K34" s="19"/>
    </row>
    <row r="35" spans="1:14" ht="12.4" customHeight="1" x14ac:dyDescent="0.2">
      <c r="A35" s="34" t="s">
        <v>23</v>
      </c>
      <c r="B35" s="21"/>
      <c r="C35" s="21"/>
      <c r="D35" s="26">
        <v>561</v>
      </c>
      <c r="E35" s="26">
        <f>D35*B34</f>
        <v>49149.21</v>
      </c>
      <c r="F35" s="26">
        <v>48885</v>
      </c>
      <c r="G35" s="37">
        <f>F35-E35</f>
        <v>-264.20999999999913</v>
      </c>
      <c r="H35" s="38" t="s">
        <v>40</v>
      </c>
      <c r="I35" s="38"/>
      <c r="J35" s="38"/>
      <c r="K35" s="38"/>
    </row>
    <row r="36" spans="1:14" ht="12.4" customHeight="1" x14ac:dyDescent="0.2">
      <c r="A36" s="42" t="s">
        <v>28</v>
      </c>
      <c r="B36" t="s">
        <v>29</v>
      </c>
      <c r="C36" s="45"/>
      <c r="D36" s="5">
        <v>1210</v>
      </c>
      <c r="E36" s="47"/>
      <c r="F36" s="5"/>
      <c r="G36" s="47"/>
      <c r="H36" s="40"/>
      <c r="I36" s="19"/>
      <c r="J36" s="19"/>
      <c r="K36" s="19"/>
    </row>
    <row r="37" spans="1:14" ht="12.4" customHeight="1" x14ac:dyDescent="0.2">
      <c r="A37" s="43"/>
      <c r="B37" t="s">
        <v>30</v>
      </c>
      <c r="C37" s="46"/>
      <c r="D37" s="5">
        <v>748</v>
      </c>
      <c r="E37" s="48"/>
      <c r="F37" s="5"/>
      <c r="G37" s="48"/>
      <c r="H37" s="40"/>
      <c r="I37" s="19"/>
      <c r="J37" s="19"/>
      <c r="K37" s="19"/>
    </row>
    <row r="38" spans="1:14" ht="12.4" customHeight="1" x14ac:dyDescent="0.2">
      <c r="A38" s="43"/>
      <c r="B38" s="15" t="s">
        <v>31</v>
      </c>
      <c r="C38" s="46"/>
      <c r="D38" s="13">
        <v>1760</v>
      </c>
      <c r="E38" s="48"/>
      <c r="F38" s="5"/>
      <c r="G38" s="48"/>
      <c r="H38" s="40"/>
      <c r="I38" s="19"/>
      <c r="J38" s="19"/>
      <c r="K38" s="19"/>
    </row>
    <row r="39" spans="1:14" ht="12.4" customHeight="1" x14ac:dyDescent="0.2">
      <c r="A39" s="44"/>
      <c r="B39" t="s">
        <v>32</v>
      </c>
      <c r="C39" s="44"/>
      <c r="D39" s="5">
        <f>SUM(D36:D38)</f>
        <v>3718</v>
      </c>
      <c r="E39" s="49">
        <f>D39*B34</f>
        <v>325733.98</v>
      </c>
      <c r="F39" s="5">
        <v>293071</v>
      </c>
      <c r="G39" s="49">
        <f t="shared" ref="G39:G42" si="7">F39-E39</f>
        <v>-32662.979999999981</v>
      </c>
      <c r="H39" s="41" t="s">
        <v>37</v>
      </c>
      <c r="I39" s="39"/>
      <c r="J39" s="39"/>
      <c r="K39" s="39"/>
    </row>
    <row r="40" spans="1:14" ht="12.4" customHeight="1" x14ac:dyDescent="0.2">
      <c r="A40" s="21" t="s">
        <v>35</v>
      </c>
      <c r="B40" s="21"/>
      <c r="C40" s="21"/>
      <c r="D40" s="26">
        <v>3000</v>
      </c>
      <c r="E40" s="26">
        <f>D40*B34</f>
        <v>262830</v>
      </c>
      <c r="F40" s="26">
        <v>269858</v>
      </c>
      <c r="G40" s="26">
        <f t="shared" si="7"/>
        <v>7028</v>
      </c>
      <c r="H40" s="38" t="s">
        <v>38</v>
      </c>
      <c r="I40" s="38"/>
      <c r="J40" s="38"/>
      <c r="K40" s="38"/>
    </row>
    <row r="41" spans="1:14" ht="12.4" customHeight="1" x14ac:dyDescent="0.2">
      <c r="A41" s="12" t="s">
        <v>39</v>
      </c>
      <c r="B41" s="12"/>
      <c r="C41" s="12"/>
      <c r="D41" s="18"/>
      <c r="E41" s="18"/>
      <c r="F41" s="18"/>
      <c r="G41" s="18"/>
      <c r="H41" s="12"/>
      <c r="I41" s="12"/>
      <c r="J41" s="12"/>
      <c r="K41" s="12"/>
      <c r="L41" s="12"/>
      <c r="M41" s="12"/>
    </row>
    <row r="42" spans="1:14" x14ac:dyDescent="0.2">
      <c r="D42" s="5"/>
      <c r="E42" s="5"/>
      <c r="F42" s="5"/>
      <c r="G42" s="5">
        <f t="shared" si="7"/>
        <v>0</v>
      </c>
    </row>
    <row r="43" spans="1:14" x14ac:dyDescent="0.2">
      <c r="A43" s="1" t="s">
        <v>58</v>
      </c>
      <c r="D43" s="5"/>
      <c r="E43" s="9" t="s">
        <v>66</v>
      </c>
      <c r="F43" s="5"/>
      <c r="G43" s="11" t="s">
        <v>72</v>
      </c>
      <c r="H43" s="14"/>
    </row>
    <row r="44" spans="1:14" x14ac:dyDescent="0.2">
      <c r="A44" t="s">
        <v>41</v>
      </c>
      <c r="D44" s="5"/>
      <c r="E44" s="7">
        <v>1283</v>
      </c>
      <c r="F44" s="5"/>
      <c r="G44" s="63">
        <v>1124</v>
      </c>
      <c r="H44" s="17"/>
    </row>
    <row r="45" spans="1:14" x14ac:dyDescent="0.2">
      <c r="A45" t="s">
        <v>42</v>
      </c>
      <c r="D45" s="5"/>
      <c r="E45" s="5">
        <v>80</v>
      </c>
      <c r="F45" s="5"/>
      <c r="G45" s="5"/>
      <c r="H45" s="14"/>
      <c r="J45" s="1" t="s">
        <v>67</v>
      </c>
      <c r="K45" s="1"/>
      <c r="L45" s="1"/>
      <c r="M45" s="1"/>
      <c r="N45" s="66">
        <v>161200</v>
      </c>
    </row>
    <row r="46" spans="1:14" x14ac:dyDescent="0.2">
      <c r="A46" t="s">
        <v>44</v>
      </c>
      <c r="D46" s="5"/>
      <c r="E46" s="13">
        <v>1760</v>
      </c>
      <c r="F46" s="5"/>
      <c r="G46" s="5"/>
    </row>
    <row r="47" spans="1:14" x14ac:dyDescent="0.2">
      <c r="A47" t="s">
        <v>43</v>
      </c>
      <c r="D47" s="5"/>
      <c r="E47" s="5">
        <f>SUM(E44:E46)</f>
        <v>3123</v>
      </c>
      <c r="F47" s="5"/>
      <c r="G47" s="5"/>
      <c r="J47" s="1" t="s">
        <v>70</v>
      </c>
      <c r="K47" s="1"/>
      <c r="L47" s="1"/>
      <c r="M47" s="1"/>
      <c r="N47" s="51"/>
    </row>
    <row r="48" spans="1:14" x14ac:dyDescent="0.2">
      <c r="A48" t="s">
        <v>45</v>
      </c>
      <c r="D48" s="5"/>
      <c r="E48" s="5">
        <v>3345</v>
      </c>
      <c r="F48" s="5"/>
      <c r="G48" s="5"/>
      <c r="N48" s="62">
        <v>266700</v>
      </c>
    </row>
    <row r="49" spans="1:14" x14ac:dyDescent="0.2">
      <c r="A49" s="54" t="s">
        <v>46</v>
      </c>
      <c r="B49" s="54"/>
      <c r="C49" s="54"/>
      <c r="D49" s="50"/>
      <c r="E49" s="50">
        <f>E48-E47</f>
        <v>222</v>
      </c>
      <c r="F49" s="50" t="s">
        <v>54</v>
      </c>
      <c r="G49" s="18"/>
      <c r="H49" s="12"/>
      <c r="I49" s="12"/>
      <c r="J49" s="12"/>
      <c r="K49" s="12"/>
      <c r="L49" s="12"/>
    </row>
    <row r="50" spans="1:14" x14ac:dyDescent="0.2">
      <c r="D50" s="5"/>
      <c r="E50" s="5"/>
      <c r="F50" s="5"/>
      <c r="G50" s="5"/>
    </row>
    <row r="51" spans="1:14" x14ac:dyDescent="0.2">
      <c r="A51" s="1" t="s">
        <v>47</v>
      </c>
      <c r="D51" s="5"/>
      <c r="E51" s="5"/>
      <c r="F51" s="5"/>
      <c r="G51" s="5"/>
    </row>
    <row r="52" spans="1:14" x14ac:dyDescent="0.2">
      <c r="A52" t="s">
        <v>41</v>
      </c>
      <c r="D52" s="5"/>
      <c r="E52" s="7">
        <v>789</v>
      </c>
      <c r="F52" s="5"/>
      <c r="G52" s="17"/>
      <c r="H52" s="14"/>
      <c r="I52" s="14"/>
    </row>
    <row r="53" spans="1:14" x14ac:dyDescent="0.2">
      <c r="A53" t="s">
        <v>42</v>
      </c>
      <c r="D53" s="5"/>
      <c r="E53" s="5">
        <v>80</v>
      </c>
      <c r="F53" s="5"/>
      <c r="G53" s="5"/>
      <c r="J53" t="s">
        <v>68</v>
      </c>
      <c r="N53" s="64">
        <v>17500</v>
      </c>
    </row>
    <row r="54" spans="1:14" x14ac:dyDescent="0.2">
      <c r="A54" t="s">
        <v>48</v>
      </c>
      <c r="D54" s="5"/>
      <c r="E54" s="13">
        <v>120</v>
      </c>
      <c r="F54" s="5"/>
      <c r="G54" s="5"/>
    </row>
    <row r="55" spans="1:14" x14ac:dyDescent="0.2">
      <c r="A55" t="s">
        <v>43</v>
      </c>
      <c r="D55" s="5"/>
      <c r="E55" s="5">
        <f>SUM(E52:E54)</f>
        <v>989</v>
      </c>
      <c r="F55" s="5"/>
      <c r="G55" s="5"/>
      <c r="J55" s="1" t="s">
        <v>71</v>
      </c>
      <c r="N55" s="51"/>
    </row>
    <row r="56" spans="1:14" x14ac:dyDescent="0.2">
      <c r="A56" t="s">
        <v>45</v>
      </c>
      <c r="D56" s="5"/>
      <c r="E56" s="5">
        <v>558</v>
      </c>
      <c r="F56" s="5"/>
      <c r="G56" s="5"/>
      <c r="N56" s="62">
        <v>81800</v>
      </c>
    </row>
    <row r="57" spans="1:14" x14ac:dyDescent="0.2">
      <c r="A57" s="68" t="s">
        <v>33</v>
      </c>
      <c r="B57" s="68"/>
      <c r="C57" s="68"/>
      <c r="D57" s="69"/>
      <c r="E57" s="69">
        <f>E56-E55</f>
        <v>-431</v>
      </c>
      <c r="F57" s="69" t="s">
        <v>49</v>
      </c>
      <c r="G57" s="69"/>
      <c r="H57" s="52"/>
      <c r="I57" s="52"/>
    </row>
    <row r="58" spans="1:14" x14ac:dyDescent="0.2">
      <c r="A58" s="68" t="s">
        <v>55</v>
      </c>
      <c r="B58" s="68"/>
      <c r="C58" s="68"/>
      <c r="D58" s="69"/>
      <c r="E58" s="69">
        <f>1.1*E57</f>
        <v>-474.1</v>
      </c>
      <c r="F58" s="69" t="s">
        <v>56</v>
      </c>
      <c r="G58" s="69"/>
    </row>
    <row r="59" spans="1:14" x14ac:dyDescent="0.2">
      <c r="D59" s="5"/>
      <c r="E59" s="5"/>
      <c r="F59" s="5"/>
      <c r="G59" s="5"/>
    </row>
    <row r="60" spans="1:14" x14ac:dyDescent="0.2">
      <c r="A60" s="1" t="s">
        <v>50</v>
      </c>
      <c r="D60" s="5"/>
      <c r="E60" s="5"/>
      <c r="F60" s="5"/>
      <c r="G60" s="5"/>
    </row>
    <row r="61" spans="1:14" x14ac:dyDescent="0.2">
      <c r="A61" t="s">
        <v>41</v>
      </c>
      <c r="D61" s="5"/>
      <c r="E61" s="7">
        <v>1997</v>
      </c>
      <c r="F61" s="5"/>
      <c r="G61" s="17"/>
      <c r="H61" s="17"/>
    </row>
    <row r="62" spans="1:14" x14ac:dyDescent="0.2">
      <c r="A62" t="s">
        <v>42</v>
      </c>
      <c r="D62" s="5"/>
      <c r="E62" s="5">
        <v>150</v>
      </c>
      <c r="F62" s="5"/>
      <c r="G62" s="5"/>
    </row>
    <row r="63" spans="1:14" x14ac:dyDescent="0.2">
      <c r="A63" t="s">
        <v>51</v>
      </c>
      <c r="D63" s="5"/>
      <c r="E63" s="5">
        <v>50</v>
      </c>
      <c r="F63" s="5"/>
      <c r="G63" s="5"/>
      <c r="J63" t="s">
        <v>69</v>
      </c>
      <c r="N63" s="64">
        <v>30700</v>
      </c>
    </row>
    <row r="64" spans="1:14" x14ac:dyDescent="0.2">
      <c r="A64" t="s">
        <v>52</v>
      </c>
      <c r="D64" s="5"/>
      <c r="E64" s="13">
        <v>150</v>
      </c>
      <c r="F64" s="5"/>
      <c r="G64" s="5"/>
    </row>
    <row r="65" spans="1:14" x14ac:dyDescent="0.2">
      <c r="A65" t="s">
        <v>43</v>
      </c>
      <c r="E65" s="53">
        <f>SUM(E61:E64)</f>
        <v>2347</v>
      </c>
      <c r="J65" s="1" t="s">
        <v>73</v>
      </c>
      <c r="L65" s="67"/>
      <c r="N65" s="51"/>
    </row>
    <row r="66" spans="1:14" x14ac:dyDescent="0.2">
      <c r="A66" t="s">
        <v>45</v>
      </c>
      <c r="E66" s="53">
        <v>3078</v>
      </c>
      <c r="N66" s="62">
        <v>245400</v>
      </c>
    </row>
    <row r="67" spans="1:14" x14ac:dyDescent="0.2">
      <c r="A67" s="1" t="s">
        <v>53</v>
      </c>
      <c r="E67" s="55">
        <f>E66-E65</f>
        <v>731</v>
      </c>
      <c r="F67" s="1" t="s">
        <v>57</v>
      </c>
    </row>
    <row r="68" spans="1:14" x14ac:dyDescent="0.2">
      <c r="A68" s="1" t="s">
        <v>55</v>
      </c>
      <c r="E68" s="55">
        <f>1.1*E67</f>
        <v>804.1</v>
      </c>
    </row>
    <row r="69" spans="1:14" x14ac:dyDescent="0.2">
      <c r="A69" s="68" t="s">
        <v>74</v>
      </c>
      <c r="B69" s="52"/>
      <c r="C69" s="52"/>
      <c r="D69" s="52"/>
      <c r="E69" s="52"/>
      <c r="F69" s="52"/>
      <c r="G69" s="52"/>
      <c r="H69" s="52"/>
      <c r="I69" s="52"/>
      <c r="J69" s="52"/>
    </row>
  </sheetData>
  <mergeCells count="11">
    <mergeCell ref="H39:K39"/>
    <mergeCell ref="H40:K40"/>
    <mergeCell ref="H36:K38"/>
    <mergeCell ref="A5:G5"/>
    <mergeCell ref="A21:G21"/>
    <mergeCell ref="J21:M21"/>
    <mergeCell ref="D33:E33"/>
    <mergeCell ref="H33:K33"/>
    <mergeCell ref="H34:K34"/>
    <mergeCell ref="H35:K35"/>
    <mergeCell ref="J5:N5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2017-05-16T19:29:45Z</cp:lastPrinted>
  <dcterms:created xsi:type="dcterms:W3CDTF">2017-05-16T06:38:52Z</dcterms:created>
  <dcterms:modified xsi:type="dcterms:W3CDTF">2017-05-16T19:29:49Z</dcterms:modified>
</cp:coreProperties>
</file>