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VS040\projekteextern\9000\9246_FCh_EP_Sissach-Eptingen\P100_Projektschluessel\P120_Internes_Kostenmanagement\Aufwand_Fachbereich_T_U\Phase_51\"/>
    </mc:Choice>
  </mc:AlternateContent>
  <bookViews>
    <workbookView xWindow="-45" yWindow="0" windowWidth="11985" windowHeight="12495" tabRatio="645"/>
  </bookViews>
  <sheets>
    <sheet name="Tabelle 1" sheetId="13" r:id="rId1"/>
    <sheet name="Planliste" sheetId="14" r:id="rId2"/>
  </sheets>
  <definedNames>
    <definedName name="_C" localSheetId="0">'Tabelle 1'!#REF!</definedName>
    <definedName name="_C">#REF!</definedName>
    <definedName name="A" localSheetId="0">'Tabelle 1'!#REF!</definedName>
    <definedName name="A">#REF!</definedName>
    <definedName name="B" localSheetId="0">'Tabelle 1'!#REF!</definedName>
    <definedName name="B">#REF!</definedName>
    <definedName name="D" localSheetId="0">'Tabelle 1'!#REF!</definedName>
    <definedName name="D">#REF!</definedName>
    <definedName name="_xlnm.Print_Area" localSheetId="1">Planliste!$A$1:$M$56</definedName>
    <definedName name="_xlnm.Print_Area" localSheetId="0">'Tabelle 1'!$A$1:$Q$18</definedName>
    <definedName name="_xlnm.Print_Titles" localSheetId="0">'Tabelle 1'!#REF!</definedName>
    <definedName name="E" localSheetId="0">'Tabelle 1'!#REF!</definedName>
    <definedName name="E">#REF!</definedName>
    <definedName name="F" localSheetId="0">'Tabelle 1'!#REF!</definedName>
    <definedName name="F">#REF!</definedName>
    <definedName name="G" localSheetId="0">'Tabelle 1'!#REF!</definedName>
    <definedName name="G">#REF!</definedName>
  </definedNames>
  <calcPr calcId="162913" concurrentCalc="0"/>
</workbook>
</file>

<file path=xl/calcChain.xml><?xml version="1.0" encoding="utf-8"?>
<calcChain xmlns="http://schemas.openxmlformats.org/spreadsheetml/2006/main">
  <c r="L56" i="14" l="1"/>
  <c r="L55" i="14"/>
  <c r="F4" i="13"/>
  <c r="I56" i="14"/>
  <c r="I55" i="14"/>
  <c r="F5" i="13"/>
  <c r="F7" i="13"/>
  <c r="J55" i="14"/>
  <c r="J5" i="13"/>
  <c r="J7" i="13"/>
  <c r="K56" i="14"/>
  <c r="N4" i="13"/>
  <c r="K55" i="14"/>
  <c r="L5" i="13"/>
  <c r="N9" i="13"/>
  <c r="L7" i="13"/>
  <c r="N10" i="13"/>
  <c r="N11" i="13"/>
  <c r="N7" i="13"/>
  <c r="N12" i="13"/>
  <c r="N13" i="13"/>
  <c r="O7" i="13"/>
  <c r="N14" i="13"/>
  <c r="N8" i="13"/>
  <c r="G7" i="13"/>
  <c r="H7" i="13"/>
  <c r="I7" i="13"/>
  <c r="K7" i="13"/>
  <c r="M7" i="13"/>
  <c r="P7" i="13"/>
  <c r="Q4" i="13"/>
  <c r="Q5" i="13"/>
  <c r="Q7" i="13"/>
  <c r="Q6" i="13"/>
  <c r="J56" i="14"/>
  <c r="P14" i="13"/>
  <c r="W8" i="13"/>
  <c r="W10" i="13"/>
  <c r="W12" i="13"/>
  <c r="W13" i="13"/>
  <c r="W14" i="13"/>
  <c r="W9" i="13"/>
  <c r="W11" i="13"/>
  <c r="Q12" i="13"/>
  <c r="Q13" i="13"/>
  <c r="Q10" i="13"/>
  <c r="Q14" i="13"/>
  <c r="Q9" i="13"/>
  <c r="Q11" i="13"/>
  <c r="Q8" i="13"/>
  <c r="N15" i="13"/>
  <c r="O11" i="13"/>
  <c r="W15" i="13"/>
  <c r="Q18" i="13"/>
  <c r="P15" i="13"/>
  <c r="Q17" i="13"/>
  <c r="O13" i="13"/>
  <c r="O14" i="13"/>
  <c r="O8" i="13"/>
  <c r="O15" i="13"/>
  <c r="O9" i="13"/>
  <c r="O10" i="13"/>
  <c r="O12" i="13"/>
</calcChain>
</file>

<file path=xl/sharedStrings.xml><?xml version="1.0" encoding="utf-8"?>
<sst xmlns="http://schemas.openxmlformats.org/spreadsheetml/2006/main" count="278" uniqueCount="163">
  <si>
    <t xml:space="preserve">1.683.1+2 </t>
  </si>
  <si>
    <t>B</t>
  </si>
  <si>
    <t>D</t>
  </si>
  <si>
    <t>C</t>
  </si>
  <si>
    <t>E</t>
  </si>
  <si>
    <t>F</t>
  </si>
  <si>
    <t>G</t>
  </si>
  <si>
    <t>3/4G</t>
  </si>
  <si>
    <t>TPL</t>
  </si>
  <si>
    <t>Baukosten
MP</t>
  </si>
  <si>
    <t>MA</t>
  </si>
  <si>
    <t>Funktion</t>
  </si>
  <si>
    <t>Tot.</t>
  </si>
  <si>
    <t>Ing.</t>
  </si>
  <si>
    <t>Z/K</t>
  </si>
  <si>
    <t>Lehr.</t>
  </si>
  <si>
    <t>Admin.</t>
  </si>
  <si>
    <t>Ing.Verk.</t>
  </si>
  <si>
    <t>Ing. Statik</t>
  </si>
  <si>
    <t>MSA [CHF/h]</t>
  </si>
  <si>
    <t>Extern</t>
  </si>
  <si>
    <t>Intern</t>
  </si>
  <si>
    <t>Vermess.</t>
  </si>
  <si>
    <t>H-Leistungen Phase 51
"Unterlagen für die Ausführung"</t>
  </si>
  <si>
    <t>Massnahmen MP</t>
  </si>
  <si>
    <t>IO mit Massnahmen
(Sortierung nach Bausumme)</t>
  </si>
  <si>
    <t>Ing. Geotechn.</t>
  </si>
  <si>
    <t>Tunnel Oberburg</t>
  </si>
  <si>
    <t>Belag N02, Ersatz Schachtdeckel, Fugenaufweitung+Entlastungsbohrung, NEU Tunnelbeschichtung</t>
  </si>
  <si>
    <t>Detailplanung Anschluss Sammelleitung Oströhre, Ergänzung Detail Fugenaufweitung</t>
  </si>
  <si>
    <t>Tunnel Ebenrain</t>
  </si>
  <si>
    <t>Belag N02, Ersatz Schachtdeckel, Fugenaufweitung+Entlastungsbohrung, Tunnelbeschichtung, Querverbindung, Rauchtrennwand</t>
  </si>
  <si>
    <t>Ausführungsstatik Rauchtrennwand + QV, Schalungs-/Bewehrungspläne QV, Detailplanung Werkleitungen im Bankett, Absteckungsplan</t>
  </si>
  <si>
    <t>11'100 Situation</t>
  </si>
  <si>
    <t>Situation</t>
  </si>
  <si>
    <t>1:500</t>
  </si>
  <si>
    <t>11101-Sitution</t>
  </si>
  <si>
    <t>AeBo</t>
  </si>
  <si>
    <t>A</t>
  </si>
  <si>
    <t>Absteckung Fahrbahnrand</t>
  </si>
  <si>
    <t>1:200</t>
  </si>
  <si>
    <t>11102-Absteckung Fahrbahnrand</t>
  </si>
  <si>
    <t>Tabelle - Absteckung Fahrbahnrand</t>
  </si>
  <si>
    <t>A4</t>
  </si>
  <si>
    <t>11103-Absteckung Fahrbahnrand</t>
  </si>
  <si>
    <t>Bauinstallationsplan</t>
  </si>
  <si>
    <t>11104-Baustelleninstallation</t>
  </si>
  <si>
    <t xml:space="preserve">Weströhre Bankett West Tempo. Verkehrsführung </t>
  </si>
  <si>
    <t>1:1000</t>
  </si>
  <si>
    <t>11111-Baustellensignalisation_W_W</t>
  </si>
  <si>
    <t>Baustellenmarkierung Weströhre 2/3</t>
  </si>
  <si>
    <t>11112-Baustellenmarkierung_W_2/3</t>
  </si>
  <si>
    <t>Baustellenmarkierung Weströhre 3/3</t>
  </si>
  <si>
    <t>11113-Baustellenmarkierung_W_3/3</t>
  </si>
  <si>
    <t>Baustellenmarkierung Oströhre 1/3</t>
  </si>
  <si>
    <t>11114-Baustellenmarkierung_O_1/3</t>
  </si>
  <si>
    <t>Baustellenmarkierung Oströhre 2/3</t>
  </si>
  <si>
    <t>11115-Baustellenmarkierung_O_2/3</t>
  </si>
  <si>
    <t>Baustellenmarkierung Oströhre 3/3</t>
  </si>
  <si>
    <t>11116-Baustellenmarkierung_O_3/3</t>
  </si>
  <si>
    <t>Baustellensignalisation Weströhre Bankett Ost</t>
  </si>
  <si>
    <t>11121-Baustellensignalisation_W_O</t>
  </si>
  <si>
    <t>Baustellensignalisation Weströhre Bankett West</t>
  </si>
  <si>
    <t>11122-Baustellensignalisation_W_W</t>
  </si>
  <si>
    <t>Baustellensignalisation Oströhre Bankett West</t>
  </si>
  <si>
    <t>11123-Baustellensignalisation_O_W</t>
  </si>
  <si>
    <t>Baustellensignalisation Oströhre Bankett Ost</t>
  </si>
  <si>
    <t>11124-Baustellensignalisation_O_O</t>
  </si>
  <si>
    <t>11'200 Normalprofile</t>
  </si>
  <si>
    <t>Normalprofil + Schnitte Oströhre-BS</t>
  </si>
  <si>
    <r>
      <rPr>
        <sz val="7"/>
        <rFont val="Arial"/>
        <family val="2"/>
      </rPr>
      <t>1:10</t>
    </r>
    <r>
      <rPr>
        <sz val="7"/>
        <color rgb="FFFF0000"/>
        <rFont val="Arial"/>
        <family val="2"/>
      </rPr>
      <t>/20/50</t>
    </r>
  </si>
  <si>
    <t>11201-Normalprofil-Ostroehre-BS</t>
  </si>
  <si>
    <t>Normalprofil + Schnitte Weströhre-CHI</t>
  </si>
  <si>
    <t>11202-Normalprofil-Westroehre-CHI</t>
  </si>
  <si>
    <t>Bauablauf Einbau Trasse</t>
  </si>
  <si>
    <t>1:20</t>
  </si>
  <si>
    <t>11203-Baulauf-Einbau-Trasse</t>
  </si>
  <si>
    <t>Verkehrsführung am Tag</t>
  </si>
  <si>
    <t>1:50</t>
  </si>
  <si>
    <t>11211-Verkehrsführung-NP</t>
  </si>
  <si>
    <t>11'300 Detailpläne</t>
  </si>
  <si>
    <t>Kontrollschacht bei QV</t>
  </si>
  <si>
    <t>1:10</t>
  </si>
  <si>
    <t>11301-Kontrollschacht-QV</t>
  </si>
  <si>
    <t>Einlaufschacht (ES) - Weströhre</t>
  </si>
  <si>
    <t>11302-Einlaufschacht</t>
  </si>
  <si>
    <t>Kontrollschacht (KS)</t>
  </si>
  <si>
    <t>11303-Kontrollschacht</t>
  </si>
  <si>
    <t>Siphonschacht (SS)</t>
  </si>
  <si>
    <t>11304-Siphonschacht</t>
  </si>
  <si>
    <t>BSA-Kabelzugschacht klein</t>
  </si>
  <si>
    <t>11305-Kabelzugschacht-klein</t>
  </si>
  <si>
    <t>BSA-Kabelzugschacht gross</t>
  </si>
  <si>
    <t>11306-Kabelzugschacht-gross</t>
  </si>
  <si>
    <t>Bau Tunnelentwässerung</t>
  </si>
  <si>
    <t>Schema</t>
  </si>
  <si>
    <t>11307-Schema-Entwässerung</t>
  </si>
  <si>
    <t>11'400 Querverbindung</t>
  </si>
  <si>
    <t>Querverbindung</t>
  </si>
  <si>
    <t>1:50/20</t>
  </si>
  <si>
    <t>11401-Sit-Querverbindung</t>
  </si>
  <si>
    <t>Querverbindung - Unterfangung Schalung</t>
  </si>
  <si>
    <t>11402-Unterfangung</t>
  </si>
  <si>
    <t>Querverbindung - Unterfangung Bewehrung</t>
  </si>
  <si>
    <t>11403-Bew-Unterfangung</t>
  </si>
  <si>
    <t>Querverbindung - Ausbruch / Bauablauf</t>
  </si>
  <si>
    <t>11404-Ausbruch-Querverbindung</t>
  </si>
  <si>
    <t>Querverbindung - Sohle Bewehrung</t>
  </si>
  <si>
    <t>11405-Bew-QV-Sohle</t>
  </si>
  <si>
    <t>Querverbindung - Gewölbe</t>
  </si>
  <si>
    <t>11406-Bew-QV-Gewoeble</t>
  </si>
  <si>
    <t>11'500 Antirezirkulationswand</t>
  </si>
  <si>
    <t>Antirezirkulationswand Situation</t>
  </si>
  <si>
    <t>1:100</t>
  </si>
  <si>
    <t>11501-Sit_Antirezirkulationswand</t>
  </si>
  <si>
    <t>Antirezirkulationswand Schnitte</t>
  </si>
  <si>
    <t>11502-LP_Antirezirkulationswand</t>
  </si>
  <si>
    <t>Antirezirkulationswand Bewehrung</t>
  </si>
  <si>
    <r>
      <t>1:</t>
    </r>
    <r>
      <rPr>
        <sz val="6"/>
        <color rgb="FFFF0000"/>
        <rFont val="Arial"/>
        <family val="2"/>
      </rPr>
      <t>20/50/100</t>
    </r>
  </si>
  <si>
    <t>11503-Bew_Antirezirkulationswand</t>
  </si>
  <si>
    <t>Aufwand</t>
  </si>
  <si>
    <t>Ing</t>
  </si>
  <si>
    <t>Statik</t>
  </si>
  <si>
    <t>Kons</t>
  </si>
  <si>
    <t>12'000 Tunnel Oberburg</t>
  </si>
  <si>
    <t>12'100 Situation</t>
  </si>
  <si>
    <t>12101-Sitution</t>
  </si>
  <si>
    <t>9246/212</t>
  </si>
  <si>
    <t>12102-Baustelleninstallation</t>
  </si>
  <si>
    <t>9246/218</t>
  </si>
  <si>
    <t xml:space="preserve">Verkehrsführung </t>
  </si>
  <si>
    <t>12103-Baustelleninstallation</t>
  </si>
  <si>
    <t>9246/217</t>
  </si>
  <si>
    <t>12'200 Normalprofile</t>
  </si>
  <si>
    <t>Normalprofil Oströhre-BS</t>
  </si>
  <si>
    <t>12201-Normalprofil Oströhre-BS</t>
  </si>
  <si>
    <t>9246/252</t>
  </si>
  <si>
    <t>Schnitte Oströhre-BS</t>
  </si>
  <si>
    <t>12202-Schnitte Oströhre-BS</t>
  </si>
  <si>
    <t>9246/253</t>
  </si>
  <si>
    <t>Normalprofil Weströhre-CHI</t>
  </si>
  <si>
    <r>
      <t>1:50/</t>
    </r>
    <r>
      <rPr>
        <sz val="8"/>
        <color rgb="FFFF0000"/>
        <rFont val="Arial"/>
        <family val="2"/>
      </rPr>
      <t>20</t>
    </r>
  </si>
  <si>
    <t>12203-Normalprofil Weströhre-CHI</t>
  </si>
  <si>
    <t>9246/254</t>
  </si>
  <si>
    <t>11'000 Tunnel Ebenrain</t>
  </si>
  <si>
    <t>Bemerkungen</t>
  </si>
  <si>
    <t>Ergänzung Schnitt 1-1 (Erstellung Draufsicht) + 5-5</t>
  </si>
  <si>
    <t>Ergänzung Anschluss Drainageschacht von Entwässerungsrinne</t>
  </si>
  <si>
    <t>Ergänzung Koten + Ausführungsdetails</t>
  </si>
  <si>
    <t>Kontrolle Ausführungsstatik, Kontrolle Ausführungsdetails</t>
  </si>
  <si>
    <t>Kontrolle Bewehrungsaufbau durch erf. Konstrukteur</t>
  </si>
  <si>
    <t>Ergänzung Vermassung Lamellen</t>
  </si>
  <si>
    <t>Summe Total Ebenrain</t>
  </si>
  <si>
    <t>Summe Total Oberburg</t>
  </si>
  <si>
    <t>Idee: Planauftteilen für Erhöhung Lesbarkeit</t>
  </si>
  <si>
    <t>Kontrolle Auführungsstatik, Kontrolle Koten Terrain (ist wirklich kein Gefälle vorhanden?), Anpassung Schalung nach Wunsch UN</t>
  </si>
  <si>
    <t>Kontrolle neue Aufnahmedaten / Optimierung Achsen / Ergänzung Fahrbahnachse</t>
  </si>
  <si>
    <t>Ergänzung Trennung Sauber+Schmutzwasser</t>
  </si>
  <si>
    <t>§</t>
  </si>
  <si>
    <t>Ergänzung Bezugsstelle Wasser</t>
  </si>
  <si>
    <t>Allgemeine Leistungen / Grundleistungen (siehe PNP)</t>
  </si>
  <si>
    <t>beide Tunnels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</si>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</sst>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#,##0_ ;\-#,##0\ "/>
  </numFmts>
  <fonts count="19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sz val="8"/>
      <color rgb="FFFF0000"/>
      <name val="Arial"/>
      <family val="2"/>
    </font>
    <font>
      <sz val="6"/>
      <name val="Arial"/>
      <family val="2"/>
    </font>
    <font>
      <sz val="6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3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1" applyFont="1" applyBorder="1"/>
    <xf numFmtId="0" fontId="3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top" wrapText="1"/>
    </xf>
    <xf numFmtId="0" fontId="5" fillId="0" borderId="0" xfId="1" quotePrefix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top" wrapText="1"/>
    </xf>
    <xf numFmtId="9" fontId="3" fillId="0" borderId="0" xfId="3" quotePrefix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 applyProtection="1">
      <alignment horizontal="left" vertical="top"/>
      <protection locked="0"/>
    </xf>
    <xf numFmtId="166" fontId="3" fillId="0" borderId="0" xfId="2" applyNumberFormat="1" applyFont="1" applyFill="1" applyBorder="1" applyAlignment="1" applyProtection="1">
      <alignment horizontal="left" vertical="top" wrapText="1"/>
      <protection locked="0"/>
    </xf>
    <xf numFmtId="1" fontId="3" fillId="0" borderId="0" xfId="1" applyNumberFormat="1" applyFont="1" applyFill="1" applyBorder="1" applyAlignment="1" applyProtection="1">
      <alignment horizontal="center" vertical="top"/>
      <protection locked="0"/>
    </xf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center"/>
    </xf>
    <xf numFmtId="166" fontId="3" fillId="0" borderId="0" xfId="2" applyNumberFormat="1" applyFont="1" applyFill="1" applyBorder="1" applyAlignment="1" applyProtection="1">
      <alignment horizontal="right" vertical="top"/>
      <protection locked="0"/>
    </xf>
    <xf numFmtId="0" fontId="2" fillId="0" borderId="0" xfId="1" applyFont="1"/>
    <xf numFmtId="0" fontId="2" fillId="0" borderId="0" xfId="1" applyFont="1" applyBorder="1" applyAlignment="1">
      <alignment vertical="center"/>
    </xf>
    <xf numFmtId="43" fontId="2" fillId="0" borderId="0" xfId="2" applyFont="1" applyBorder="1" applyAlignment="1">
      <alignment horizontal="center" vertical="center"/>
    </xf>
    <xf numFmtId="43" fontId="2" fillId="0" borderId="0" xfId="1" applyNumberFormat="1" applyFont="1" applyBorder="1" applyAlignment="1">
      <alignment vertical="center"/>
    </xf>
    <xf numFmtId="2" fontId="7" fillId="0" borderId="0" xfId="1" applyNumberFormat="1" applyFont="1" applyBorder="1" applyAlignment="1">
      <alignment horizontal="center" vertical="center"/>
    </xf>
    <xf numFmtId="43" fontId="2" fillId="0" borderId="1" xfId="1" applyNumberFormat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43" fontId="2" fillId="0" borderId="0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11" fillId="0" borderId="0" xfId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vertical="center"/>
    </xf>
    <xf numFmtId="9" fontId="1" fillId="0" borderId="0" xfId="3" applyFont="1" applyBorder="1" applyAlignment="1">
      <alignment vertical="center"/>
    </xf>
    <xf numFmtId="43" fontId="1" fillId="0" borderId="0" xfId="2" applyFont="1" applyBorder="1" applyAlignment="1">
      <alignment horizontal="center" vertical="center"/>
    </xf>
    <xf numFmtId="43" fontId="1" fillId="0" borderId="0" xfId="1" applyNumberFormat="1" applyFont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9" fontId="1" fillId="0" borderId="1" xfId="3" applyFont="1" applyBorder="1" applyAlignment="1">
      <alignment vertical="center"/>
    </xf>
    <xf numFmtId="43" fontId="1" fillId="0" borderId="1" xfId="1" applyNumberFormat="1" applyFont="1" applyBorder="1" applyAlignment="1">
      <alignment vertical="center"/>
    </xf>
    <xf numFmtId="43" fontId="1" fillId="0" borderId="0" xfId="2" applyFont="1" applyFill="1" applyBorder="1" applyAlignment="1">
      <alignment horizontal="center" vertical="center"/>
    </xf>
    <xf numFmtId="164" fontId="1" fillId="0" borderId="0" xfId="2" applyNumberFormat="1" applyFont="1" applyFill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0" xfId="1" applyFont="1"/>
    <xf numFmtId="0" fontId="1" fillId="0" borderId="0" xfId="1" applyFont="1" applyBorder="1" applyAlignment="1">
      <alignment horizontal="right" vertical="center"/>
    </xf>
    <xf numFmtId="0" fontId="1" fillId="0" borderId="0" xfId="1" applyFont="1" applyBorder="1" applyAlignment="1">
      <alignment horizontal="center" vertical="center"/>
    </xf>
    <xf numFmtId="165" fontId="1" fillId="0" borderId="0" xfId="1" applyNumberFormat="1" applyFont="1" applyBorder="1" applyAlignment="1">
      <alignment horizontal="center" vertical="center"/>
    </xf>
    <xf numFmtId="49" fontId="3" fillId="2" borderId="0" xfId="1" applyNumberFormat="1" applyFont="1" applyFill="1" applyBorder="1" applyAlignment="1" applyProtection="1">
      <alignment horizontal="left" vertical="top"/>
      <protection locked="0"/>
    </xf>
    <xf numFmtId="166" fontId="3" fillId="2" borderId="0" xfId="2" applyNumberFormat="1" applyFont="1" applyFill="1" applyBorder="1" applyAlignment="1" applyProtection="1">
      <alignment horizontal="right" vertical="top"/>
      <protection locked="0"/>
    </xf>
    <xf numFmtId="166" fontId="3" fillId="2" borderId="0" xfId="2" applyNumberFormat="1" applyFont="1" applyFill="1" applyBorder="1" applyAlignment="1" applyProtection="1">
      <alignment horizontal="left" vertical="top" wrapText="1"/>
      <protection locked="0"/>
    </xf>
    <xf numFmtId="1" fontId="3" fillId="2" borderId="0" xfId="1" applyNumberFormat="1" applyFont="1" applyFill="1" applyBorder="1" applyAlignment="1" applyProtection="1">
      <alignment horizontal="center" vertical="top"/>
      <protection locked="0"/>
    </xf>
    <xf numFmtId="166" fontId="3" fillId="2" borderId="0" xfId="2" applyNumberFormat="1" applyFont="1" applyFill="1" applyBorder="1" applyAlignment="1" applyProtection="1">
      <alignment vertical="top" wrapText="1"/>
      <protection locked="0"/>
    </xf>
    <xf numFmtId="166" fontId="3" fillId="0" borderId="0" xfId="2" applyNumberFormat="1" applyFont="1" applyFill="1" applyBorder="1" applyAlignment="1" applyProtection="1">
      <alignment vertical="top" wrapText="1"/>
      <protection locked="0"/>
    </xf>
    <xf numFmtId="1" fontId="5" fillId="2" borderId="0" xfId="1" applyNumberFormat="1" applyFont="1" applyFill="1" applyBorder="1" applyAlignment="1" applyProtection="1">
      <alignment horizontal="center" vertical="top"/>
      <protection locked="0"/>
    </xf>
    <xf numFmtId="1" fontId="5" fillId="0" borderId="0" xfId="1" applyNumberFormat="1" applyFont="1" applyFill="1" applyBorder="1" applyAlignment="1" applyProtection="1">
      <alignment horizontal="center" vertical="top"/>
      <protection locked="0"/>
    </xf>
    <xf numFmtId="0" fontId="13" fillId="0" borderId="0" xfId="1" applyFont="1" applyFill="1" applyBorder="1"/>
    <xf numFmtId="49" fontId="14" fillId="2" borderId="0" xfId="1" applyNumberFormat="1" applyFont="1" applyFill="1" applyBorder="1" applyAlignment="1" applyProtection="1">
      <alignment horizontal="left" vertical="top"/>
      <protection locked="0"/>
    </xf>
    <xf numFmtId="49" fontId="14" fillId="0" borderId="0" xfId="1" applyNumberFormat="1" applyFont="1" applyFill="1" applyBorder="1" applyAlignment="1" applyProtection="1">
      <alignment horizontal="left" vertical="top"/>
      <protection locked="0"/>
    </xf>
    <xf numFmtId="0" fontId="12" fillId="0" borderId="0" xfId="1" applyFont="1" applyBorder="1" applyAlignment="1">
      <alignment vertical="center"/>
    </xf>
    <xf numFmtId="0" fontId="12" fillId="0" borderId="0" xfId="1" applyFont="1"/>
    <xf numFmtId="0" fontId="15" fillId="0" borderId="0" xfId="1" applyFont="1" applyAlignment="1">
      <alignment horizontal="center"/>
    </xf>
    <xf numFmtId="3" fontId="1" fillId="0" borderId="5" xfId="0" applyNumberFormat="1" applyFont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quotePrefix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vertical="center" wrapText="1"/>
    </xf>
    <xf numFmtId="20" fontId="1" fillId="0" borderId="5" xfId="0" quotePrefix="1" applyNumberFormat="1" applyFont="1" applyBorder="1" applyAlignment="1">
      <alignment horizontal="center" vertical="center" wrapText="1"/>
    </xf>
    <xf numFmtId="0" fontId="15" fillId="0" borderId="5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center" wrapText="1"/>
    </xf>
    <xf numFmtId="3" fontId="15" fillId="0" borderId="5" xfId="0" applyNumberFormat="1" applyFont="1" applyBorder="1" applyAlignment="1">
      <alignment horizontal="left" vertical="center" wrapText="1"/>
    </xf>
    <xf numFmtId="3" fontId="15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3" fillId="0" borderId="0" xfId="0" applyFont="1"/>
    <xf numFmtId="0" fontId="1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7" fillId="0" borderId="0" xfId="1" applyFont="1" applyFill="1" applyBorder="1" applyAlignment="1">
      <alignment horizontal="left" vertical="top" wrapText="1"/>
    </xf>
    <xf numFmtId="43" fontId="1" fillId="0" borderId="0" xfId="2" applyNumberFormat="1" applyFont="1" applyFill="1" applyBorder="1" applyAlignment="1">
      <alignment horizontal="center" vertical="center"/>
    </xf>
    <xf numFmtId="3" fontId="11" fillId="0" borderId="2" xfId="0" applyNumberFormat="1" applyFont="1" applyBorder="1" applyAlignment="1">
      <alignment horizontal="left" vertical="center" wrapText="1"/>
    </xf>
    <xf numFmtId="3" fontId="11" fillId="0" borderId="3" xfId="0" applyNumberFormat="1" applyFont="1" applyBorder="1" applyAlignment="1">
      <alignment horizontal="left" vertical="center" wrapText="1"/>
    </xf>
    <xf numFmtId="3" fontId="11" fillId="0" borderId="4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0" fillId="0" borderId="1" xfId="0" applyBorder="1"/>
    <xf numFmtId="0" fontId="5" fillId="0" borderId="0" xfId="0" applyFont="1"/>
    <xf numFmtId="49" fontId="10" fillId="2" borderId="0" xfId="1" applyNumberFormat="1" applyFont="1" applyFill="1" applyBorder="1" applyAlignment="1" applyProtection="1">
      <alignment horizontal="left" vertical="top"/>
      <protection locked="0"/>
    </xf>
    <xf numFmtId="166" fontId="3" fillId="2" borderId="0" xfId="2" applyNumberFormat="1" applyFont="1" applyFill="1" applyBorder="1" applyAlignment="1" applyProtection="1">
      <alignment vertical="top"/>
      <protection locked="0"/>
    </xf>
    <xf numFmtId="1" fontId="3" fillId="2" borderId="1" xfId="1" applyNumberFormat="1" applyFont="1" applyFill="1" applyBorder="1" applyAlignment="1" applyProtection="1">
      <alignment horizontal="center" vertical="top"/>
      <protection locked="0"/>
    </xf>
    <xf numFmtId="1" fontId="5" fillId="2" borderId="1" xfId="1" applyNumberFormat="1" applyFont="1" applyFill="1" applyBorder="1" applyAlignment="1" applyProtection="1">
      <alignment horizontal="center" vertical="top"/>
      <protection locked="0"/>
    </xf>
    <xf numFmtId="49" fontId="10" fillId="0" borderId="0" xfId="1" applyNumberFormat="1" applyFont="1" applyFill="1" applyBorder="1" applyAlignment="1" applyProtection="1">
      <alignment horizontal="left" vertical="top"/>
      <protection locked="0"/>
    </xf>
    <xf numFmtId="166" fontId="3" fillId="0" borderId="0" xfId="2" applyNumberFormat="1" applyFont="1" applyFill="1" applyBorder="1" applyAlignment="1" applyProtection="1">
      <alignment vertical="top"/>
      <protection locked="0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13</xdr:col>
      <xdr:colOff>224611</xdr:colOff>
      <xdr:row>70</xdr:row>
      <xdr:rowOff>38618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6324"/>
          <a:ext cx="11564964" cy="7725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33617</xdr:rowOff>
    </xdr:from>
    <xdr:to>
      <xdr:col>13</xdr:col>
      <xdr:colOff>205558</xdr:colOff>
      <xdr:row>112</xdr:row>
      <xdr:rowOff>26650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270941"/>
          <a:ext cx="11545911" cy="6268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13</xdr:col>
      <xdr:colOff>144046</xdr:colOff>
      <xdr:row>156</xdr:row>
      <xdr:rowOff>69844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826382"/>
          <a:ext cx="11479227" cy="6658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13</xdr:col>
      <xdr:colOff>205558</xdr:colOff>
      <xdr:row>199</xdr:row>
      <xdr:rowOff>140991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729206"/>
          <a:ext cx="11545911" cy="657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130" zoomScaleNormal="130" zoomScaleSheetLayoutView="115" workbookViewId="0">
      <selection activeCell="O5" sqref="O5"/>
    </sheetView>
  </sheetViews>
  <sheetFormatPr baseColWidth="10" defaultColWidth="10.28515625" defaultRowHeight="12.75" x14ac:dyDescent="0.2"/>
  <cols>
    <col min="1" max="1" width="22.42578125" style="3" customWidth="1"/>
    <col min="2" max="2" width="8.42578125" style="55" customWidth="1"/>
    <col min="3" max="3" width="11" style="3" customWidth="1"/>
    <col min="4" max="4" width="28.5703125" style="3" customWidth="1"/>
    <col min="5" max="5" width="35" style="3" customWidth="1"/>
    <col min="6" max="6" width="6.85546875" style="3" customWidth="1"/>
    <col min="7" max="8" width="8.42578125" style="3" customWidth="1"/>
    <col min="9" max="9" width="11.85546875" style="3" bestFit="1" customWidth="1"/>
    <col min="10" max="10" width="8.42578125" style="3" customWidth="1"/>
    <col min="11" max="13" width="6.85546875" style="3" customWidth="1"/>
    <col min="14" max="14" width="9" style="3" customWidth="1"/>
    <col min="15" max="15" width="8.140625" style="3" customWidth="1"/>
    <col min="16" max="16" width="6.85546875" style="3" customWidth="1"/>
    <col min="17" max="17" width="9.42578125" style="3" customWidth="1"/>
    <col min="18" max="23" width="10.28515625" style="2"/>
    <col min="24" max="24" width="12" style="2" bestFit="1" customWidth="1"/>
    <col min="25" max="25" width="12" style="2" customWidth="1"/>
    <col min="26" max="26" width="12.5703125" style="2" customWidth="1"/>
    <col min="27" max="31" width="10.28515625" style="2"/>
    <col min="32" max="32" width="12.140625" style="2" bestFit="1" customWidth="1"/>
    <col min="33" max="16384" width="10.28515625" style="2"/>
  </cols>
  <sheetData>
    <row r="1" spans="1:24" s="1" customFormat="1" ht="19.5" customHeight="1" x14ac:dyDescent="0.2">
      <c r="A1" s="5"/>
      <c r="B1" s="50"/>
      <c r="E1" s="14" t="s">
        <v>11</v>
      </c>
      <c r="F1" s="15" t="s">
        <v>8</v>
      </c>
      <c r="G1" s="15" t="s">
        <v>17</v>
      </c>
      <c r="H1" s="15" t="s">
        <v>22</v>
      </c>
      <c r="I1" s="15" t="s">
        <v>26</v>
      </c>
      <c r="J1" s="15" t="s">
        <v>18</v>
      </c>
      <c r="K1" s="15" t="s">
        <v>13</v>
      </c>
      <c r="L1" s="15" t="s">
        <v>14</v>
      </c>
      <c r="M1" s="15" t="s">
        <v>14</v>
      </c>
      <c r="N1" s="15" t="s">
        <v>14</v>
      </c>
      <c r="O1" s="15" t="s">
        <v>15</v>
      </c>
      <c r="P1" s="15" t="s">
        <v>16</v>
      </c>
      <c r="Q1" s="15"/>
    </row>
    <row r="2" spans="1:24" s="1" customFormat="1" ht="19.5" customHeight="1" x14ac:dyDescent="0.2">
      <c r="A2" s="5"/>
      <c r="B2" s="50"/>
      <c r="E2" s="14" t="s">
        <v>10</v>
      </c>
      <c r="F2" s="15" t="s">
        <v>162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24" s="1" customFormat="1" ht="29.25" customHeight="1" x14ac:dyDescent="0.2">
      <c r="A3" s="76" t="s">
        <v>25</v>
      </c>
      <c r="B3" s="76"/>
      <c r="C3" s="9" t="s">
        <v>9</v>
      </c>
      <c r="D3" s="7" t="s">
        <v>24</v>
      </c>
      <c r="E3" s="7" t="s">
        <v>23</v>
      </c>
      <c r="F3" s="6" t="s">
        <v>3</v>
      </c>
      <c r="G3" s="6" t="s">
        <v>3</v>
      </c>
      <c r="H3" s="6" t="s">
        <v>3</v>
      </c>
      <c r="I3" s="6" t="s">
        <v>1</v>
      </c>
      <c r="J3" s="6" t="s">
        <v>3</v>
      </c>
      <c r="K3" s="6" t="s">
        <v>2</v>
      </c>
      <c r="L3" s="10" t="s">
        <v>2</v>
      </c>
      <c r="M3" s="10" t="s">
        <v>4</v>
      </c>
      <c r="N3" s="10" t="s">
        <v>5</v>
      </c>
      <c r="O3" s="6" t="s">
        <v>7</v>
      </c>
      <c r="P3" s="6" t="s">
        <v>2</v>
      </c>
      <c r="Q3" s="8" t="s">
        <v>12</v>
      </c>
    </row>
    <row r="4" spans="1:24" s="4" customFormat="1" ht="57" customHeight="1" x14ac:dyDescent="0.2">
      <c r="A4" s="42" t="s">
        <v>27</v>
      </c>
      <c r="B4" s="51" t="s">
        <v>0</v>
      </c>
      <c r="C4" s="43">
        <v>485000</v>
      </c>
      <c r="D4" s="46" t="s">
        <v>28</v>
      </c>
      <c r="E4" s="44" t="s">
        <v>29</v>
      </c>
      <c r="F4" s="45">
        <f>Planliste!I56</f>
        <v>33</v>
      </c>
      <c r="G4" s="45"/>
      <c r="H4" s="45"/>
      <c r="I4" s="45"/>
      <c r="J4" s="45"/>
      <c r="K4" s="45"/>
      <c r="L4" s="45"/>
      <c r="M4" s="45"/>
      <c r="N4" s="45">
        <f>Planliste!K56</f>
        <v>25</v>
      </c>
      <c r="O4" s="45">
        <v>50</v>
      </c>
      <c r="P4" s="45"/>
      <c r="Q4" s="48">
        <f>SUM(F4:P4)</f>
        <v>108</v>
      </c>
    </row>
    <row r="5" spans="1:24" s="4" customFormat="1" ht="80.25" customHeight="1" x14ac:dyDescent="0.2">
      <c r="A5" s="11" t="s">
        <v>30</v>
      </c>
      <c r="B5" s="52">
        <v>1.671</v>
      </c>
      <c r="C5" s="16">
        <v>8350000</v>
      </c>
      <c r="D5" s="47" t="s">
        <v>31</v>
      </c>
      <c r="E5" s="12" t="s">
        <v>32</v>
      </c>
      <c r="F5" s="13">
        <f>Planliste!I55</f>
        <v>251</v>
      </c>
      <c r="G5" s="13"/>
      <c r="H5" s="13"/>
      <c r="I5" s="13"/>
      <c r="J5" s="13">
        <f>Planliste!J55</f>
        <v>55</v>
      </c>
      <c r="K5" s="13"/>
      <c r="L5" s="13">
        <f>Planliste!K55</f>
        <v>280</v>
      </c>
      <c r="M5" s="13"/>
      <c r="N5" s="13"/>
      <c r="O5" s="13">
        <v>150</v>
      </c>
      <c r="P5" s="13"/>
      <c r="Q5" s="49">
        <f t="shared" ref="Q5" si="0">SUM(F5:P5)</f>
        <v>736</v>
      </c>
    </row>
    <row r="6" spans="1:24" s="53" customFormat="1" ht="84" customHeight="1" x14ac:dyDescent="0.2">
      <c r="A6" s="42" t="s">
        <v>161</v>
      </c>
      <c r="B6" s="86"/>
      <c r="C6" s="43"/>
      <c r="D6" s="87"/>
      <c r="E6" s="44" t="s">
        <v>160</v>
      </c>
      <c r="F6" s="88">
        <v>100</v>
      </c>
      <c r="G6" s="88"/>
      <c r="H6" s="88"/>
      <c r="I6" s="88">
        <v>100</v>
      </c>
      <c r="J6" s="88"/>
      <c r="K6" s="88"/>
      <c r="L6" s="88">
        <v>100</v>
      </c>
      <c r="M6" s="88"/>
      <c r="N6" s="88"/>
      <c r="O6" s="88"/>
      <c r="P6" s="88">
        <v>50</v>
      </c>
      <c r="Q6" s="89">
        <f>SUM(F6:P6)</f>
        <v>350</v>
      </c>
    </row>
    <row r="7" spans="1:24" s="53" customFormat="1" ht="17.25" customHeight="1" x14ac:dyDescent="0.2">
      <c r="A7" s="11"/>
      <c r="B7" s="90"/>
      <c r="C7" s="16"/>
      <c r="D7" s="91"/>
      <c r="E7" s="12"/>
      <c r="F7" s="13">
        <f>SUM(F4:F6)</f>
        <v>384</v>
      </c>
      <c r="G7" s="13">
        <f t="shared" ref="G7:Q7" si="1">SUM(G4:G6)</f>
        <v>0</v>
      </c>
      <c r="H7" s="13">
        <f t="shared" si="1"/>
        <v>0</v>
      </c>
      <c r="I7" s="13">
        <f t="shared" si="1"/>
        <v>100</v>
      </c>
      <c r="J7" s="13">
        <f t="shared" si="1"/>
        <v>55</v>
      </c>
      <c r="K7" s="13">
        <f t="shared" si="1"/>
        <v>0</v>
      </c>
      <c r="L7" s="13">
        <f t="shared" si="1"/>
        <v>380</v>
      </c>
      <c r="M7" s="13">
        <f t="shared" si="1"/>
        <v>0</v>
      </c>
      <c r="N7" s="13">
        <f t="shared" si="1"/>
        <v>25</v>
      </c>
      <c r="O7" s="13">
        <f t="shared" si="1"/>
        <v>200</v>
      </c>
      <c r="P7" s="13">
        <f t="shared" si="1"/>
        <v>50</v>
      </c>
      <c r="Q7" s="49">
        <f t="shared" si="1"/>
        <v>1194</v>
      </c>
    </row>
    <row r="8" spans="1:24" x14ac:dyDescent="0.2">
      <c r="A8" s="2"/>
      <c r="B8" s="54"/>
      <c r="C8" s="2"/>
      <c r="D8" s="2"/>
      <c r="E8" s="2"/>
      <c r="F8" s="2"/>
      <c r="G8" s="2"/>
      <c r="H8" s="2"/>
      <c r="I8" s="2"/>
      <c r="J8" s="2"/>
      <c r="K8" s="2"/>
      <c r="L8" s="2"/>
      <c r="M8" s="27" t="s">
        <v>1</v>
      </c>
      <c r="N8" s="28">
        <f ca="1">SUMIF($F$3:$P$6,$M8,$F$7:$P$7)</f>
        <v>100</v>
      </c>
      <c r="O8" s="29">
        <f t="shared" ref="O8:O15" ca="1" si="2">N8/$N$15</f>
        <v>8.3752093802345065E-2</v>
      </c>
      <c r="P8" s="30">
        <v>140</v>
      </c>
      <c r="Q8" s="31">
        <f t="shared" ref="Q8:Q14" ca="1" si="3">N8*P8</f>
        <v>14000</v>
      </c>
      <c r="T8" s="18"/>
      <c r="U8" s="17"/>
      <c r="V8" s="19">
        <v>154</v>
      </c>
      <c r="W8" s="20">
        <f t="shared" ref="W8:W14" ca="1" si="4">N8*V8</f>
        <v>15400</v>
      </c>
      <c r="X8" s="18"/>
    </row>
    <row r="9" spans="1:24" x14ac:dyDescent="0.2">
      <c r="A9" s="2"/>
      <c r="B9" s="54"/>
      <c r="C9" s="2"/>
      <c r="D9" s="2"/>
      <c r="E9" s="2"/>
      <c r="F9" s="2"/>
      <c r="G9" s="2"/>
      <c r="H9" s="2"/>
      <c r="I9" s="2"/>
      <c r="J9" s="2"/>
      <c r="K9" s="2"/>
      <c r="L9" s="2"/>
      <c r="M9" s="27" t="s">
        <v>3</v>
      </c>
      <c r="N9" s="28">
        <f t="shared" ref="N9:N14" ca="1" si="5">SUMIF($F$3:$P$6,$M9,$F$7:$P$7)</f>
        <v>439</v>
      </c>
      <c r="O9" s="29">
        <f t="shared" ca="1" si="2"/>
        <v>0.36767169179229481</v>
      </c>
      <c r="P9" s="30">
        <v>118</v>
      </c>
      <c r="Q9" s="31">
        <f t="shared" ca="1" si="3"/>
        <v>51802</v>
      </c>
      <c r="T9" s="18"/>
      <c r="U9" s="17"/>
      <c r="V9" s="19">
        <v>122</v>
      </c>
      <c r="W9" s="20">
        <f t="shared" ca="1" si="4"/>
        <v>53558</v>
      </c>
      <c r="X9" s="18"/>
    </row>
    <row r="10" spans="1:24" x14ac:dyDescent="0.2">
      <c r="A10" s="2"/>
      <c r="B10" s="54"/>
      <c r="C10" s="2"/>
      <c r="D10" s="2"/>
      <c r="E10" s="2"/>
      <c r="F10" s="2"/>
      <c r="G10" s="2"/>
      <c r="H10" s="2"/>
      <c r="I10" s="2"/>
      <c r="J10" s="2"/>
      <c r="K10" s="2"/>
      <c r="L10" s="2"/>
      <c r="M10" s="27" t="s">
        <v>2</v>
      </c>
      <c r="N10" s="28">
        <f t="shared" ca="1" si="5"/>
        <v>430</v>
      </c>
      <c r="O10" s="29">
        <f t="shared" ca="1" si="2"/>
        <v>0.36013400335008378</v>
      </c>
      <c r="P10" s="30">
        <v>100</v>
      </c>
      <c r="Q10" s="31">
        <f t="shared" ca="1" si="3"/>
        <v>43000</v>
      </c>
      <c r="T10" s="21"/>
      <c r="U10" s="17"/>
      <c r="V10" s="19">
        <v>101</v>
      </c>
      <c r="W10" s="20">
        <f t="shared" ca="1" si="4"/>
        <v>43430</v>
      </c>
      <c r="X10" s="21"/>
    </row>
    <row r="11" spans="1:24" x14ac:dyDescent="0.2">
      <c r="A11" s="2"/>
      <c r="B11" s="54"/>
      <c r="C11" s="2"/>
      <c r="D11" s="2"/>
      <c r="E11" s="2"/>
      <c r="F11" s="2"/>
      <c r="G11" s="2"/>
      <c r="H11" s="2"/>
      <c r="I11" s="2"/>
      <c r="J11" s="2"/>
      <c r="K11" s="2"/>
      <c r="L11" s="2"/>
      <c r="M11" s="27" t="s">
        <v>4</v>
      </c>
      <c r="N11" s="28">
        <f t="shared" ca="1" si="5"/>
        <v>0</v>
      </c>
      <c r="O11" s="29">
        <f t="shared" ca="1" si="2"/>
        <v>0</v>
      </c>
      <c r="P11" s="30">
        <v>75</v>
      </c>
      <c r="Q11" s="31">
        <f t="shared" ca="1" si="3"/>
        <v>0</v>
      </c>
      <c r="T11" s="21"/>
      <c r="U11" s="17"/>
      <c r="V11" s="19">
        <v>89</v>
      </c>
      <c r="W11" s="20">
        <f t="shared" ca="1" si="4"/>
        <v>0</v>
      </c>
      <c r="X11" s="21"/>
    </row>
    <row r="12" spans="1:24" x14ac:dyDescent="0.2">
      <c r="A12" s="2"/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7" t="s">
        <v>5</v>
      </c>
      <c r="N12" s="28">
        <f t="shared" ca="1" si="5"/>
        <v>25</v>
      </c>
      <c r="O12" s="29">
        <f t="shared" ca="1" si="2"/>
        <v>2.0938023450586266E-2</v>
      </c>
      <c r="P12" s="30">
        <v>60</v>
      </c>
      <c r="Q12" s="31">
        <f t="shared" ca="1" si="3"/>
        <v>1500</v>
      </c>
      <c r="T12" s="18"/>
      <c r="U12" s="17"/>
      <c r="V12" s="19">
        <v>71</v>
      </c>
      <c r="W12" s="20">
        <f t="shared" ca="1" si="4"/>
        <v>1775</v>
      </c>
      <c r="X12" s="18"/>
    </row>
    <row r="13" spans="1:24" x14ac:dyDescent="0.2">
      <c r="A13" s="2"/>
      <c r="B13" s="54"/>
      <c r="C13" s="2"/>
      <c r="D13" s="2"/>
      <c r="E13" s="2"/>
      <c r="F13" s="2"/>
      <c r="G13" s="2"/>
      <c r="H13" s="2"/>
      <c r="I13" s="2"/>
      <c r="J13" s="2"/>
      <c r="K13" s="2"/>
      <c r="L13" s="2"/>
      <c r="M13" s="27" t="s">
        <v>6</v>
      </c>
      <c r="N13" s="28">
        <f t="shared" ca="1" si="5"/>
        <v>0</v>
      </c>
      <c r="O13" s="29">
        <f t="shared" ca="1" si="2"/>
        <v>0</v>
      </c>
      <c r="P13" s="30">
        <v>35</v>
      </c>
      <c r="Q13" s="31">
        <f t="shared" ca="1" si="3"/>
        <v>0</v>
      </c>
      <c r="T13" s="18"/>
      <c r="U13" s="17"/>
      <c r="V13" s="19">
        <v>20</v>
      </c>
      <c r="W13" s="20">
        <f t="shared" ca="1" si="4"/>
        <v>0</v>
      </c>
      <c r="X13" s="18"/>
    </row>
    <row r="14" spans="1:24" x14ac:dyDescent="0.2">
      <c r="A14" s="2"/>
      <c r="B14" s="54"/>
      <c r="C14" s="2"/>
      <c r="D14" s="2"/>
      <c r="E14" s="2"/>
      <c r="F14" s="2"/>
      <c r="G14" s="2"/>
      <c r="H14" s="2"/>
      <c r="I14" s="2"/>
      <c r="J14" s="2"/>
      <c r="K14" s="2"/>
      <c r="L14" s="2"/>
      <c r="M14" s="27" t="s">
        <v>7</v>
      </c>
      <c r="N14" s="32">
        <f t="shared" ca="1" si="5"/>
        <v>200</v>
      </c>
      <c r="O14" s="33">
        <f t="shared" ca="1" si="2"/>
        <v>0.16750418760469013</v>
      </c>
      <c r="P14" s="30">
        <f>P13*0.75</f>
        <v>26.25</v>
      </c>
      <c r="Q14" s="34">
        <f t="shared" ca="1" si="3"/>
        <v>5250</v>
      </c>
      <c r="U14" s="17"/>
      <c r="V14" s="19">
        <v>15</v>
      </c>
      <c r="W14" s="22">
        <f t="shared" ca="1" si="4"/>
        <v>3000</v>
      </c>
      <c r="X14" s="23" t="s">
        <v>19</v>
      </c>
    </row>
    <row r="15" spans="1:24" x14ac:dyDescent="0.2">
      <c r="A15" s="2"/>
      <c r="B15" s="54"/>
      <c r="C15" s="2"/>
      <c r="D15" s="2"/>
      <c r="E15" s="2"/>
      <c r="F15" s="2"/>
      <c r="G15" s="2"/>
      <c r="H15" s="2"/>
      <c r="I15" s="2"/>
      <c r="J15" s="2"/>
      <c r="K15" s="2"/>
      <c r="L15" s="2"/>
      <c r="M15" s="35"/>
      <c r="N15" s="36">
        <f ca="1">SUM(N8:N14)</f>
        <v>1194</v>
      </c>
      <c r="O15" s="29">
        <f t="shared" ca="1" si="2"/>
        <v>1</v>
      </c>
      <c r="P15" s="77">
        <f ca="1">SUM(Q8:Q14)</f>
        <v>115552</v>
      </c>
      <c r="Q15" s="77"/>
      <c r="U15" s="17"/>
      <c r="V15" s="24"/>
      <c r="W15" s="25">
        <f t="shared" ref="W15" ca="1" si="6">SUM(W8:W14)</f>
        <v>117163</v>
      </c>
    </row>
    <row r="16" spans="1:24" ht="3.75" customHeight="1" x14ac:dyDescent="0.2">
      <c r="A16" s="2"/>
      <c r="B16" s="54"/>
      <c r="C16" s="2"/>
      <c r="D16" s="2"/>
      <c r="E16" s="2"/>
      <c r="F16" s="2"/>
      <c r="G16" s="2"/>
      <c r="H16" s="2"/>
      <c r="I16" s="2"/>
      <c r="J16" s="2"/>
      <c r="K16" s="2"/>
      <c r="L16" s="2"/>
      <c r="M16" s="37"/>
      <c r="N16" s="37"/>
      <c r="O16" s="37"/>
      <c r="P16" s="37"/>
      <c r="Q16" s="37"/>
      <c r="U16" s="17"/>
      <c r="V16" s="23"/>
      <c r="W16" s="23"/>
    </row>
    <row r="17" spans="1:25" x14ac:dyDescent="0.2">
      <c r="A17" s="2"/>
      <c r="B17" s="54"/>
      <c r="C17" s="2"/>
      <c r="D17" s="2"/>
      <c r="E17" s="2"/>
      <c r="F17" s="2"/>
      <c r="G17" s="2"/>
      <c r="H17" s="2"/>
      <c r="I17" s="2"/>
      <c r="J17" s="2"/>
      <c r="K17" s="2"/>
      <c r="L17" s="2"/>
      <c r="N17" s="38"/>
      <c r="O17" s="39" t="s">
        <v>19</v>
      </c>
      <c r="P17" s="40" t="s">
        <v>20</v>
      </c>
      <c r="Q17" s="41">
        <f ca="1">P15/N15</f>
        <v>96.777219430485758</v>
      </c>
      <c r="T17" s="26"/>
      <c r="U17" s="26"/>
      <c r="V17" s="26"/>
      <c r="W17" s="26"/>
      <c r="X17" s="26"/>
      <c r="Y17" s="26"/>
    </row>
    <row r="18" spans="1:25" x14ac:dyDescent="0.2">
      <c r="A18" s="2"/>
      <c r="B18" s="54"/>
      <c r="C18" s="2"/>
      <c r="D18" s="2"/>
      <c r="E18" s="2"/>
      <c r="F18" s="2"/>
      <c r="G18" s="2"/>
      <c r="H18" s="2"/>
      <c r="I18" s="2"/>
      <c r="J18" s="2"/>
      <c r="K18" s="2"/>
      <c r="L18" s="2"/>
      <c r="M18" s="38"/>
      <c r="N18" s="38"/>
      <c r="O18" s="38"/>
      <c r="P18" s="40" t="s">
        <v>21</v>
      </c>
      <c r="Q18" s="41">
        <f ca="1">W15/N15</f>
        <v>98.126465661641546</v>
      </c>
    </row>
  </sheetData>
  <mergeCells count="2">
    <mergeCell ref="A3:B3"/>
    <mergeCell ref="P15:Q15"/>
  </mergeCells>
  <phoneticPr fontId="0" type="noConversion"/>
  <pageMargins left="0.31496062992125984" right="0.19685039370078741" top="0.69" bottom="0.51" header="0.23622047244094491" footer="0.19685039370078741"/>
  <pageSetup paperSize="9" scale="70" fitToHeight="2" orientation="landscape" r:id="rId1"/>
  <headerFooter>
    <oddHeader>&amp;LEP Si-Ep
K Anteil AeBo, Aufwandschätzung Phase 51 "Unterlagen für die Ausführung"</oddHeader>
    <oddFooter>&amp;L&amp;8AeBo, FL
&amp;F&amp;R&amp;8Seite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view="pageBreakPreview" zoomScale="115" zoomScaleNormal="100" zoomScaleSheetLayoutView="115" workbookViewId="0">
      <pane ySplit="1" topLeftCell="A38" activePane="bottomLeft" state="frozen"/>
      <selection pane="bottomLeft" activeCell="J59" sqref="J59"/>
    </sheetView>
  </sheetViews>
  <sheetFormatPr baseColWidth="10" defaultRowHeight="12.75" x14ac:dyDescent="0.2"/>
  <cols>
    <col min="3" max="3" width="27" customWidth="1"/>
    <col min="13" max="13" width="35" customWidth="1"/>
  </cols>
  <sheetData>
    <row r="1" spans="1:13" x14ac:dyDescent="0.2">
      <c r="A1" s="81" t="s">
        <v>144</v>
      </c>
      <c r="B1" s="82"/>
      <c r="C1" s="82"/>
      <c r="D1" s="82"/>
      <c r="E1" s="82"/>
      <c r="F1" s="82"/>
      <c r="G1" s="83"/>
      <c r="H1" s="70" t="s">
        <v>120</v>
      </c>
      <c r="I1" s="70" t="s">
        <v>121</v>
      </c>
      <c r="J1" s="70" t="s">
        <v>122</v>
      </c>
      <c r="K1" s="70" t="s">
        <v>123</v>
      </c>
      <c r="M1" s="70" t="s">
        <v>145</v>
      </c>
    </row>
    <row r="2" spans="1:13" x14ac:dyDescent="0.2">
      <c r="A2" s="78" t="s">
        <v>33</v>
      </c>
      <c r="B2" s="79"/>
      <c r="C2" s="79"/>
      <c r="D2" s="79"/>
      <c r="E2" s="79"/>
      <c r="F2" s="79"/>
      <c r="G2" s="80"/>
    </row>
    <row r="3" spans="1:13" x14ac:dyDescent="0.2">
      <c r="A3" s="56">
        <v>11101</v>
      </c>
      <c r="B3" s="57" t="s">
        <v>1</v>
      </c>
      <c r="C3" s="58" t="s">
        <v>34</v>
      </c>
      <c r="D3" s="59" t="s">
        <v>35</v>
      </c>
      <c r="E3" s="58" t="s">
        <v>36</v>
      </c>
      <c r="F3" s="58" t="s">
        <v>37</v>
      </c>
      <c r="G3" s="60">
        <v>43448</v>
      </c>
      <c r="I3">
        <v>5</v>
      </c>
      <c r="K3">
        <v>2</v>
      </c>
    </row>
    <row r="4" spans="1:13" ht="38.25" x14ac:dyDescent="0.2">
      <c r="A4" s="56">
        <v>11102</v>
      </c>
      <c r="B4" s="57" t="s">
        <v>38</v>
      </c>
      <c r="C4" s="58" t="s">
        <v>39</v>
      </c>
      <c r="D4" s="59" t="s">
        <v>40</v>
      </c>
      <c r="E4" s="58" t="s">
        <v>41</v>
      </c>
      <c r="F4" s="58" t="s">
        <v>37</v>
      </c>
      <c r="G4" s="60">
        <v>43448</v>
      </c>
      <c r="I4">
        <v>20</v>
      </c>
      <c r="K4">
        <v>20</v>
      </c>
      <c r="M4" s="74" t="s">
        <v>156</v>
      </c>
    </row>
    <row r="5" spans="1:13" ht="33.75" x14ac:dyDescent="0.2">
      <c r="A5" s="56">
        <v>11103</v>
      </c>
      <c r="B5" s="57" t="s">
        <v>38</v>
      </c>
      <c r="C5" s="58" t="s">
        <v>42</v>
      </c>
      <c r="D5" s="59" t="s">
        <v>43</v>
      </c>
      <c r="E5" s="58" t="s">
        <v>44</v>
      </c>
      <c r="F5" s="58" t="s">
        <v>37</v>
      </c>
      <c r="G5" s="60">
        <v>43448</v>
      </c>
    </row>
    <row r="6" spans="1:13" ht="33.75" x14ac:dyDescent="0.2">
      <c r="A6" s="56">
        <v>11104</v>
      </c>
      <c r="B6" s="57" t="s">
        <v>38</v>
      </c>
      <c r="C6" s="58" t="s">
        <v>45</v>
      </c>
      <c r="D6" s="59" t="s">
        <v>35</v>
      </c>
      <c r="E6" s="58" t="s">
        <v>46</v>
      </c>
      <c r="F6" s="58" t="s">
        <v>37</v>
      </c>
      <c r="G6" s="60">
        <v>43448</v>
      </c>
      <c r="I6">
        <v>2</v>
      </c>
      <c r="K6">
        <v>2</v>
      </c>
      <c r="M6" t="s">
        <v>159</v>
      </c>
    </row>
    <row r="7" spans="1:13" ht="33.75" x14ac:dyDescent="0.2">
      <c r="A7" s="56">
        <v>11111</v>
      </c>
      <c r="B7" s="57" t="s">
        <v>38</v>
      </c>
      <c r="C7" s="58" t="s">
        <v>47</v>
      </c>
      <c r="D7" s="59" t="s">
        <v>48</v>
      </c>
      <c r="E7" s="58" t="s">
        <v>49</v>
      </c>
      <c r="F7" s="58" t="s">
        <v>37</v>
      </c>
      <c r="G7" s="60">
        <v>43448</v>
      </c>
      <c r="I7">
        <v>2</v>
      </c>
      <c r="K7">
        <v>2</v>
      </c>
    </row>
    <row r="8" spans="1:13" ht="33.75" x14ac:dyDescent="0.2">
      <c r="A8" s="66">
        <v>11112</v>
      </c>
      <c r="B8" s="67">
        <v>0</v>
      </c>
      <c r="C8" s="68" t="s">
        <v>50</v>
      </c>
      <c r="D8" s="64" t="s">
        <v>40</v>
      </c>
      <c r="E8" s="68" t="s">
        <v>51</v>
      </c>
      <c r="F8" s="68" t="s">
        <v>37</v>
      </c>
      <c r="G8" s="69">
        <v>42878</v>
      </c>
      <c r="I8">
        <v>4</v>
      </c>
      <c r="K8">
        <v>4</v>
      </c>
    </row>
    <row r="9" spans="1:13" ht="33.75" x14ac:dyDescent="0.2">
      <c r="A9" s="66">
        <v>11113</v>
      </c>
      <c r="B9" s="67">
        <v>0</v>
      </c>
      <c r="C9" s="68" t="s">
        <v>52</v>
      </c>
      <c r="D9" s="64" t="s">
        <v>40</v>
      </c>
      <c r="E9" s="68" t="s">
        <v>53</v>
      </c>
      <c r="F9" s="68" t="s">
        <v>37</v>
      </c>
      <c r="G9" s="69">
        <v>42878</v>
      </c>
      <c r="I9">
        <v>4</v>
      </c>
      <c r="K9">
        <v>4</v>
      </c>
    </row>
    <row r="10" spans="1:13" ht="33.75" x14ac:dyDescent="0.2">
      <c r="A10" s="66">
        <v>11114</v>
      </c>
      <c r="B10" s="67">
        <v>0</v>
      </c>
      <c r="C10" s="68" t="s">
        <v>54</v>
      </c>
      <c r="D10" s="64" t="s">
        <v>40</v>
      </c>
      <c r="E10" s="68" t="s">
        <v>55</v>
      </c>
      <c r="F10" s="68" t="s">
        <v>37</v>
      </c>
      <c r="G10" s="69">
        <v>42878</v>
      </c>
      <c r="I10">
        <v>4</v>
      </c>
      <c r="K10">
        <v>4</v>
      </c>
    </row>
    <row r="11" spans="1:13" ht="33.75" x14ac:dyDescent="0.2">
      <c r="A11" s="66">
        <v>11115</v>
      </c>
      <c r="B11" s="67">
        <v>0</v>
      </c>
      <c r="C11" s="68" t="s">
        <v>56</v>
      </c>
      <c r="D11" s="64" t="s">
        <v>40</v>
      </c>
      <c r="E11" s="68" t="s">
        <v>57</v>
      </c>
      <c r="F11" s="68" t="s">
        <v>37</v>
      </c>
      <c r="G11" s="69">
        <v>42878</v>
      </c>
      <c r="I11">
        <v>4</v>
      </c>
      <c r="K11">
        <v>4</v>
      </c>
    </row>
    <row r="12" spans="1:13" ht="33.75" x14ac:dyDescent="0.2">
      <c r="A12" s="66">
        <v>11116</v>
      </c>
      <c r="B12" s="67">
        <v>0</v>
      </c>
      <c r="C12" s="68" t="s">
        <v>58</v>
      </c>
      <c r="D12" s="64" t="s">
        <v>40</v>
      </c>
      <c r="E12" s="68" t="s">
        <v>59</v>
      </c>
      <c r="F12" s="68" t="s">
        <v>37</v>
      </c>
      <c r="G12" s="69">
        <v>42878</v>
      </c>
      <c r="I12">
        <v>4</v>
      </c>
      <c r="K12">
        <v>4</v>
      </c>
    </row>
    <row r="13" spans="1:13" ht="33.75" x14ac:dyDescent="0.2">
      <c r="A13" s="66">
        <v>11121</v>
      </c>
      <c r="B13" s="67">
        <v>0</v>
      </c>
      <c r="C13" s="68" t="s">
        <v>60</v>
      </c>
      <c r="D13" s="64" t="s">
        <v>48</v>
      </c>
      <c r="E13" s="68" t="s">
        <v>61</v>
      </c>
      <c r="F13" s="68" t="s">
        <v>37</v>
      </c>
      <c r="G13" s="69">
        <v>42878</v>
      </c>
      <c r="I13">
        <v>4</v>
      </c>
      <c r="K13">
        <v>4</v>
      </c>
    </row>
    <row r="14" spans="1:13" ht="33.75" x14ac:dyDescent="0.2">
      <c r="A14" s="66">
        <v>11122</v>
      </c>
      <c r="B14" s="67">
        <v>0</v>
      </c>
      <c r="C14" s="68" t="s">
        <v>62</v>
      </c>
      <c r="D14" s="64" t="s">
        <v>48</v>
      </c>
      <c r="E14" s="68" t="s">
        <v>63</v>
      </c>
      <c r="F14" s="68" t="s">
        <v>37</v>
      </c>
      <c r="G14" s="69">
        <v>42878</v>
      </c>
      <c r="I14">
        <v>4</v>
      </c>
      <c r="K14">
        <v>4</v>
      </c>
      <c r="M14" s="74"/>
    </row>
    <row r="15" spans="1:13" ht="33.75" x14ac:dyDescent="0.2">
      <c r="A15" s="66">
        <v>11123</v>
      </c>
      <c r="B15" s="67">
        <v>0</v>
      </c>
      <c r="C15" s="68" t="s">
        <v>64</v>
      </c>
      <c r="D15" s="64" t="s">
        <v>48</v>
      </c>
      <c r="E15" s="68" t="s">
        <v>65</v>
      </c>
      <c r="F15" s="68" t="s">
        <v>37</v>
      </c>
      <c r="G15" s="69">
        <v>42878</v>
      </c>
      <c r="I15">
        <v>4</v>
      </c>
      <c r="K15">
        <v>4</v>
      </c>
      <c r="M15" s="74"/>
    </row>
    <row r="16" spans="1:13" ht="33.75" x14ac:dyDescent="0.2">
      <c r="A16" s="66">
        <v>11124</v>
      </c>
      <c r="B16" s="67">
        <v>0</v>
      </c>
      <c r="C16" s="68" t="s">
        <v>66</v>
      </c>
      <c r="D16" s="64" t="s">
        <v>48</v>
      </c>
      <c r="E16" s="68" t="s">
        <v>67</v>
      </c>
      <c r="F16" s="68" t="s">
        <v>37</v>
      </c>
      <c r="G16" s="69">
        <v>42878</v>
      </c>
      <c r="I16">
        <v>4</v>
      </c>
      <c r="K16">
        <v>4</v>
      </c>
      <c r="M16" s="74"/>
    </row>
    <row r="17" spans="1:13" x14ac:dyDescent="0.2">
      <c r="A17" s="78" t="s">
        <v>68</v>
      </c>
      <c r="B17" s="79"/>
      <c r="C17" s="79"/>
      <c r="D17" s="79"/>
      <c r="E17" s="79"/>
      <c r="F17" s="79"/>
      <c r="G17" s="80"/>
      <c r="M17" s="74"/>
    </row>
    <row r="18" spans="1:13" ht="33.75" x14ac:dyDescent="0.2">
      <c r="A18" s="56">
        <v>11201</v>
      </c>
      <c r="B18" s="57" t="s">
        <v>1</v>
      </c>
      <c r="C18" s="58" t="s">
        <v>69</v>
      </c>
      <c r="D18" s="61" t="s">
        <v>70</v>
      </c>
      <c r="E18" s="58" t="s">
        <v>71</v>
      </c>
      <c r="F18" s="58" t="s">
        <v>37</v>
      </c>
      <c r="G18" s="60">
        <v>43448</v>
      </c>
      <c r="I18">
        <v>10</v>
      </c>
      <c r="K18">
        <v>20</v>
      </c>
      <c r="M18" s="74" t="s">
        <v>154</v>
      </c>
    </row>
    <row r="19" spans="1:13" ht="45" x14ac:dyDescent="0.2">
      <c r="A19" s="56">
        <v>11202</v>
      </c>
      <c r="B19" s="57" t="s">
        <v>1</v>
      </c>
      <c r="C19" s="58" t="s">
        <v>72</v>
      </c>
      <c r="D19" s="61" t="s">
        <v>70</v>
      </c>
      <c r="E19" s="58" t="s">
        <v>73</v>
      </c>
      <c r="F19" s="58" t="s">
        <v>37</v>
      </c>
      <c r="G19" s="60">
        <v>43448</v>
      </c>
      <c r="I19">
        <v>10</v>
      </c>
      <c r="K19">
        <v>20</v>
      </c>
      <c r="M19" s="74" t="s">
        <v>154</v>
      </c>
    </row>
    <row r="20" spans="1:13" ht="22.5" x14ac:dyDescent="0.2">
      <c r="A20" s="56">
        <v>11203</v>
      </c>
      <c r="B20" s="57" t="s">
        <v>38</v>
      </c>
      <c r="C20" s="58" t="s">
        <v>74</v>
      </c>
      <c r="D20" s="59" t="s">
        <v>75</v>
      </c>
      <c r="E20" s="62" t="s">
        <v>76</v>
      </c>
      <c r="F20" s="58" t="s">
        <v>37</v>
      </c>
      <c r="G20" s="60">
        <v>43448</v>
      </c>
      <c r="I20">
        <v>10</v>
      </c>
      <c r="K20">
        <v>5</v>
      </c>
      <c r="M20" s="74"/>
    </row>
    <row r="21" spans="1:13" ht="33.75" x14ac:dyDescent="0.2">
      <c r="A21" s="56">
        <v>11211</v>
      </c>
      <c r="B21" s="57" t="s">
        <v>1</v>
      </c>
      <c r="C21" s="58" t="s">
        <v>77</v>
      </c>
      <c r="D21" s="63" t="s">
        <v>78</v>
      </c>
      <c r="E21" s="58" t="s">
        <v>79</v>
      </c>
      <c r="F21" s="58" t="s">
        <v>37</v>
      </c>
      <c r="G21" s="60">
        <v>43448</v>
      </c>
      <c r="I21">
        <v>2</v>
      </c>
      <c r="K21">
        <v>2</v>
      </c>
      <c r="M21" s="74"/>
    </row>
    <row r="22" spans="1:13" x14ac:dyDescent="0.2">
      <c r="A22" s="78" t="s">
        <v>80</v>
      </c>
      <c r="B22" s="79"/>
      <c r="C22" s="79"/>
      <c r="D22" s="79"/>
      <c r="E22" s="79"/>
      <c r="F22" s="79"/>
      <c r="G22" s="80"/>
      <c r="M22" s="74"/>
    </row>
    <row r="23" spans="1:13" ht="33.75" x14ac:dyDescent="0.2">
      <c r="A23" s="56">
        <v>11301</v>
      </c>
      <c r="B23" s="57" t="s">
        <v>1</v>
      </c>
      <c r="C23" s="58" t="s">
        <v>81</v>
      </c>
      <c r="D23" s="59" t="s">
        <v>82</v>
      </c>
      <c r="E23" s="58" t="s">
        <v>83</v>
      </c>
      <c r="F23" s="58" t="s">
        <v>37</v>
      </c>
      <c r="G23" s="60">
        <v>43448</v>
      </c>
      <c r="I23">
        <v>10</v>
      </c>
      <c r="K23">
        <v>7</v>
      </c>
      <c r="M23" s="74"/>
    </row>
    <row r="24" spans="1:13" ht="22.5" x14ac:dyDescent="0.2">
      <c r="A24" s="56">
        <v>11302</v>
      </c>
      <c r="B24" s="57" t="s">
        <v>1</v>
      </c>
      <c r="C24" s="58" t="s">
        <v>84</v>
      </c>
      <c r="D24" s="64" t="s">
        <v>82</v>
      </c>
      <c r="E24" s="58" t="s">
        <v>85</v>
      </c>
      <c r="F24" s="58" t="s">
        <v>37</v>
      </c>
      <c r="G24" s="60">
        <v>43448</v>
      </c>
      <c r="I24">
        <v>10</v>
      </c>
      <c r="K24">
        <v>7</v>
      </c>
      <c r="M24" s="74"/>
    </row>
    <row r="25" spans="1:13" ht="33.75" x14ac:dyDescent="0.2">
      <c r="A25" s="56">
        <v>11303</v>
      </c>
      <c r="B25" s="57" t="s">
        <v>1</v>
      </c>
      <c r="C25" s="58" t="s">
        <v>86</v>
      </c>
      <c r="D25" s="64" t="s">
        <v>82</v>
      </c>
      <c r="E25" s="58" t="s">
        <v>87</v>
      </c>
      <c r="F25" s="58" t="s">
        <v>37</v>
      </c>
      <c r="G25" s="60">
        <v>43448</v>
      </c>
      <c r="I25">
        <v>10</v>
      </c>
      <c r="K25">
        <v>7</v>
      </c>
      <c r="M25" s="74"/>
    </row>
    <row r="26" spans="1:13" ht="22.5" x14ac:dyDescent="0.2">
      <c r="A26" s="56">
        <v>11304</v>
      </c>
      <c r="B26" s="57" t="s">
        <v>1</v>
      </c>
      <c r="C26" s="58" t="s">
        <v>88</v>
      </c>
      <c r="D26" s="64" t="s">
        <v>82</v>
      </c>
      <c r="E26" s="58" t="s">
        <v>89</v>
      </c>
      <c r="F26" s="58" t="s">
        <v>37</v>
      </c>
      <c r="G26" s="60">
        <v>43448</v>
      </c>
      <c r="I26">
        <v>10</v>
      </c>
      <c r="K26">
        <v>7</v>
      </c>
      <c r="M26" s="74"/>
    </row>
    <row r="27" spans="1:13" ht="33.75" x14ac:dyDescent="0.2">
      <c r="A27" s="56">
        <v>11305</v>
      </c>
      <c r="B27" s="57" t="s">
        <v>38</v>
      </c>
      <c r="C27" s="58" t="s">
        <v>90</v>
      </c>
      <c r="D27" s="59" t="s">
        <v>82</v>
      </c>
      <c r="E27" s="58" t="s">
        <v>91</v>
      </c>
      <c r="F27" s="58" t="s">
        <v>37</v>
      </c>
      <c r="G27" s="60">
        <v>43448</v>
      </c>
      <c r="I27">
        <v>10</v>
      </c>
      <c r="K27">
        <v>7</v>
      </c>
      <c r="M27" s="75" t="s">
        <v>148</v>
      </c>
    </row>
    <row r="28" spans="1:13" ht="33.75" x14ac:dyDescent="0.2">
      <c r="A28" s="56">
        <v>11306</v>
      </c>
      <c r="B28" s="57" t="s">
        <v>38</v>
      </c>
      <c r="C28" s="58" t="s">
        <v>92</v>
      </c>
      <c r="D28" s="59" t="s">
        <v>82</v>
      </c>
      <c r="E28" s="58" t="s">
        <v>93</v>
      </c>
      <c r="F28" s="58" t="s">
        <v>37</v>
      </c>
      <c r="G28" s="60">
        <v>43448</v>
      </c>
      <c r="I28">
        <v>10</v>
      </c>
      <c r="K28">
        <v>7</v>
      </c>
      <c r="M28" s="75" t="s">
        <v>148</v>
      </c>
    </row>
    <row r="29" spans="1:13" ht="25.5" x14ac:dyDescent="0.2">
      <c r="A29" s="56">
        <v>11307</v>
      </c>
      <c r="B29" s="57" t="s">
        <v>38</v>
      </c>
      <c r="C29" s="58" t="s">
        <v>94</v>
      </c>
      <c r="D29" s="59" t="s">
        <v>95</v>
      </c>
      <c r="E29" s="58" t="s">
        <v>96</v>
      </c>
      <c r="F29" s="58" t="s">
        <v>37</v>
      </c>
      <c r="G29" s="60">
        <v>43448</v>
      </c>
      <c r="I29">
        <v>10</v>
      </c>
      <c r="K29">
        <v>5</v>
      </c>
      <c r="M29" s="74" t="s">
        <v>157</v>
      </c>
    </row>
    <row r="30" spans="1:13" x14ac:dyDescent="0.2">
      <c r="A30" s="78" t="s">
        <v>97</v>
      </c>
      <c r="B30" s="79"/>
      <c r="C30" s="79"/>
      <c r="D30" s="79"/>
      <c r="E30" s="79"/>
      <c r="F30" s="79"/>
      <c r="G30" s="80"/>
      <c r="M30" s="74"/>
    </row>
    <row r="31" spans="1:13" ht="33.75" x14ac:dyDescent="0.2">
      <c r="A31" s="56">
        <v>11401</v>
      </c>
      <c r="B31" s="57" t="s">
        <v>1</v>
      </c>
      <c r="C31" s="58" t="s">
        <v>98</v>
      </c>
      <c r="D31" s="59" t="s">
        <v>99</v>
      </c>
      <c r="E31" s="58" t="s">
        <v>100</v>
      </c>
      <c r="F31" s="58" t="s">
        <v>37</v>
      </c>
      <c r="G31" s="60">
        <v>43448</v>
      </c>
      <c r="I31">
        <v>20</v>
      </c>
      <c r="J31">
        <v>20</v>
      </c>
      <c r="K31">
        <v>10</v>
      </c>
      <c r="M31" s="75" t="s">
        <v>149</v>
      </c>
    </row>
    <row r="32" spans="1:13" ht="22.5" x14ac:dyDescent="0.2">
      <c r="A32" s="56">
        <v>11402</v>
      </c>
      <c r="B32" s="57" t="s">
        <v>38</v>
      </c>
      <c r="C32" s="58" t="s">
        <v>101</v>
      </c>
      <c r="D32" s="59" t="s">
        <v>99</v>
      </c>
      <c r="E32" s="58" t="s">
        <v>102</v>
      </c>
      <c r="F32" s="58" t="s">
        <v>37</v>
      </c>
      <c r="G32" s="60">
        <v>43448</v>
      </c>
      <c r="I32">
        <v>10</v>
      </c>
      <c r="J32">
        <v>15</v>
      </c>
      <c r="K32">
        <v>10</v>
      </c>
      <c r="M32" s="75" t="s">
        <v>151</v>
      </c>
    </row>
    <row r="33" spans="1:13" ht="22.5" x14ac:dyDescent="0.2">
      <c r="A33" s="56">
        <v>11403</v>
      </c>
      <c r="B33" s="57" t="s">
        <v>38</v>
      </c>
      <c r="C33" s="58" t="s">
        <v>103</v>
      </c>
      <c r="D33" s="59" t="s">
        <v>75</v>
      </c>
      <c r="E33" s="58" t="s">
        <v>104</v>
      </c>
      <c r="F33" s="58" t="s">
        <v>37</v>
      </c>
      <c r="G33" s="60">
        <v>43448</v>
      </c>
      <c r="I33">
        <v>2</v>
      </c>
      <c r="K33">
        <v>2</v>
      </c>
      <c r="M33" s="74"/>
    </row>
    <row r="34" spans="1:13" ht="45" x14ac:dyDescent="0.2">
      <c r="A34" s="56">
        <v>11404</v>
      </c>
      <c r="B34" s="57" t="s">
        <v>38</v>
      </c>
      <c r="C34" s="58" t="s">
        <v>105</v>
      </c>
      <c r="D34" s="59" t="s">
        <v>99</v>
      </c>
      <c r="E34" s="58" t="s">
        <v>106</v>
      </c>
      <c r="F34" s="58" t="s">
        <v>37</v>
      </c>
      <c r="G34" s="60">
        <v>43448</v>
      </c>
      <c r="I34">
        <v>20</v>
      </c>
      <c r="K34">
        <v>10</v>
      </c>
      <c r="M34" s="74"/>
    </row>
    <row r="35" spans="1:13" x14ac:dyDescent="0.2">
      <c r="A35" s="56"/>
      <c r="B35" s="57"/>
      <c r="C35" s="58"/>
      <c r="D35" s="59"/>
      <c r="E35" s="58"/>
      <c r="F35" s="58"/>
      <c r="G35" s="60"/>
      <c r="M35" s="74"/>
    </row>
    <row r="36" spans="1:13" ht="25.5" x14ac:dyDescent="0.2">
      <c r="A36" s="56">
        <v>11405</v>
      </c>
      <c r="B36" s="57" t="s">
        <v>38</v>
      </c>
      <c r="C36" s="58" t="s">
        <v>107</v>
      </c>
      <c r="D36" s="59" t="s">
        <v>99</v>
      </c>
      <c r="E36" s="58" t="s">
        <v>108</v>
      </c>
      <c r="F36" s="58" t="s">
        <v>37</v>
      </c>
      <c r="G36" s="60">
        <v>43448</v>
      </c>
      <c r="I36">
        <v>10</v>
      </c>
      <c r="K36">
        <v>40</v>
      </c>
      <c r="M36" s="75" t="s">
        <v>150</v>
      </c>
    </row>
    <row r="37" spans="1:13" ht="25.5" x14ac:dyDescent="0.2">
      <c r="A37" s="56">
        <v>11406</v>
      </c>
      <c r="B37" s="57" t="s">
        <v>38</v>
      </c>
      <c r="C37" s="58" t="s">
        <v>109</v>
      </c>
      <c r="D37" s="59" t="s">
        <v>99</v>
      </c>
      <c r="E37" s="58" t="s">
        <v>110</v>
      </c>
      <c r="F37" s="58" t="s">
        <v>37</v>
      </c>
      <c r="G37" s="60">
        <v>43448</v>
      </c>
      <c r="I37">
        <v>10</v>
      </c>
      <c r="K37">
        <v>40</v>
      </c>
      <c r="M37" s="75" t="s">
        <v>150</v>
      </c>
    </row>
    <row r="38" spans="1:13" x14ac:dyDescent="0.2">
      <c r="A38" s="78" t="s">
        <v>111</v>
      </c>
      <c r="B38" s="79"/>
      <c r="C38" s="79"/>
      <c r="D38" s="79"/>
      <c r="E38" s="79"/>
      <c r="F38" s="79"/>
      <c r="G38" s="80"/>
      <c r="M38" s="74"/>
    </row>
    <row r="39" spans="1:13" ht="51" x14ac:dyDescent="0.2">
      <c r="A39" s="56">
        <v>11501</v>
      </c>
      <c r="B39" s="57" t="s">
        <v>38</v>
      </c>
      <c r="C39" s="58" t="s">
        <v>112</v>
      </c>
      <c r="D39" s="59" t="s">
        <v>113</v>
      </c>
      <c r="E39" s="58" t="s">
        <v>114</v>
      </c>
      <c r="F39" s="58" t="s">
        <v>37</v>
      </c>
      <c r="G39" s="60">
        <v>43448</v>
      </c>
      <c r="I39">
        <v>5</v>
      </c>
      <c r="J39">
        <v>20</v>
      </c>
      <c r="K39">
        <v>5</v>
      </c>
      <c r="M39" s="75" t="s">
        <v>155</v>
      </c>
    </row>
    <row r="40" spans="1:13" ht="33.75" x14ac:dyDescent="0.2">
      <c r="A40" s="56">
        <v>11502</v>
      </c>
      <c r="B40" s="57" t="s">
        <v>38</v>
      </c>
      <c r="C40" s="58" t="s">
        <v>115</v>
      </c>
      <c r="D40" s="59" t="s">
        <v>78</v>
      </c>
      <c r="E40" s="58" t="s">
        <v>116</v>
      </c>
      <c r="F40" s="58" t="s">
        <v>37</v>
      </c>
      <c r="G40" s="60">
        <v>43448</v>
      </c>
      <c r="I40">
        <v>2</v>
      </c>
      <c r="K40">
        <v>2</v>
      </c>
      <c r="M40" s="74"/>
    </row>
    <row r="41" spans="1:13" ht="33.75" x14ac:dyDescent="0.2">
      <c r="A41" s="56">
        <v>11503</v>
      </c>
      <c r="B41" s="57" t="s">
        <v>38</v>
      </c>
      <c r="C41" s="58" t="s">
        <v>117</v>
      </c>
      <c r="D41" s="65" t="s">
        <v>118</v>
      </c>
      <c r="E41" s="58" t="s">
        <v>119</v>
      </c>
      <c r="F41" s="58" t="s">
        <v>37</v>
      </c>
      <c r="G41" s="60">
        <v>43448</v>
      </c>
      <c r="I41">
        <v>5</v>
      </c>
      <c r="K41">
        <v>5</v>
      </c>
      <c r="M41" s="74"/>
    </row>
    <row r="42" spans="1:13" x14ac:dyDescent="0.2">
      <c r="J42" t="s">
        <v>158</v>
      </c>
      <c r="M42" s="74"/>
    </row>
    <row r="43" spans="1:13" x14ac:dyDescent="0.2">
      <c r="M43" s="74"/>
    </row>
    <row r="44" spans="1:13" ht="14.25" x14ac:dyDescent="0.2">
      <c r="A44" s="81" t="s">
        <v>124</v>
      </c>
      <c r="B44" s="82"/>
      <c r="C44" s="82"/>
      <c r="D44" s="82"/>
      <c r="E44" s="82"/>
      <c r="F44" s="82"/>
      <c r="G44" s="83"/>
      <c r="H44" s="71"/>
      <c r="M44" s="74"/>
    </row>
    <row r="45" spans="1:13" x14ac:dyDescent="0.2">
      <c r="A45" s="78" t="s">
        <v>125</v>
      </c>
      <c r="B45" s="79"/>
      <c r="C45" s="79"/>
      <c r="D45" s="79"/>
      <c r="E45" s="79"/>
      <c r="F45" s="79"/>
      <c r="G45" s="80"/>
      <c r="H45" s="72"/>
      <c r="M45" s="74"/>
    </row>
    <row r="46" spans="1:13" x14ac:dyDescent="0.2">
      <c r="A46" s="56">
        <v>12101</v>
      </c>
      <c r="B46" s="57" t="s">
        <v>1</v>
      </c>
      <c r="C46" s="58" t="s">
        <v>34</v>
      </c>
      <c r="D46" s="59" t="s">
        <v>40</v>
      </c>
      <c r="E46" s="58" t="s">
        <v>126</v>
      </c>
      <c r="F46" s="58" t="s">
        <v>37</v>
      </c>
      <c r="G46" s="60">
        <v>43448</v>
      </c>
      <c r="H46" s="72" t="s">
        <v>127</v>
      </c>
      <c r="I46">
        <v>5</v>
      </c>
      <c r="K46">
        <v>2</v>
      </c>
      <c r="M46" s="74"/>
    </row>
    <row r="47" spans="1:13" ht="33.75" x14ac:dyDescent="0.2">
      <c r="A47" s="56">
        <v>12102</v>
      </c>
      <c r="B47" s="57" t="s">
        <v>38</v>
      </c>
      <c r="C47" s="58" t="s">
        <v>45</v>
      </c>
      <c r="D47" s="59" t="s">
        <v>35</v>
      </c>
      <c r="E47" s="58" t="s">
        <v>128</v>
      </c>
      <c r="F47" s="58" t="s">
        <v>37</v>
      </c>
      <c r="G47" s="60">
        <v>43448</v>
      </c>
      <c r="H47" s="72" t="s">
        <v>129</v>
      </c>
      <c r="I47">
        <v>1</v>
      </c>
      <c r="K47">
        <v>1</v>
      </c>
      <c r="M47" s="74"/>
    </row>
    <row r="48" spans="1:13" ht="33.75" x14ac:dyDescent="0.2">
      <c r="A48" s="56">
        <v>12103</v>
      </c>
      <c r="B48" s="57" t="s">
        <v>1</v>
      </c>
      <c r="C48" s="58" t="s">
        <v>130</v>
      </c>
      <c r="D48" s="59" t="s">
        <v>78</v>
      </c>
      <c r="E48" s="58" t="s">
        <v>131</v>
      </c>
      <c r="F48" s="58" t="s">
        <v>37</v>
      </c>
      <c r="G48" s="60">
        <v>43448</v>
      </c>
      <c r="H48" s="72" t="s">
        <v>132</v>
      </c>
      <c r="I48">
        <v>2</v>
      </c>
      <c r="K48">
        <v>2</v>
      </c>
      <c r="M48" s="74"/>
    </row>
    <row r="49" spans="1:13" x14ac:dyDescent="0.2">
      <c r="A49" s="78" t="s">
        <v>133</v>
      </c>
      <c r="B49" s="79"/>
      <c r="C49" s="79"/>
      <c r="D49" s="79"/>
      <c r="E49" s="79"/>
      <c r="F49" s="79"/>
      <c r="G49" s="80"/>
      <c r="H49" s="72"/>
      <c r="M49" s="74"/>
    </row>
    <row r="50" spans="1:13" ht="33.75" x14ac:dyDescent="0.2">
      <c r="A50" s="56">
        <v>12201</v>
      </c>
      <c r="B50" s="57" t="s">
        <v>38</v>
      </c>
      <c r="C50" s="58" t="s">
        <v>134</v>
      </c>
      <c r="D50" s="59" t="s">
        <v>78</v>
      </c>
      <c r="E50" s="58" t="s">
        <v>135</v>
      </c>
      <c r="F50" s="58" t="s">
        <v>37</v>
      </c>
      <c r="G50" s="60">
        <v>43448</v>
      </c>
      <c r="H50" s="72" t="s">
        <v>136</v>
      </c>
      <c r="I50">
        <v>5</v>
      </c>
      <c r="K50">
        <v>5</v>
      </c>
      <c r="M50" s="74"/>
    </row>
    <row r="51" spans="1:13" ht="25.5" x14ac:dyDescent="0.2">
      <c r="A51" s="56">
        <v>12202</v>
      </c>
      <c r="B51" s="57" t="s">
        <v>38</v>
      </c>
      <c r="C51" s="58" t="s">
        <v>137</v>
      </c>
      <c r="D51" s="59" t="s">
        <v>82</v>
      </c>
      <c r="E51" s="58" t="s">
        <v>138</v>
      </c>
      <c r="F51" s="58" t="s">
        <v>37</v>
      </c>
      <c r="G51" s="60">
        <v>43448</v>
      </c>
      <c r="H51" s="72" t="s">
        <v>139</v>
      </c>
      <c r="I51">
        <v>10</v>
      </c>
      <c r="K51">
        <v>5</v>
      </c>
      <c r="M51" s="75" t="s">
        <v>146</v>
      </c>
    </row>
    <row r="52" spans="1:13" ht="33.75" x14ac:dyDescent="0.2">
      <c r="A52" s="56">
        <v>12203</v>
      </c>
      <c r="B52" s="57" t="s">
        <v>38</v>
      </c>
      <c r="C52" s="58" t="s">
        <v>140</v>
      </c>
      <c r="D52" s="59" t="s">
        <v>141</v>
      </c>
      <c r="E52" s="58" t="s">
        <v>142</v>
      </c>
      <c r="F52" s="58" t="s">
        <v>37</v>
      </c>
      <c r="G52" s="60">
        <v>43448</v>
      </c>
      <c r="H52" s="72" t="s">
        <v>143</v>
      </c>
      <c r="I52">
        <v>10</v>
      </c>
      <c r="K52">
        <v>10</v>
      </c>
      <c r="M52" s="75" t="s">
        <v>147</v>
      </c>
    </row>
    <row r="53" spans="1:13" x14ac:dyDescent="0.2">
      <c r="M53" s="74"/>
    </row>
    <row r="54" spans="1:13" x14ac:dyDescent="0.2">
      <c r="M54" s="74"/>
    </row>
    <row r="55" spans="1:13" x14ac:dyDescent="0.2">
      <c r="F55" s="73" t="s">
        <v>152</v>
      </c>
      <c r="I55">
        <f>SUM(I2:I41)</f>
        <v>251</v>
      </c>
      <c r="J55">
        <f t="shared" ref="J55:K55" si="0">SUM(J2:J41)</f>
        <v>55</v>
      </c>
      <c r="K55">
        <f t="shared" si="0"/>
        <v>280</v>
      </c>
      <c r="L55" s="85">
        <f>SUM(I55:K55)</f>
        <v>586</v>
      </c>
      <c r="M55" s="74"/>
    </row>
    <row r="56" spans="1:13" x14ac:dyDescent="0.2">
      <c r="F56" s="73" t="s">
        <v>153</v>
      </c>
      <c r="I56" s="84">
        <f>SUM(I46:I52)</f>
        <v>33</v>
      </c>
      <c r="J56" s="84">
        <f t="shared" ref="J56:K56" si="1">SUM(J46:J52)</f>
        <v>0</v>
      </c>
      <c r="K56" s="84">
        <f t="shared" si="1"/>
        <v>25</v>
      </c>
      <c r="L56" s="85">
        <f>SUM(I56:K56)</f>
        <v>58</v>
      </c>
      <c r="M56" s="74"/>
    </row>
  </sheetData>
  <mergeCells count="9">
    <mergeCell ref="A45:G45"/>
    <mergeCell ref="A49:G49"/>
    <mergeCell ref="A1:G1"/>
    <mergeCell ref="A2:G2"/>
    <mergeCell ref="A17:G17"/>
    <mergeCell ref="A22:G22"/>
    <mergeCell ref="A30:G30"/>
    <mergeCell ref="A38:G38"/>
    <mergeCell ref="A44:G44"/>
  </mergeCells>
  <pageMargins left="0.7" right="0.7" top="0.78740157499999996" bottom="0.78740157499999996" header="0.3" footer="0.3"/>
  <pageSetup paperSize="8" scale="93" orientation="landscape" r:id="rId1"/>
  <rowBreaks count="1" manualBreakCount="1">
    <brk id="2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 1</vt:lpstr>
      <vt:lpstr>Planliste</vt:lpstr>
      <vt:lpstr>Planliste!Druckbereich</vt:lpstr>
      <vt:lpstr>'Tabelle 1'!Druckbereich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fa;L.Falzone@AeBo.ch</dc:creator>
  <cp:lastModifiedBy>Falzone Lorenzo</cp:lastModifiedBy>
  <cp:lastPrinted>2020-07-28T15:07:33Z</cp:lastPrinted>
  <dcterms:created xsi:type="dcterms:W3CDTF">1998-07-10T06:18:39Z</dcterms:created>
  <dcterms:modified xsi:type="dcterms:W3CDTF">2020-07-29T07:34:20Z</dcterms:modified>
</cp:coreProperties>
</file>